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Kralova_S\OPRAVA BYTŮ\Zikova 708_5, byt č. 10\"/>
    </mc:Choice>
  </mc:AlternateContent>
  <bookViews>
    <workbookView xWindow="0" yWindow="0" windowWidth="28800" windowHeight="11430" firstSheet="1" activeTab="1"/>
  </bookViews>
  <sheets>
    <sheet name="Rekapitulace stavby" sheetId="1" state="veryHidden" r:id="rId1"/>
    <sheet name="01 - Byt č. 10, Zikova 708-5" sheetId="2" r:id="rId2"/>
  </sheets>
  <definedNames>
    <definedName name="_xlnm._FilterDatabase" localSheetId="1" hidden="1">'01 - Byt č. 10, Zikova 708-5'!$C$152:$K$1227</definedName>
    <definedName name="_xlnm.Print_Titles" localSheetId="1">'01 - Byt č. 10, Zikova 708-5'!$152:$152</definedName>
    <definedName name="_xlnm.Print_Titles" localSheetId="0">'Rekapitulace stavby'!$92:$92</definedName>
    <definedName name="_xlnm.Print_Area" localSheetId="1">'01 - Byt č. 10, Zikova 708-5'!$C$4:$J$76,'01 - Byt č. 10, Zikova 708-5'!$C$82:$J$134,'01 - Byt č. 10, Zikova 708-5'!$C$140:$J$1227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227" i="2"/>
  <c r="BH1227" i="2"/>
  <c r="BG1227" i="2"/>
  <c r="BE1227" i="2"/>
  <c r="T1227" i="2"/>
  <c r="T1226" i="2" s="1"/>
  <c r="R1227" i="2"/>
  <c r="R1226" i="2" s="1"/>
  <c r="P1227" i="2"/>
  <c r="P1226" i="2" s="1"/>
  <c r="BI1225" i="2"/>
  <c r="BH1225" i="2"/>
  <c r="BG1225" i="2"/>
  <c r="BE1225" i="2"/>
  <c r="T1225" i="2"/>
  <c r="T1224" i="2" s="1"/>
  <c r="R1225" i="2"/>
  <c r="R1224" i="2"/>
  <c r="R1223" i="2" s="1"/>
  <c r="P1225" i="2"/>
  <c r="P1224" i="2" s="1"/>
  <c r="P1223" i="2" s="1"/>
  <c r="BI1220" i="2"/>
  <c r="BH1220" i="2"/>
  <c r="BG1220" i="2"/>
  <c r="BE1220" i="2"/>
  <c r="T1220" i="2"/>
  <c r="R1220" i="2"/>
  <c r="P1220" i="2"/>
  <c r="BI1219" i="2"/>
  <c r="BH1219" i="2"/>
  <c r="BG1219" i="2"/>
  <c r="BE1219" i="2"/>
  <c r="T1219" i="2"/>
  <c r="R1219" i="2"/>
  <c r="P1219" i="2"/>
  <c r="BI1218" i="2"/>
  <c r="BH1218" i="2"/>
  <c r="BG1218" i="2"/>
  <c r="BE1218" i="2"/>
  <c r="T1218" i="2"/>
  <c r="R1218" i="2"/>
  <c r="P1218" i="2"/>
  <c r="BI1214" i="2"/>
  <c r="BH1214" i="2"/>
  <c r="BG1214" i="2"/>
  <c r="BE1214" i="2"/>
  <c r="T1214" i="2"/>
  <c r="R1214" i="2"/>
  <c r="P1214" i="2"/>
  <c r="BI1212" i="2"/>
  <c r="BH1212" i="2"/>
  <c r="BG1212" i="2"/>
  <c r="BE1212" i="2"/>
  <c r="T1212" i="2"/>
  <c r="R1212" i="2"/>
  <c r="P1212" i="2"/>
  <c r="BI1211" i="2"/>
  <c r="BH1211" i="2"/>
  <c r="BG1211" i="2"/>
  <c r="BE1211" i="2"/>
  <c r="T1211" i="2"/>
  <c r="R1211" i="2"/>
  <c r="P1211" i="2"/>
  <c r="BI1210" i="2"/>
  <c r="BH1210" i="2"/>
  <c r="BG1210" i="2"/>
  <c r="BE1210" i="2"/>
  <c r="T1210" i="2"/>
  <c r="R1210" i="2"/>
  <c r="P1210" i="2"/>
  <c r="BI1209" i="2"/>
  <c r="BH1209" i="2"/>
  <c r="BG1209" i="2"/>
  <c r="BE1209" i="2"/>
  <c r="T1209" i="2"/>
  <c r="R1209" i="2"/>
  <c r="P1209" i="2"/>
  <c r="BI1206" i="2"/>
  <c r="BH1206" i="2"/>
  <c r="BG1206" i="2"/>
  <c r="BE1206" i="2"/>
  <c r="T1206" i="2"/>
  <c r="R1206" i="2"/>
  <c r="P1206" i="2"/>
  <c r="BI1193" i="2"/>
  <c r="BH1193" i="2"/>
  <c r="BG1193" i="2"/>
  <c r="BE1193" i="2"/>
  <c r="T1193" i="2"/>
  <c r="R1193" i="2"/>
  <c r="P1193" i="2"/>
  <c r="BI1192" i="2"/>
  <c r="BH1192" i="2"/>
  <c r="BG1192" i="2"/>
  <c r="BE1192" i="2"/>
  <c r="T1192" i="2"/>
  <c r="R1192" i="2"/>
  <c r="P1192" i="2"/>
  <c r="BI1191" i="2"/>
  <c r="BH1191" i="2"/>
  <c r="BG1191" i="2"/>
  <c r="BE1191" i="2"/>
  <c r="T1191" i="2"/>
  <c r="R1191" i="2"/>
  <c r="P1191" i="2"/>
  <c r="BI1189" i="2"/>
  <c r="BH1189" i="2"/>
  <c r="BG1189" i="2"/>
  <c r="BE1189" i="2"/>
  <c r="T1189" i="2"/>
  <c r="R1189" i="2"/>
  <c r="P1189" i="2"/>
  <c r="BI1188" i="2"/>
  <c r="BH1188" i="2"/>
  <c r="BG1188" i="2"/>
  <c r="BE1188" i="2"/>
  <c r="T1188" i="2"/>
  <c r="R1188" i="2"/>
  <c r="P1188" i="2"/>
  <c r="BI1186" i="2"/>
  <c r="BH1186" i="2"/>
  <c r="BG1186" i="2"/>
  <c r="BE1186" i="2"/>
  <c r="T1186" i="2"/>
  <c r="R1186" i="2"/>
  <c r="P1186" i="2"/>
  <c r="BI1185" i="2"/>
  <c r="BH1185" i="2"/>
  <c r="BG1185" i="2"/>
  <c r="BE1185" i="2"/>
  <c r="T1185" i="2"/>
  <c r="R1185" i="2"/>
  <c r="P1185" i="2"/>
  <c r="BI1182" i="2"/>
  <c r="BH1182" i="2"/>
  <c r="BG1182" i="2"/>
  <c r="BE1182" i="2"/>
  <c r="T1182" i="2"/>
  <c r="R1182" i="2"/>
  <c r="P1182" i="2"/>
  <c r="BI1179" i="2"/>
  <c r="BH1179" i="2"/>
  <c r="BG1179" i="2"/>
  <c r="BE1179" i="2"/>
  <c r="T1179" i="2"/>
  <c r="R1179" i="2"/>
  <c r="P1179" i="2"/>
  <c r="BI1176" i="2"/>
  <c r="BH1176" i="2"/>
  <c r="BG1176" i="2"/>
  <c r="BE1176" i="2"/>
  <c r="T1176" i="2"/>
  <c r="R1176" i="2"/>
  <c r="P1176" i="2"/>
  <c r="BI1175" i="2"/>
  <c r="BH1175" i="2"/>
  <c r="BG1175" i="2"/>
  <c r="BE1175" i="2"/>
  <c r="T1175" i="2"/>
  <c r="R1175" i="2"/>
  <c r="P1175" i="2"/>
  <c r="BI1174" i="2"/>
  <c r="BH1174" i="2"/>
  <c r="BG1174" i="2"/>
  <c r="BE1174" i="2"/>
  <c r="T1174" i="2"/>
  <c r="R1174" i="2"/>
  <c r="P1174" i="2"/>
  <c r="BI1173" i="2"/>
  <c r="BH1173" i="2"/>
  <c r="BG1173" i="2"/>
  <c r="BE1173" i="2"/>
  <c r="T1173" i="2"/>
  <c r="R1173" i="2"/>
  <c r="P1173" i="2"/>
  <c r="BI1165" i="2"/>
  <c r="BH1165" i="2"/>
  <c r="BG1165" i="2"/>
  <c r="BE1165" i="2"/>
  <c r="T1165" i="2"/>
  <c r="R1165" i="2"/>
  <c r="P1165" i="2"/>
  <c r="BI1163" i="2"/>
  <c r="BH1163" i="2"/>
  <c r="BG1163" i="2"/>
  <c r="BE1163" i="2"/>
  <c r="T1163" i="2"/>
  <c r="R1163" i="2"/>
  <c r="P1163" i="2"/>
  <c r="BI1160" i="2"/>
  <c r="BH1160" i="2"/>
  <c r="BG1160" i="2"/>
  <c r="BE1160" i="2"/>
  <c r="T1160" i="2"/>
  <c r="R1160" i="2"/>
  <c r="P1160" i="2"/>
  <c r="BI1159" i="2"/>
  <c r="BH1159" i="2"/>
  <c r="BG1159" i="2"/>
  <c r="BE1159" i="2"/>
  <c r="T1159" i="2"/>
  <c r="R1159" i="2"/>
  <c r="P1159" i="2"/>
  <c r="BI1158" i="2"/>
  <c r="BH1158" i="2"/>
  <c r="BG1158" i="2"/>
  <c r="BE1158" i="2"/>
  <c r="T1158" i="2"/>
  <c r="R1158" i="2"/>
  <c r="P1158" i="2"/>
  <c r="BI1157" i="2"/>
  <c r="BH1157" i="2"/>
  <c r="BG1157" i="2"/>
  <c r="BE1157" i="2"/>
  <c r="T1157" i="2"/>
  <c r="R1157" i="2"/>
  <c r="P1157" i="2"/>
  <c r="BI1156" i="2"/>
  <c r="BH1156" i="2"/>
  <c r="BG1156" i="2"/>
  <c r="BE1156" i="2"/>
  <c r="T1156" i="2"/>
  <c r="R1156" i="2"/>
  <c r="P1156" i="2"/>
  <c r="BI1155" i="2"/>
  <c r="BH1155" i="2"/>
  <c r="BG1155" i="2"/>
  <c r="BE1155" i="2"/>
  <c r="T1155" i="2"/>
  <c r="R1155" i="2"/>
  <c r="P1155" i="2"/>
  <c r="BI1154" i="2"/>
  <c r="BH1154" i="2"/>
  <c r="BG1154" i="2"/>
  <c r="BE1154" i="2"/>
  <c r="T1154" i="2"/>
  <c r="R1154" i="2"/>
  <c r="P1154" i="2"/>
  <c r="BI1153" i="2"/>
  <c r="BH1153" i="2"/>
  <c r="BG1153" i="2"/>
  <c r="BE1153" i="2"/>
  <c r="T1153" i="2"/>
  <c r="R1153" i="2"/>
  <c r="P1153" i="2"/>
  <c r="BI1152" i="2"/>
  <c r="BH1152" i="2"/>
  <c r="BG1152" i="2"/>
  <c r="BE1152" i="2"/>
  <c r="T1152" i="2"/>
  <c r="R1152" i="2"/>
  <c r="P1152" i="2"/>
  <c r="BI1136" i="2"/>
  <c r="BH1136" i="2"/>
  <c r="BG1136" i="2"/>
  <c r="BE1136" i="2"/>
  <c r="T1136" i="2"/>
  <c r="R1136" i="2"/>
  <c r="P1136" i="2"/>
  <c r="BI1132" i="2"/>
  <c r="BH1132" i="2"/>
  <c r="BG1132" i="2"/>
  <c r="BE1132" i="2"/>
  <c r="T1132" i="2"/>
  <c r="R1132" i="2"/>
  <c r="P1132" i="2"/>
  <c r="BI1130" i="2"/>
  <c r="BH1130" i="2"/>
  <c r="BG1130" i="2"/>
  <c r="BE1130" i="2"/>
  <c r="T1130" i="2"/>
  <c r="R1130" i="2"/>
  <c r="P1130" i="2"/>
  <c r="BI1129" i="2"/>
  <c r="BH1129" i="2"/>
  <c r="BG1129" i="2"/>
  <c r="BE1129" i="2"/>
  <c r="T1129" i="2"/>
  <c r="R1129" i="2"/>
  <c r="P1129" i="2"/>
  <c r="BI1128" i="2"/>
  <c r="BH1128" i="2"/>
  <c r="BG1128" i="2"/>
  <c r="BE1128" i="2"/>
  <c r="T1128" i="2"/>
  <c r="R1128" i="2"/>
  <c r="P1128" i="2"/>
  <c r="BI1126" i="2"/>
  <c r="BH1126" i="2"/>
  <c r="BG1126" i="2"/>
  <c r="BE1126" i="2"/>
  <c r="T1126" i="2"/>
  <c r="R1126" i="2"/>
  <c r="P1126" i="2"/>
  <c r="BI1119" i="2"/>
  <c r="BH1119" i="2"/>
  <c r="BG1119" i="2"/>
  <c r="BE1119" i="2"/>
  <c r="T1119" i="2"/>
  <c r="R1119" i="2"/>
  <c r="P1119" i="2"/>
  <c r="BI1117" i="2"/>
  <c r="BH1117" i="2"/>
  <c r="BG1117" i="2"/>
  <c r="BE1117" i="2"/>
  <c r="T1117" i="2"/>
  <c r="R1117" i="2"/>
  <c r="P1117" i="2"/>
  <c r="BI1116" i="2"/>
  <c r="BH1116" i="2"/>
  <c r="BG1116" i="2"/>
  <c r="BE1116" i="2"/>
  <c r="T1116" i="2"/>
  <c r="R1116" i="2"/>
  <c r="P1116" i="2"/>
  <c r="BI1115" i="2"/>
  <c r="BH1115" i="2"/>
  <c r="BG1115" i="2"/>
  <c r="BE1115" i="2"/>
  <c r="T1115" i="2"/>
  <c r="R1115" i="2"/>
  <c r="P1115" i="2"/>
  <c r="BI1114" i="2"/>
  <c r="BH1114" i="2"/>
  <c r="BG1114" i="2"/>
  <c r="BE1114" i="2"/>
  <c r="T1114" i="2"/>
  <c r="R1114" i="2"/>
  <c r="P1114" i="2"/>
  <c r="BI1111" i="2"/>
  <c r="BH1111" i="2"/>
  <c r="BG1111" i="2"/>
  <c r="BE1111" i="2"/>
  <c r="T1111" i="2"/>
  <c r="R1111" i="2"/>
  <c r="P1111" i="2"/>
  <c r="BI1103" i="2"/>
  <c r="BH1103" i="2"/>
  <c r="BG1103" i="2"/>
  <c r="BE1103" i="2"/>
  <c r="T1103" i="2"/>
  <c r="R1103" i="2"/>
  <c r="P1103" i="2"/>
  <c r="BI1100" i="2"/>
  <c r="BH1100" i="2"/>
  <c r="BG1100" i="2"/>
  <c r="BE1100" i="2"/>
  <c r="T1100" i="2"/>
  <c r="R1100" i="2"/>
  <c r="P1100" i="2"/>
  <c r="BI1099" i="2"/>
  <c r="BH1099" i="2"/>
  <c r="BG1099" i="2"/>
  <c r="BE1099" i="2"/>
  <c r="T1099" i="2"/>
  <c r="R1099" i="2"/>
  <c r="P1099" i="2"/>
  <c r="BI1096" i="2"/>
  <c r="BH1096" i="2"/>
  <c r="BG1096" i="2"/>
  <c r="BE1096" i="2"/>
  <c r="T1096" i="2"/>
  <c r="R1096" i="2"/>
  <c r="P1096" i="2"/>
  <c r="BI1094" i="2"/>
  <c r="BH1094" i="2"/>
  <c r="BG1094" i="2"/>
  <c r="BE1094" i="2"/>
  <c r="T1094" i="2"/>
  <c r="R1094" i="2"/>
  <c r="P1094" i="2"/>
  <c r="BI1087" i="2"/>
  <c r="BH1087" i="2"/>
  <c r="BG1087" i="2"/>
  <c r="BE1087" i="2"/>
  <c r="T1087" i="2"/>
  <c r="R1087" i="2"/>
  <c r="P1087" i="2"/>
  <c r="BI1085" i="2"/>
  <c r="BH1085" i="2"/>
  <c r="BG1085" i="2"/>
  <c r="BE1085" i="2"/>
  <c r="T1085" i="2"/>
  <c r="R1085" i="2"/>
  <c r="P1085" i="2"/>
  <c r="BI1083" i="2"/>
  <c r="BH1083" i="2"/>
  <c r="BG1083" i="2"/>
  <c r="BE1083" i="2"/>
  <c r="T1083" i="2"/>
  <c r="R1083" i="2"/>
  <c r="P1083" i="2"/>
  <c r="BI1075" i="2"/>
  <c r="BH1075" i="2"/>
  <c r="BG1075" i="2"/>
  <c r="BE1075" i="2"/>
  <c r="T1075" i="2"/>
  <c r="R1075" i="2"/>
  <c r="P1075" i="2"/>
  <c r="BI1073" i="2"/>
  <c r="BH1073" i="2"/>
  <c r="BG1073" i="2"/>
  <c r="BE1073" i="2"/>
  <c r="T1073" i="2"/>
  <c r="R1073" i="2"/>
  <c r="P1073" i="2"/>
  <c r="BI1071" i="2"/>
  <c r="BH1071" i="2"/>
  <c r="BG1071" i="2"/>
  <c r="BE1071" i="2"/>
  <c r="T1071" i="2"/>
  <c r="R1071" i="2"/>
  <c r="P1071" i="2"/>
  <c r="BI1070" i="2"/>
  <c r="BH1070" i="2"/>
  <c r="BG1070" i="2"/>
  <c r="BE1070" i="2"/>
  <c r="T1070" i="2"/>
  <c r="R1070" i="2"/>
  <c r="P1070" i="2"/>
  <c r="BI1068" i="2"/>
  <c r="BH1068" i="2"/>
  <c r="BG1068" i="2"/>
  <c r="BE1068" i="2"/>
  <c r="T1068" i="2"/>
  <c r="R1068" i="2"/>
  <c r="P1068" i="2"/>
  <c r="BI1062" i="2"/>
  <c r="BH1062" i="2"/>
  <c r="BG1062" i="2"/>
  <c r="BE1062" i="2"/>
  <c r="T1062" i="2"/>
  <c r="R1062" i="2"/>
  <c r="P1062" i="2"/>
  <c r="BI1059" i="2"/>
  <c r="BH1059" i="2"/>
  <c r="BG1059" i="2"/>
  <c r="BE1059" i="2"/>
  <c r="T1059" i="2"/>
  <c r="R1059" i="2"/>
  <c r="P1059" i="2"/>
  <c r="BI1058" i="2"/>
  <c r="BH1058" i="2"/>
  <c r="BG1058" i="2"/>
  <c r="BE1058" i="2"/>
  <c r="T1058" i="2"/>
  <c r="R1058" i="2"/>
  <c r="P1058" i="2"/>
  <c r="BI1057" i="2"/>
  <c r="BH1057" i="2"/>
  <c r="BG1057" i="2"/>
  <c r="BE1057" i="2"/>
  <c r="T1057" i="2"/>
  <c r="R1057" i="2"/>
  <c r="P1057" i="2"/>
  <c r="BI1055" i="2"/>
  <c r="BH1055" i="2"/>
  <c r="BG1055" i="2"/>
  <c r="BE1055" i="2"/>
  <c r="T1055" i="2"/>
  <c r="R1055" i="2"/>
  <c r="P1055" i="2"/>
  <c r="BI1054" i="2"/>
  <c r="BH1054" i="2"/>
  <c r="BG1054" i="2"/>
  <c r="BE1054" i="2"/>
  <c r="T1054" i="2"/>
  <c r="R1054" i="2"/>
  <c r="P1054" i="2"/>
  <c r="BI1053" i="2"/>
  <c r="BH1053" i="2"/>
  <c r="BG1053" i="2"/>
  <c r="BE1053" i="2"/>
  <c r="T1053" i="2"/>
  <c r="R1053" i="2"/>
  <c r="P1053" i="2"/>
  <c r="BI1045" i="2"/>
  <c r="BH1045" i="2"/>
  <c r="BG1045" i="2"/>
  <c r="BE1045" i="2"/>
  <c r="T1045" i="2"/>
  <c r="R1045" i="2"/>
  <c r="P1045" i="2"/>
  <c r="BI1044" i="2"/>
  <c r="BH1044" i="2"/>
  <c r="BG1044" i="2"/>
  <c r="BE1044" i="2"/>
  <c r="T1044" i="2"/>
  <c r="R1044" i="2"/>
  <c r="P1044" i="2"/>
  <c r="BI1042" i="2"/>
  <c r="BH1042" i="2"/>
  <c r="BG1042" i="2"/>
  <c r="BE1042" i="2"/>
  <c r="T1042" i="2"/>
  <c r="R1042" i="2"/>
  <c r="P1042" i="2"/>
  <c r="BI1041" i="2"/>
  <c r="BH1041" i="2"/>
  <c r="BG1041" i="2"/>
  <c r="BE1041" i="2"/>
  <c r="T1041" i="2"/>
  <c r="R1041" i="2"/>
  <c r="P1041" i="2"/>
  <c r="BI1033" i="2"/>
  <c r="BH1033" i="2"/>
  <c r="BG1033" i="2"/>
  <c r="BE1033" i="2"/>
  <c r="T1033" i="2"/>
  <c r="R1033" i="2"/>
  <c r="P1033" i="2"/>
  <c r="BI1032" i="2"/>
  <c r="BH1032" i="2"/>
  <c r="BG1032" i="2"/>
  <c r="BE1032" i="2"/>
  <c r="T1032" i="2"/>
  <c r="R1032" i="2"/>
  <c r="P1032" i="2"/>
  <c r="BI1031" i="2"/>
  <c r="BH1031" i="2"/>
  <c r="BG1031" i="2"/>
  <c r="BE1031" i="2"/>
  <c r="T1031" i="2"/>
  <c r="R1031" i="2"/>
  <c r="P1031" i="2"/>
  <c r="BI1030" i="2"/>
  <c r="BH1030" i="2"/>
  <c r="BG1030" i="2"/>
  <c r="BE1030" i="2"/>
  <c r="T1030" i="2"/>
  <c r="R1030" i="2"/>
  <c r="P1030" i="2"/>
  <c r="BI1027" i="2"/>
  <c r="BH1027" i="2"/>
  <c r="BG1027" i="2"/>
  <c r="BE1027" i="2"/>
  <c r="T1027" i="2"/>
  <c r="R1027" i="2"/>
  <c r="P1027" i="2"/>
  <c r="BI1017" i="2"/>
  <c r="BH1017" i="2"/>
  <c r="BG1017" i="2"/>
  <c r="BE1017" i="2"/>
  <c r="T1017" i="2"/>
  <c r="R1017" i="2"/>
  <c r="P1017" i="2"/>
  <c r="BI1015" i="2"/>
  <c r="BH1015" i="2"/>
  <c r="BG1015" i="2"/>
  <c r="BE1015" i="2"/>
  <c r="T1015" i="2"/>
  <c r="R1015" i="2"/>
  <c r="P1015" i="2"/>
  <c r="BI1014" i="2"/>
  <c r="BH1014" i="2"/>
  <c r="BG1014" i="2"/>
  <c r="BE1014" i="2"/>
  <c r="T1014" i="2"/>
  <c r="R1014" i="2"/>
  <c r="P1014" i="2"/>
  <c r="BI1013" i="2"/>
  <c r="BH1013" i="2"/>
  <c r="BG1013" i="2"/>
  <c r="BE1013" i="2"/>
  <c r="T1013" i="2"/>
  <c r="R1013" i="2"/>
  <c r="P1013" i="2"/>
  <c r="BI1011" i="2"/>
  <c r="BH1011" i="2"/>
  <c r="BG1011" i="2"/>
  <c r="BE1011" i="2"/>
  <c r="T1011" i="2"/>
  <c r="R1011" i="2"/>
  <c r="P1011" i="2"/>
  <c r="BI1003" i="2"/>
  <c r="BH1003" i="2"/>
  <c r="BG1003" i="2"/>
  <c r="BE1003" i="2"/>
  <c r="T1003" i="2"/>
  <c r="R1003" i="2"/>
  <c r="P1003" i="2"/>
  <c r="BI1001" i="2"/>
  <c r="BH1001" i="2"/>
  <c r="BG1001" i="2"/>
  <c r="BE1001" i="2"/>
  <c r="T1001" i="2"/>
  <c r="R1001" i="2"/>
  <c r="P1001" i="2"/>
  <c r="BI1000" i="2"/>
  <c r="BH1000" i="2"/>
  <c r="BG1000" i="2"/>
  <c r="BE1000" i="2"/>
  <c r="T1000" i="2"/>
  <c r="R1000" i="2"/>
  <c r="P1000" i="2"/>
  <c r="BI999" i="2"/>
  <c r="BH999" i="2"/>
  <c r="BG999" i="2"/>
  <c r="BE999" i="2"/>
  <c r="T999" i="2"/>
  <c r="R999" i="2"/>
  <c r="P999" i="2"/>
  <c r="BI998" i="2"/>
  <c r="BH998" i="2"/>
  <c r="BG998" i="2"/>
  <c r="BE998" i="2"/>
  <c r="T998" i="2"/>
  <c r="R998" i="2"/>
  <c r="P998" i="2"/>
  <c r="BI995" i="2"/>
  <c r="BH995" i="2"/>
  <c r="BG995" i="2"/>
  <c r="BE995" i="2"/>
  <c r="T995" i="2"/>
  <c r="R995" i="2"/>
  <c r="P995" i="2"/>
  <c r="BI994" i="2"/>
  <c r="BH994" i="2"/>
  <c r="BG994" i="2"/>
  <c r="BE994" i="2"/>
  <c r="T994" i="2"/>
  <c r="R994" i="2"/>
  <c r="P994" i="2"/>
  <c r="BI987" i="2"/>
  <c r="BH987" i="2"/>
  <c r="BG987" i="2"/>
  <c r="BE987" i="2"/>
  <c r="T987" i="2"/>
  <c r="R987" i="2"/>
  <c r="P987" i="2"/>
  <c r="BI986" i="2"/>
  <c r="BH986" i="2"/>
  <c r="BG986" i="2"/>
  <c r="BE986" i="2"/>
  <c r="T986" i="2"/>
  <c r="R986" i="2"/>
  <c r="P986" i="2"/>
  <c r="BI980" i="2"/>
  <c r="BH980" i="2"/>
  <c r="BG980" i="2"/>
  <c r="BE980" i="2"/>
  <c r="T980" i="2"/>
  <c r="R980" i="2"/>
  <c r="P980" i="2"/>
  <c r="BI978" i="2"/>
  <c r="BH978" i="2"/>
  <c r="BG978" i="2"/>
  <c r="BE978" i="2"/>
  <c r="T978" i="2"/>
  <c r="R978" i="2"/>
  <c r="P978" i="2"/>
  <c r="BI970" i="2"/>
  <c r="BH970" i="2"/>
  <c r="BG970" i="2"/>
  <c r="BE970" i="2"/>
  <c r="T970" i="2"/>
  <c r="R970" i="2"/>
  <c r="P970" i="2"/>
  <c r="BI968" i="2"/>
  <c r="BH968" i="2"/>
  <c r="BG968" i="2"/>
  <c r="BE968" i="2"/>
  <c r="T968" i="2"/>
  <c r="R968" i="2"/>
  <c r="P968" i="2"/>
  <c r="BI964" i="2"/>
  <c r="BH964" i="2"/>
  <c r="BG964" i="2"/>
  <c r="BE964" i="2"/>
  <c r="T964" i="2"/>
  <c r="R964" i="2"/>
  <c r="P964" i="2"/>
  <c r="BI963" i="2"/>
  <c r="BH963" i="2"/>
  <c r="BG963" i="2"/>
  <c r="BE963" i="2"/>
  <c r="T963" i="2"/>
  <c r="R963" i="2"/>
  <c r="P963" i="2"/>
  <c r="BI962" i="2"/>
  <c r="BH962" i="2"/>
  <c r="BG962" i="2"/>
  <c r="BE962" i="2"/>
  <c r="T962" i="2"/>
  <c r="R962" i="2"/>
  <c r="P962" i="2"/>
  <c r="BI961" i="2"/>
  <c r="BH961" i="2"/>
  <c r="BG961" i="2"/>
  <c r="BE961" i="2"/>
  <c r="T961" i="2"/>
  <c r="R961" i="2"/>
  <c r="P961" i="2"/>
  <c r="BI957" i="2"/>
  <c r="BH957" i="2"/>
  <c r="BG957" i="2"/>
  <c r="BE957" i="2"/>
  <c r="T957" i="2"/>
  <c r="R957" i="2"/>
  <c r="P957" i="2"/>
  <c r="BI954" i="2"/>
  <c r="BH954" i="2"/>
  <c r="BG954" i="2"/>
  <c r="BE954" i="2"/>
  <c r="T954" i="2"/>
  <c r="R954" i="2"/>
  <c r="P954" i="2"/>
  <c r="BI951" i="2"/>
  <c r="BH951" i="2"/>
  <c r="BG951" i="2"/>
  <c r="BE951" i="2"/>
  <c r="T951" i="2"/>
  <c r="R951" i="2"/>
  <c r="P951" i="2"/>
  <c r="BI949" i="2"/>
  <c r="BH949" i="2"/>
  <c r="BG949" i="2"/>
  <c r="BE949" i="2"/>
  <c r="T949" i="2"/>
  <c r="R949" i="2"/>
  <c r="P949" i="2"/>
  <c r="BI948" i="2"/>
  <c r="BH948" i="2"/>
  <c r="BG948" i="2"/>
  <c r="BE948" i="2"/>
  <c r="T948" i="2"/>
  <c r="R948" i="2"/>
  <c r="P948" i="2"/>
  <c r="BI947" i="2"/>
  <c r="BH947" i="2"/>
  <c r="BG947" i="2"/>
  <c r="BE947" i="2"/>
  <c r="T947" i="2"/>
  <c r="R947" i="2"/>
  <c r="P947" i="2"/>
  <c r="BI941" i="2"/>
  <c r="BH941" i="2"/>
  <c r="BG941" i="2"/>
  <c r="BE941" i="2"/>
  <c r="T941" i="2"/>
  <c r="R941" i="2"/>
  <c r="P941" i="2"/>
  <c r="BI940" i="2"/>
  <c r="BH940" i="2"/>
  <c r="BG940" i="2"/>
  <c r="BE940" i="2"/>
  <c r="T940" i="2"/>
  <c r="R940" i="2"/>
  <c r="P940" i="2"/>
  <c r="BI937" i="2"/>
  <c r="BH937" i="2"/>
  <c r="BG937" i="2"/>
  <c r="BE937" i="2"/>
  <c r="T937" i="2"/>
  <c r="R937" i="2"/>
  <c r="P937" i="2"/>
  <c r="BI934" i="2"/>
  <c r="BH934" i="2"/>
  <c r="BG934" i="2"/>
  <c r="BE934" i="2"/>
  <c r="T934" i="2"/>
  <c r="R934" i="2"/>
  <c r="P934" i="2"/>
  <c r="BI931" i="2"/>
  <c r="BH931" i="2"/>
  <c r="BG931" i="2"/>
  <c r="BE931" i="2"/>
  <c r="T931" i="2"/>
  <c r="R931" i="2"/>
  <c r="P931" i="2"/>
  <c r="BI930" i="2"/>
  <c r="BH930" i="2"/>
  <c r="BG930" i="2"/>
  <c r="BE930" i="2"/>
  <c r="T930" i="2"/>
  <c r="R930" i="2"/>
  <c r="P930" i="2"/>
  <c r="BI924" i="2"/>
  <c r="BH924" i="2"/>
  <c r="BG924" i="2"/>
  <c r="BE924" i="2"/>
  <c r="T924" i="2"/>
  <c r="R924" i="2"/>
  <c r="P924" i="2"/>
  <c r="BI923" i="2"/>
  <c r="BH923" i="2"/>
  <c r="BG923" i="2"/>
  <c r="BE923" i="2"/>
  <c r="T923" i="2"/>
  <c r="R923" i="2"/>
  <c r="P923" i="2"/>
  <c r="BI922" i="2"/>
  <c r="BH922" i="2"/>
  <c r="BG922" i="2"/>
  <c r="BE922" i="2"/>
  <c r="T922" i="2"/>
  <c r="R922" i="2"/>
  <c r="P922" i="2"/>
  <c r="BI921" i="2"/>
  <c r="BH921" i="2"/>
  <c r="BG921" i="2"/>
  <c r="BE921" i="2"/>
  <c r="T921" i="2"/>
  <c r="R921" i="2"/>
  <c r="P921" i="2"/>
  <c r="BI920" i="2"/>
  <c r="BH920" i="2"/>
  <c r="BG920" i="2"/>
  <c r="BE920" i="2"/>
  <c r="T920" i="2"/>
  <c r="R920" i="2"/>
  <c r="P920" i="2"/>
  <c r="BI917" i="2"/>
  <c r="BH917" i="2"/>
  <c r="BG917" i="2"/>
  <c r="BE917" i="2"/>
  <c r="T917" i="2"/>
  <c r="R917" i="2"/>
  <c r="P917" i="2"/>
  <c r="BI914" i="2"/>
  <c r="BH914" i="2"/>
  <c r="BG914" i="2"/>
  <c r="BE914" i="2"/>
  <c r="T914" i="2"/>
  <c r="R914" i="2"/>
  <c r="P914" i="2"/>
  <c r="BI913" i="2"/>
  <c r="BH913" i="2"/>
  <c r="BG913" i="2"/>
  <c r="BE913" i="2"/>
  <c r="T913" i="2"/>
  <c r="R913" i="2"/>
  <c r="P913" i="2"/>
  <c r="BI907" i="2"/>
  <c r="BH907" i="2"/>
  <c r="BG907" i="2"/>
  <c r="BE907" i="2"/>
  <c r="T907" i="2"/>
  <c r="R907" i="2"/>
  <c r="P907" i="2"/>
  <c r="BI904" i="2"/>
  <c r="BH904" i="2"/>
  <c r="BG904" i="2"/>
  <c r="BE904" i="2"/>
  <c r="T904" i="2"/>
  <c r="R904" i="2"/>
  <c r="P904" i="2"/>
  <c r="BI898" i="2"/>
  <c r="BH898" i="2"/>
  <c r="BG898" i="2"/>
  <c r="BE898" i="2"/>
  <c r="T898" i="2"/>
  <c r="R898" i="2"/>
  <c r="P898" i="2"/>
  <c r="BI888" i="2"/>
  <c r="BH888" i="2"/>
  <c r="BG888" i="2"/>
  <c r="BE888" i="2"/>
  <c r="T888" i="2"/>
  <c r="R888" i="2"/>
  <c r="P888" i="2"/>
  <c r="BI885" i="2"/>
  <c r="BH885" i="2"/>
  <c r="BG885" i="2"/>
  <c r="BE885" i="2"/>
  <c r="T885" i="2"/>
  <c r="R885" i="2"/>
  <c r="P885" i="2"/>
  <c r="BI882" i="2"/>
  <c r="BH882" i="2"/>
  <c r="BG882" i="2"/>
  <c r="BE882" i="2"/>
  <c r="T882" i="2"/>
  <c r="R882" i="2"/>
  <c r="P882" i="2"/>
  <c r="BI881" i="2"/>
  <c r="BH881" i="2"/>
  <c r="BG881" i="2"/>
  <c r="BE881" i="2"/>
  <c r="T881" i="2"/>
  <c r="R881" i="2"/>
  <c r="P881" i="2"/>
  <c r="BI873" i="2"/>
  <c r="BH873" i="2"/>
  <c r="BG873" i="2"/>
  <c r="BE873" i="2"/>
  <c r="T873" i="2"/>
  <c r="R873" i="2"/>
  <c r="P873" i="2"/>
  <c r="BI870" i="2"/>
  <c r="BH870" i="2"/>
  <c r="BG870" i="2"/>
  <c r="BE870" i="2"/>
  <c r="T870" i="2"/>
  <c r="R870" i="2"/>
  <c r="P870" i="2"/>
  <c r="BI867" i="2"/>
  <c r="BH867" i="2"/>
  <c r="BG867" i="2"/>
  <c r="BE867" i="2"/>
  <c r="T867" i="2"/>
  <c r="R867" i="2"/>
  <c r="P867" i="2"/>
  <c r="BI865" i="2"/>
  <c r="BH865" i="2"/>
  <c r="BG865" i="2"/>
  <c r="BE865" i="2"/>
  <c r="T865" i="2"/>
  <c r="R865" i="2"/>
  <c r="P865" i="2"/>
  <c r="BI864" i="2"/>
  <c r="BH864" i="2"/>
  <c r="BG864" i="2"/>
  <c r="BE864" i="2"/>
  <c r="T864" i="2"/>
  <c r="R864" i="2"/>
  <c r="P864" i="2"/>
  <c r="BI863" i="2"/>
  <c r="BH863" i="2"/>
  <c r="BG863" i="2"/>
  <c r="BE863" i="2"/>
  <c r="T863" i="2"/>
  <c r="R863" i="2"/>
  <c r="P863" i="2"/>
  <c r="BI862" i="2"/>
  <c r="BH862" i="2"/>
  <c r="BG862" i="2"/>
  <c r="BE862" i="2"/>
  <c r="T862" i="2"/>
  <c r="R862" i="2"/>
  <c r="P862" i="2"/>
  <c r="BI859" i="2"/>
  <c r="BH859" i="2"/>
  <c r="BG859" i="2"/>
  <c r="BE859" i="2"/>
  <c r="T859" i="2"/>
  <c r="R859" i="2"/>
  <c r="P859" i="2"/>
  <c r="BI857" i="2"/>
  <c r="BH857" i="2"/>
  <c r="BG857" i="2"/>
  <c r="BE857" i="2"/>
  <c r="T857" i="2"/>
  <c r="R857" i="2"/>
  <c r="P857" i="2"/>
  <c r="BI855" i="2"/>
  <c r="BH855" i="2"/>
  <c r="BG855" i="2"/>
  <c r="BE855" i="2"/>
  <c r="T855" i="2"/>
  <c r="R855" i="2"/>
  <c r="P855" i="2"/>
  <c r="BI854" i="2"/>
  <c r="BH854" i="2"/>
  <c r="BG854" i="2"/>
  <c r="BE854" i="2"/>
  <c r="T854" i="2"/>
  <c r="R854" i="2"/>
  <c r="P854" i="2"/>
  <c r="BI853" i="2"/>
  <c r="BH853" i="2"/>
  <c r="BG853" i="2"/>
  <c r="BE853" i="2"/>
  <c r="T853" i="2"/>
  <c r="R853" i="2"/>
  <c r="P853" i="2"/>
  <c r="BI852" i="2"/>
  <c r="BH852" i="2"/>
  <c r="BG852" i="2"/>
  <c r="BE852" i="2"/>
  <c r="T852" i="2"/>
  <c r="R852" i="2"/>
  <c r="P852" i="2"/>
  <c r="BI851" i="2"/>
  <c r="BH851" i="2"/>
  <c r="BG851" i="2"/>
  <c r="BE851" i="2"/>
  <c r="T851" i="2"/>
  <c r="R851" i="2"/>
  <c r="P851" i="2"/>
  <c r="BI845" i="2"/>
  <c r="BH845" i="2"/>
  <c r="BG845" i="2"/>
  <c r="BE845" i="2"/>
  <c r="T845" i="2"/>
  <c r="R845" i="2"/>
  <c r="P845" i="2"/>
  <c r="BI843" i="2"/>
  <c r="BH843" i="2"/>
  <c r="BG843" i="2"/>
  <c r="BE843" i="2"/>
  <c r="T843" i="2"/>
  <c r="R843" i="2"/>
  <c r="P843" i="2"/>
  <c r="BI842" i="2"/>
  <c r="BH842" i="2"/>
  <c r="BG842" i="2"/>
  <c r="BE842" i="2"/>
  <c r="T842" i="2"/>
  <c r="R842" i="2"/>
  <c r="P842" i="2"/>
  <c r="BI841" i="2"/>
  <c r="BH841" i="2"/>
  <c r="BG841" i="2"/>
  <c r="BE841" i="2"/>
  <c r="T841" i="2"/>
  <c r="R841" i="2"/>
  <c r="P841" i="2"/>
  <c r="BI840" i="2"/>
  <c r="BH840" i="2"/>
  <c r="BG840" i="2"/>
  <c r="BE840" i="2"/>
  <c r="T840" i="2"/>
  <c r="R840" i="2"/>
  <c r="P840" i="2"/>
  <c r="BI837" i="2"/>
  <c r="BH837" i="2"/>
  <c r="BG837" i="2"/>
  <c r="BE837" i="2"/>
  <c r="T837" i="2"/>
  <c r="R837" i="2"/>
  <c r="P837" i="2"/>
  <c r="BI836" i="2"/>
  <c r="BH836" i="2"/>
  <c r="BG836" i="2"/>
  <c r="BE836" i="2"/>
  <c r="T836" i="2"/>
  <c r="R836" i="2"/>
  <c r="P836" i="2"/>
  <c r="BI835" i="2"/>
  <c r="BH835" i="2"/>
  <c r="BG835" i="2"/>
  <c r="BE835" i="2"/>
  <c r="T835" i="2"/>
  <c r="R835" i="2"/>
  <c r="P835" i="2"/>
  <c r="BI832" i="2"/>
  <c r="BH832" i="2"/>
  <c r="BG832" i="2"/>
  <c r="BE832" i="2"/>
  <c r="T832" i="2"/>
  <c r="R832" i="2"/>
  <c r="P832" i="2"/>
  <c r="BI831" i="2"/>
  <c r="BH831" i="2"/>
  <c r="BG831" i="2"/>
  <c r="BE831" i="2"/>
  <c r="T831" i="2"/>
  <c r="R831" i="2"/>
  <c r="P831" i="2"/>
  <c r="BI828" i="2"/>
  <c r="BH828" i="2"/>
  <c r="BG828" i="2"/>
  <c r="BE828" i="2"/>
  <c r="T828" i="2"/>
  <c r="R828" i="2"/>
  <c r="P828" i="2"/>
  <c r="BI827" i="2"/>
  <c r="BH827" i="2"/>
  <c r="BG827" i="2"/>
  <c r="BE827" i="2"/>
  <c r="T827" i="2"/>
  <c r="R827" i="2"/>
  <c r="P827" i="2"/>
  <c r="BI824" i="2"/>
  <c r="BH824" i="2"/>
  <c r="BG824" i="2"/>
  <c r="BE824" i="2"/>
  <c r="T824" i="2"/>
  <c r="R824" i="2"/>
  <c r="P824" i="2"/>
  <c r="BI822" i="2"/>
  <c r="BH822" i="2"/>
  <c r="BG822" i="2"/>
  <c r="BE822" i="2"/>
  <c r="T822" i="2"/>
  <c r="R822" i="2"/>
  <c r="P822" i="2"/>
  <c r="BI821" i="2"/>
  <c r="BH821" i="2"/>
  <c r="BG821" i="2"/>
  <c r="BE821" i="2"/>
  <c r="T821" i="2"/>
  <c r="R821" i="2"/>
  <c r="P821" i="2"/>
  <c r="BI820" i="2"/>
  <c r="BH820" i="2"/>
  <c r="BG820" i="2"/>
  <c r="BE820" i="2"/>
  <c r="T820" i="2"/>
  <c r="R820" i="2"/>
  <c r="P820" i="2"/>
  <c r="BI819" i="2"/>
  <c r="BH819" i="2"/>
  <c r="BG819" i="2"/>
  <c r="BE819" i="2"/>
  <c r="T819" i="2"/>
  <c r="R819" i="2"/>
  <c r="P819" i="2"/>
  <c r="BI818" i="2"/>
  <c r="BH818" i="2"/>
  <c r="BG818" i="2"/>
  <c r="BE818" i="2"/>
  <c r="T818" i="2"/>
  <c r="R818" i="2"/>
  <c r="P818" i="2"/>
  <c r="BI817" i="2"/>
  <c r="BH817" i="2"/>
  <c r="BG817" i="2"/>
  <c r="BE817" i="2"/>
  <c r="T817" i="2"/>
  <c r="R817" i="2"/>
  <c r="P817" i="2"/>
  <c r="BI816" i="2"/>
  <c r="BH816" i="2"/>
  <c r="BG816" i="2"/>
  <c r="BE816" i="2"/>
  <c r="T816" i="2"/>
  <c r="R816" i="2"/>
  <c r="P816" i="2"/>
  <c r="BI815" i="2"/>
  <c r="BH815" i="2"/>
  <c r="BG815" i="2"/>
  <c r="BE815" i="2"/>
  <c r="T815" i="2"/>
  <c r="R815" i="2"/>
  <c r="P815" i="2"/>
  <c r="BI814" i="2"/>
  <c r="BH814" i="2"/>
  <c r="BG814" i="2"/>
  <c r="BE814" i="2"/>
  <c r="T814" i="2"/>
  <c r="R814" i="2"/>
  <c r="P814" i="2"/>
  <c r="BI813" i="2"/>
  <c r="BH813" i="2"/>
  <c r="BG813" i="2"/>
  <c r="BE813" i="2"/>
  <c r="T813" i="2"/>
  <c r="R813" i="2"/>
  <c r="P813" i="2"/>
  <c r="BI812" i="2"/>
  <c r="BH812" i="2"/>
  <c r="BG812" i="2"/>
  <c r="BE812" i="2"/>
  <c r="T812" i="2"/>
  <c r="R812" i="2"/>
  <c r="P812" i="2"/>
  <c r="BI811" i="2"/>
  <c r="BH811" i="2"/>
  <c r="BG811" i="2"/>
  <c r="BE811" i="2"/>
  <c r="T811" i="2"/>
  <c r="R811" i="2"/>
  <c r="P811" i="2"/>
  <c r="BI810" i="2"/>
  <c r="BH810" i="2"/>
  <c r="BG810" i="2"/>
  <c r="BE810" i="2"/>
  <c r="T810" i="2"/>
  <c r="R810" i="2"/>
  <c r="P810" i="2"/>
  <c r="BI808" i="2"/>
  <c r="BH808" i="2"/>
  <c r="BG808" i="2"/>
  <c r="BE808" i="2"/>
  <c r="T808" i="2"/>
  <c r="R808" i="2"/>
  <c r="P808" i="2"/>
  <c r="BI807" i="2"/>
  <c r="BH807" i="2"/>
  <c r="BG807" i="2"/>
  <c r="BE807" i="2"/>
  <c r="T807" i="2"/>
  <c r="R807" i="2"/>
  <c r="P807" i="2"/>
  <c r="BI805" i="2"/>
  <c r="BH805" i="2"/>
  <c r="BG805" i="2"/>
  <c r="BE805" i="2"/>
  <c r="T805" i="2"/>
  <c r="R805" i="2"/>
  <c r="P805" i="2"/>
  <c r="BI804" i="2"/>
  <c r="BH804" i="2"/>
  <c r="BG804" i="2"/>
  <c r="BE804" i="2"/>
  <c r="T804" i="2"/>
  <c r="R804" i="2"/>
  <c r="P804" i="2"/>
  <c r="BI803" i="2"/>
  <c r="BH803" i="2"/>
  <c r="BG803" i="2"/>
  <c r="BE803" i="2"/>
  <c r="T803" i="2"/>
  <c r="R803" i="2"/>
  <c r="P803" i="2"/>
  <c r="BI802" i="2"/>
  <c r="BH802" i="2"/>
  <c r="BG802" i="2"/>
  <c r="BE802" i="2"/>
  <c r="T802" i="2"/>
  <c r="R802" i="2"/>
  <c r="P802" i="2"/>
  <c r="BI801" i="2"/>
  <c r="BH801" i="2"/>
  <c r="BG801" i="2"/>
  <c r="BE801" i="2"/>
  <c r="T801" i="2"/>
  <c r="R801" i="2"/>
  <c r="P801" i="2"/>
  <c r="BI800" i="2"/>
  <c r="BH800" i="2"/>
  <c r="BG800" i="2"/>
  <c r="BE800" i="2"/>
  <c r="T800" i="2"/>
  <c r="R800" i="2"/>
  <c r="P800" i="2"/>
  <c r="BI798" i="2"/>
  <c r="BH798" i="2"/>
  <c r="BG798" i="2"/>
  <c r="BE798" i="2"/>
  <c r="T798" i="2"/>
  <c r="R798" i="2"/>
  <c r="P798" i="2"/>
  <c r="BI797" i="2"/>
  <c r="BH797" i="2"/>
  <c r="BG797" i="2"/>
  <c r="BE797" i="2"/>
  <c r="T797" i="2"/>
  <c r="R797" i="2"/>
  <c r="P797" i="2"/>
  <c r="BI795" i="2"/>
  <c r="BH795" i="2"/>
  <c r="BG795" i="2"/>
  <c r="BE795" i="2"/>
  <c r="T795" i="2"/>
  <c r="R795" i="2"/>
  <c r="P795" i="2"/>
  <c r="BI794" i="2"/>
  <c r="BH794" i="2"/>
  <c r="BG794" i="2"/>
  <c r="BE794" i="2"/>
  <c r="T794" i="2"/>
  <c r="R794" i="2"/>
  <c r="P794" i="2"/>
  <c r="BI793" i="2"/>
  <c r="BH793" i="2"/>
  <c r="BG793" i="2"/>
  <c r="BE793" i="2"/>
  <c r="T793" i="2"/>
  <c r="R793" i="2"/>
  <c r="P793" i="2"/>
  <c r="BI792" i="2"/>
  <c r="BH792" i="2"/>
  <c r="BG792" i="2"/>
  <c r="BE792" i="2"/>
  <c r="T792" i="2"/>
  <c r="R792" i="2"/>
  <c r="P792" i="2"/>
  <c r="BI791" i="2"/>
  <c r="BH791" i="2"/>
  <c r="BG791" i="2"/>
  <c r="BE791" i="2"/>
  <c r="T791" i="2"/>
  <c r="R791" i="2"/>
  <c r="P791" i="2"/>
  <c r="BI790" i="2"/>
  <c r="BH790" i="2"/>
  <c r="BG790" i="2"/>
  <c r="BE790" i="2"/>
  <c r="T790" i="2"/>
  <c r="R790" i="2"/>
  <c r="P790" i="2"/>
  <c r="BI789" i="2"/>
  <c r="BH789" i="2"/>
  <c r="BG789" i="2"/>
  <c r="BE789" i="2"/>
  <c r="T789" i="2"/>
  <c r="R789" i="2"/>
  <c r="P789" i="2"/>
  <c r="BI788" i="2"/>
  <c r="BH788" i="2"/>
  <c r="BG788" i="2"/>
  <c r="BE788" i="2"/>
  <c r="T788" i="2"/>
  <c r="R788" i="2"/>
  <c r="P788" i="2"/>
  <c r="BI787" i="2"/>
  <c r="BH787" i="2"/>
  <c r="BG787" i="2"/>
  <c r="BE787" i="2"/>
  <c r="T787" i="2"/>
  <c r="R787" i="2"/>
  <c r="P787" i="2"/>
  <c r="BI786" i="2"/>
  <c r="BH786" i="2"/>
  <c r="BG786" i="2"/>
  <c r="BE786" i="2"/>
  <c r="T786" i="2"/>
  <c r="R786" i="2"/>
  <c r="P786" i="2"/>
  <c r="BI785" i="2"/>
  <c r="BH785" i="2"/>
  <c r="BG785" i="2"/>
  <c r="BE785" i="2"/>
  <c r="T785" i="2"/>
  <c r="R785" i="2"/>
  <c r="P785" i="2"/>
  <c r="BI784" i="2"/>
  <c r="BH784" i="2"/>
  <c r="BG784" i="2"/>
  <c r="BE784" i="2"/>
  <c r="T784" i="2"/>
  <c r="R784" i="2"/>
  <c r="P784" i="2"/>
  <c r="BI783" i="2"/>
  <c r="BH783" i="2"/>
  <c r="BG783" i="2"/>
  <c r="BE783" i="2"/>
  <c r="T783" i="2"/>
  <c r="R783" i="2"/>
  <c r="P783" i="2"/>
  <c r="BI782" i="2"/>
  <c r="BH782" i="2"/>
  <c r="BG782" i="2"/>
  <c r="BE782" i="2"/>
  <c r="T782" i="2"/>
  <c r="R782" i="2"/>
  <c r="P782" i="2"/>
  <c r="BI781" i="2"/>
  <c r="BH781" i="2"/>
  <c r="BG781" i="2"/>
  <c r="BE781" i="2"/>
  <c r="T781" i="2"/>
  <c r="R781" i="2"/>
  <c r="P781" i="2"/>
  <c r="BI780" i="2"/>
  <c r="BH780" i="2"/>
  <c r="BG780" i="2"/>
  <c r="BE780" i="2"/>
  <c r="T780" i="2"/>
  <c r="R780" i="2"/>
  <c r="P780" i="2"/>
  <c r="BI779" i="2"/>
  <c r="BH779" i="2"/>
  <c r="BG779" i="2"/>
  <c r="BE779" i="2"/>
  <c r="T779" i="2"/>
  <c r="R779" i="2"/>
  <c r="P779" i="2"/>
  <c r="BI778" i="2"/>
  <c r="BH778" i="2"/>
  <c r="BG778" i="2"/>
  <c r="BE778" i="2"/>
  <c r="T778" i="2"/>
  <c r="R778" i="2"/>
  <c r="P778" i="2"/>
  <c r="BI777" i="2"/>
  <c r="BH777" i="2"/>
  <c r="BG777" i="2"/>
  <c r="BE777" i="2"/>
  <c r="T777" i="2"/>
  <c r="R777" i="2"/>
  <c r="P777" i="2"/>
  <c r="BI776" i="2"/>
  <c r="BH776" i="2"/>
  <c r="BG776" i="2"/>
  <c r="BE776" i="2"/>
  <c r="T776" i="2"/>
  <c r="R776" i="2"/>
  <c r="P776" i="2"/>
  <c r="BI775" i="2"/>
  <c r="BH775" i="2"/>
  <c r="BG775" i="2"/>
  <c r="BE775" i="2"/>
  <c r="T775" i="2"/>
  <c r="R775" i="2"/>
  <c r="P775" i="2"/>
  <c r="BI772" i="2"/>
  <c r="BH772" i="2"/>
  <c r="BG772" i="2"/>
  <c r="BE772" i="2"/>
  <c r="T772" i="2"/>
  <c r="R772" i="2"/>
  <c r="P772" i="2"/>
  <c r="BI769" i="2"/>
  <c r="BH769" i="2"/>
  <c r="BG769" i="2"/>
  <c r="BE769" i="2"/>
  <c r="T769" i="2"/>
  <c r="R769" i="2"/>
  <c r="P769" i="2"/>
  <c r="BI768" i="2"/>
  <c r="BH768" i="2"/>
  <c r="BG768" i="2"/>
  <c r="BE768" i="2"/>
  <c r="T768" i="2"/>
  <c r="R768" i="2"/>
  <c r="P768" i="2"/>
  <c r="BI767" i="2"/>
  <c r="BH767" i="2"/>
  <c r="BG767" i="2"/>
  <c r="BE767" i="2"/>
  <c r="T767" i="2"/>
  <c r="R767" i="2"/>
  <c r="P767" i="2"/>
  <c r="BI759" i="2"/>
  <c r="BH759" i="2"/>
  <c r="BG759" i="2"/>
  <c r="BE759" i="2"/>
  <c r="T759" i="2"/>
  <c r="R759" i="2"/>
  <c r="P759" i="2"/>
  <c r="BI758" i="2"/>
  <c r="BH758" i="2"/>
  <c r="BG758" i="2"/>
  <c r="BE758" i="2"/>
  <c r="T758" i="2"/>
  <c r="R758" i="2"/>
  <c r="P758" i="2"/>
  <c r="BI757" i="2"/>
  <c r="BH757" i="2"/>
  <c r="BG757" i="2"/>
  <c r="BE757" i="2"/>
  <c r="T757" i="2"/>
  <c r="R757" i="2"/>
  <c r="P757" i="2"/>
  <c r="BI756" i="2"/>
  <c r="BH756" i="2"/>
  <c r="BG756" i="2"/>
  <c r="BE756" i="2"/>
  <c r="T756" i="2"/>
  <c r="R756" i="2"/>
  <c r="P756" i="2"/>
  <c r="BI755" i="2"/>
  <c r="BH755" i="2"/>
  <c r="BG755" i="2"/>
  <c r="BE755" i="2"/>
  <c r="T755" i="2"/>
  <c r="R755" i="2"/>
  <c r="P755" i="2"/>
  <c r="BI754" i="2"/>
  <c r="BH754" i="2"/>
  <c r="BG754" i="2"/>
  <c r="BE754" i="2"/>
  <c r="T754" i="2"/>
  <c r="R754" i="2"/>
  <c r="P754" i="2"/>
  <c r="BI753" i="2"/>
  <c r="BH753" i="2"/>
  <c r="BG753" i="2"/>
  <c r="BE753" i="2"/>
  <c r="T753" i="2"/>
  <c r="R753" i="2"/>
  <c r="P753" i="2"/>
  <c r="BI750" i="2"/>
  <c r="BH750" i="2"/>
  <c r="BG750" i="2"/>
  <c r="BE750" i="2"/>
  <c r="T750" i="2"/>
  <c r="R750" i="2"/>
  <c r="P750" i="2"/>
  <c r="BI740" i="2"/>
  <c r="BH740" i="2"/>
  <c r="BG740" i="2"/>
  <c r="BE740" i="2"/>
  <c r="T740" i="2"/>
  <c r="R740" i="2"/>
  <c r="P740" i="2"/>
  <c r="BI739" i="2"/>
  <c r="BH739" i="2"/>
  <c r="BG739" i="2"/>
  <c r="BE739" i="2"/>
  <c r="T739" i="2"/>
  <c r="R739" i="2"/>
  <c r="P739" i="2"/>
  <c r="BI738" i="2"/>
  <c r="BH738" i="2"/>
  <c r="BG738" i="2"/>
  <c r="BE738" i="2"/>
  <c r="T738" i="2"/>
  <c r="R738" i="2"/>
  <c r="P738" i="2"/>
  <c r="BI737" i="2"/>
  <c r="BH737" i="2"/>
  <c r="BG737" i="2"/>
  <c r="BE737" i="2"/>
  <c r="T737" i="2"/>
  <c r="R737" i="2"/>
  <c r="P737" i="2"/>
  <c r="BI736" i="2"/>
  <c r="BH736" i="2"/>
  <c r="BG736" i="2"/>
  <c r="BE736" i="2"/>
  <c r="T736" i="2"/>
  <c r="R736" i="2"/>
  <c r="P736" i="2"/>
  <c r="BI735" i="2"/>
  <c r="BH735" i="2"/>
  <c r="BG735" i="2"/>
  <c r="BE735" i="2"/>
  <c r="T735" i="2"/>
  <c r="R735" i="2"/>
  <c r="P735" i="2"/>
  <c r="BI734" i="2"/>
  <c r="BH734" i="2"/>
  <c r="BG734" i="2"/>
  <c r="BE734" i="2"/>
  <c r="T734" i="2"/>
  <c r="R734" i="2"/>
  <c r="P734" i="2"/>
  <c r="BI733" i="2"/>
  <c r="BH733" i="2"/>
  <c r="BG733" i="2"/>
  <c r="BE733" i="2"/>
  <c r="T733" i="2"/>
  <c r="R733" i="2"/>
  <c r="P733" i="2"/>
  <c r="BI732" i="2"/>
  <c r="BH732" i="2"/>
  <c r="BG732" i="2"/>
  <c r="BE732" i="2"/>
  <c r="T732" i="2"/>
  <c r="R732" i="2"/>
  <c r="P732" i="2"/>
  <c r="BI731" i="2"/>
  <c r="BH731" i="2"/>
  <c r="BG731" i="2"/>
  <c r="BE731" i="2"/>
  <c r="T731" i="2"/>
  <c r="R731" i="2"/>
  <c r="P731" i="2"/>
  <c r="BI730" i="2"/>
  <c r="BH730" i="2"/>
  <c r="BG730" i="2"/>
  <c r="BE730" i="2"/>
  <c r="T730" i="2"/>
  <c r="R730" i="2"/>
  <c r="P730" i="2"/>
  <c r="BI729" i="2"/>
  <c r="BH729" i="2"/>
  <c r="BG729" i="2"/>
  <c r="BE729" i="2"/>
  <c r="T729" i="2"/>
  <c r="R729" i="2"/>
  <c r="P729" i="2"/>
  <c r="BI728" i="2"/>
  <c r="BH728" i="2"/>
  <c r="BG728" i="2"/>
  <c r="BE728" i="2"/>
  <c r="T728" i="2"/>
  <c r="R728" i="2"/>
  <c r="P728" i="2"/>
  <c r="BI727" i="2"/>
  <c r="BH727" i="2"/>
  <c r="BG727" i="2"/>
  <c r="BE727" i="2"/>
  <c r="T727" i="2"/>
  <c r="R727" i="2"/>
  <c r="P727" i="2"/>
  <c r="BI726" i="2"/>
  <c r="BH726" i="2"/>
  <c r="BG726" i="2"/>
  <c r="BE726" i="2"/>
  <c r="T726" i="2"/>
  <c r="R726" i="2"/>
  <c r="P726" i="2"/>
  <c r="BI725" i="2"/>
  <c r="BH725" i="2"/>
  <c r="BG725" i="2"/>
  <c r="BE725" i="2"/>
  <c r="T725" i="2"/>
  <c r="R725" i="2"/>
  <c r="P725" i="2"/>
  <c r="BI724" i="2"/>
  <c r="BH724" i="2"/>
  <c r="BG724" i="2"/>
  <c r="BE724" i="2"/>
  <c r="T724" i="2"/>
  <c r="R724" i="2"/>
  <c r="P724" i="2"/>
  <c r="BI723" i="2"/>
  <c r="BH723" i="2"/>
  <c r="BG723" i="2"/>
  <c r="BE723" i="2"/>
  <c r="T723" i="2"/>
  <c r="R723" i="2"/>
  <c r="P723" i="2"/>
  <c r="BI722" i="2"/>
  <c r="BH722" i="2"/>
  <c r="BG722" i="2"/>
  <c r="BE722" i="2"/>
  <c r="T722" i="2"/>
  <c r="R722" i="2"/>
  <c r="P722" i="2"/>
  <c r="BI718" i="2"/>
  <c r="BH718" i="2"/>
  <c r="BG718" i="2"/>
  <c r="BE718" i="2"/>
  <c r="T718" i="2"/>
  <c r="R718" i="2"/>
  <c r="P718" i="2"/>
  <c r="BI714" i="2"/>
  <c r="BH714" i="2"/>
  <c r="BG714" i="2"/>
  <c r="BE714" i="2"/>
  <c r="T714" i="2"/>
  <c r="R714" i="2"/>
  <c r="P714" i="2"/>
  <c r="BI713" i="2"/>
  <c r="BH713" i="2"/>
  <c r="BG713" i="2"/>
  <c r="BE713" i="2"/>
  <c r="T713" i="2"/>
  <c r="R713" i="2"/>
  <c r="P713" i="2"/>
  <c r="BI691" i="2"/>
  <c r="BH691" i="2"/>
  <c r="BG691" i="2"/>
  <c r="BE691" i="2"/>
  <c r="T691" i="2"/>
  <c r="R691" i="2"/>
  <c r="P691" i="2"/>
  <c r="BI675" i="2"/>
  <c r="BH675" i="2"/>
  <c r="BG675" i="2"/>
  <c r="BE675" i="2"/>
  <c r="T675" i="2"/>
  <c r="R675" i="2"/>
  <c r="P675" i="2"/>
  <c r="BI673" i="2"/>
  <c r="BH673" i="2"/>
  <c r="BG673" i="2"/>
  <c r="BE673" i="2"/>
  <c r="T673" i="2"/>
  <c r="R673" i="2"/>
  <c r="P673" i="2"/>
  <c r="BI672" i="2"/>
  <c r="BH672" i="2"/>
  <c r="BG672" i="2"/>
  <c r="BE672" i="2"/>
  <c r="T672" i="2"/>
  <c r="R672" i="2"/>
  <c r="P672" i="2"/>
  <c r="BI669" i="2"/>
  <c r="BH669" i="2"/>
  <c r="BG669" i="2"/>
  <c r="BE669" i="2"/>
  <c r="T669" i="2"/>
  <c r="R669" i="2"/>
  <c r="P669" i="2"/>
  <c r="BI668" i="2"/>
  <c r="BH668" i="2"/>
  <c r="BG668" i="2"/>
  <c r="BE668" i="2"/>
  <c r="T668" i="2"/>
  <c r="R668" i="2"/>
  <c r="P668" i="2"/>
  <c r="BI667" i="2"/>
  <c r="BH667" i="2"/>
  <c r="BG667" i="2"/>
  <c r="BE667" i="2"/>
  <c r="T667" i="2"/>
  <c r="R667" i="2"/>
  <c r="P667" i="2"/>
  <c r="BI666" i="2"/>
  <c r="BH666" i="2"/>
  <c r="BG666" i="2"/>
  <c r="BE666" i="2"/>
  <c r="T666" i="2"/>
  <c r="R666" i="2"/>
  <c r="P666" i="2"/>
  <c r="BI665" i="2"/>
  <c r="BH665" i="2"/>
  <c r="BG665" i="2"/>
  <c r="BE665" i="2"/>
  <c r="T665" i="2"/>
  <c r="R665" i="2"/>
  <c r="P665" i="2"/>
  <c r="BI663" i="2"/>
  <c r="BH663" i="2"/>
  <c r="BG663" i="2"/>
  <c r="BE663" i="2"/>
  <c r="T663" i="2"/>
  <c r="R663" i="2"/>
  <c r="P663" i="2"/>
  <c r="BI662" i="2"/>
  <c r="BH662" i="2"/>
  <c r="BG662" i="2"/>
  <c r="BE662" i="2"/>
  <c r="T662" i="2"/>
  <c r="R662" i="2"/>
  <c r="P662" i="2"/>
  <c r="BI661" i="2"/>
  <c r="BH661" i="2"/>
  <c r="BG661" i="2"/>
  <c r="BE661" i="2"/>
  <c r="T661" i="2"/>
  <c r="R661" i="2"/>
  <c r="P661" i="2"/>
  <c r="BI659" i="2"/>
  <c r="BH659" i="2"/>
  <c r="BG659" i="2"/>
  <c r="BE659" i="2"/>
  <c r="T659" i="2"/>
  <c r="R659" i="2"/>
  <c r="P659" i="2"/>
  <c r="BI658" i="2"/>
  <c r="BH658" i="2"/>
  <c r="BG658" i="2"/>
  <c r="BE658" i="2"/>
  <c r="T658" i="2"/>
  <c r="R658" i="2"/>
  <c r="P658" i="2"/>
  <c r="BI657" i="2"/>
  <c r="BH657" i="2"/>
  <c r="BG657" i="2"/>
  <c r="BE657" i="2"/>
  <c r="T657" i="2"/>
  <c r="R657" i="2"/>
  <c r="P657" i="2"/>
  <c r="BI656" i="2"/>
  <c r="BH656" i="2"/>
  <c r="BG656" i="2"/>
  <c r="BE656" i="2"/>
  <c r="T656" i="2"/>
  <c r="R656" i="2"/>
  <c r="P656" i="2"/>
  <c r="BI655" i="2"/>
  <c r="BH655" i="2"/>
  <c r="BG655" i="2"/>
  <c r="BE655" i="2"/>
  <c r="T655" i="2"/>
  <c r="R655" i="2"/>
  <c r="P655" i="2"/>
  <c r="BI654" i="2"/>
  <c r="BH654" i="2"/>
  <c r="BG654" i="2"/>
  <c r="BE654" i="2"/>
  <c r="T654" i="2"/>
  <c r="R654" i="2"/>
  <c r="P654" i="2"/>
  <c r="BI653" i="2"/>
  <c r="BH653" i="2"/>
  <c r="BG653" i="2"/>
  <c r="BE653" i="2"/>
  <c r="T653" i="2"/>
  <c r="R653" i="2"/>
  <c r="P653" i="2"/>
  <c r="BI649" i="2"/>
  <c r="BH649" i="2"/>
  <c r="BG649" i="2"/>
  <c r="BE649" i="2"/>
  <c r="T649" i="2"/>
  <c r="R649" i="2"/>
  <c r="P649" i="2"/>
  <c r="BI648" i="2"/>
  <c r="BH648" i="2"/>
  <c r="BG648" i="2"/>
  <c r="BE648" i="2"/>
  <c r="T648" i="2"/>
  <c r="R648" i="2"/>
  <c r="P648" i="2"/>
  <c r="BI645" i="2"/>
  <c r="BH645" i="2"/>
  <c r="BG645" i="2"/>
  <c r="BE645" i="2"/>
  <c r="T645" i="2"/>
  <c r="R645" i="2"/>
  <c r="P645" i="2"/>
  <c r="BI639" i="2"/>
  <c r="BH639" i="2"/>
  <c r="BG639" i="2"/>
  <c r="BE639" i="2"/>
  <c r="T639" i="2"/>
  <c r="R639" i="2"/>
  <c r="P639" i="2"/>
  <c r="BI633" i="2"/>
  <c r="BH633" i="2"/>
  <c r="BG633" i="2"/>
  <c r="BE633" i="2"/>
  <c r="T633" i="2"/>
  <c r="R633" i="2"/>
  <c r="P633" i="2"/>
  <c r="BI632" i="2"/>
  <c r="BH632" i="2"/>
  <c r="BG632" i="2"/>
  <c r="BE632" i="2"/>
  <c r="T632" i="2"/>
  <c r="R632" i="2"/>
  <c r="P632" i="2"/>
  <c r="BI630" i="2"/>
  <c r="BH630" i="2"/>
  <c r="BG630" i="2"/>
  <c r="BE630" i="2"/>
  <c r="T630" i="2"/>
  <c r="R630" i="2"/>
  <c r="P630" i="2"/>
  <c r="BI629" i="2"/>
  <c r="BH629" i="2"/>
  <c r="BG629" i="2"/>
  <c r="BE629" i="2"/>
  <c r="T629" i="2"/>
  <c r="R629" i="2"/>
  <c r="P629" i="2"/>
  <c r="BI628" i="2"/>
  <c r="BH628" i="2"/>
  <c r="BG628" i="2"/>
  <c r="BE628" i="2"/>
  <c r="T628" i="2"/>
  <c r="R628" i="2"/>
  <c r="P628" i="2"/>
  <c r="BI627" i="2"/>
  <c r="BH627" i="2"/>
  <c r="BG627" i="2"/>
  <c r="BE627" i="2"/>
  <c r="T627" i="2"/>
  <c r="R627" i="2"/>
  <c r="P627" i="2"/>
  <c r="BI626" i="2"/>
  <c r="BH626" i="2"/>
  <c r="BG626" i="2"/>
  <c r="BE626" i="2"/>
  <c r="T626" i="2"/>
  <c r="R626" i="2"/>
  <c r="P626" i="2"/>
  <c r="BI625" i="2"/>
  <c r="BH625" i="2"/>
  <c r="BG625" i="2"/>
  <c r="BE625" i="2"/>
  <c r="T625" i="2"/>
  <c r="R625" i="2"/>
  <c r="P625" i="2"/>
  <c r="BI624" i="2"/>
  <c r="BH624" i="2"/>
  <c r="BG624" i="2"/>
  <c r="BE624" i="2"/>
  <c r="T624" i="2"/>
  <c r="R624" i="2"/>
  <c r="P624" i="2"/>
  <c r="BI623" i="2"/>
  <c r="BH623" i="2"/>
  <c r="BG623" i="2"/>
  <c r="BE623" i="2"/>
  <c r="T623" i="2"/>
  <c r="R623" i="2"/>
  <c r="P623" i="2"/>
  <c r="BI621" i="2"/>
  <c r="BH621" i="2"/>
  <c r="BG621" i="2"/>
  <c r="BE621" i="2"/>
  <c r="T621" i="2"/>
  <c r="R621" i="2"/>
  <c r="P621" i="2"/>
  <c r="BI620" i="2"/>
  <c r="BH620" i="2"/>
  <c r="BG620" i="2"/>
  <c r="BE620" i="2"/>
  <c r="T620" i="2"/>
  <c r="R620" i="2"/>
  <c r="P620" i="2"/>
  <c r="BI619" i="2"/>
  <c r="BH619" i="2"/>
  <c r="BG619" i="2"/>
  <c r="BE619" i="2"/>
  <c r="T619" i="2"/>
  <c r="R619" i="2"/>
  <c r="P619" i="2"/>
  <c r="BI618" i="2"/>
  <c r="BH618" i="2"/>
  <c r="BG618" i="2"/>
  <c r="BE618" i="2"/>
  <c r="T618" i="2"/>
  <c r="R618" i="2"/>
  <c r="P618" i="2"/>
  <c r="BI617" i="2"/>
  <c r="BH617" i="2"/>
  <c r="BG617" i="2"/>
  <c r="BE617" i="2"/>
  <c r="T617" i="2"/>
  <c r="R617" i="2"/>
  <c r="P617" i="2"/>
  <c r="BI616" i="2"/>
  <c r="BH616" i="2"/>
  <c r="BG616" i="2"/>
  <c r="BE616" i="2"/>
  <c r="T616" i="2"/>
  <c r="R616" i="2"/>
  <c r="P616" i="2"/>
  <c r="BI615" i="2"/>
  <c r="BH615" i="2"/>
  <c r="BG615" i="2"/>
  <c r="BE615" i="2"/>
  <c r="T615" i="2"/>
  <c r="R615" i="2"/>
  <c r="P615" i="2"/>
  <c r="BI614" i="2"/>
  <c r="BH614" i="2"/>
  <c r="BG614" i="2"/>
  <c r="BE614" i="2"/>
  <c r="T614" i="2"/>
  <c r="R614" i="2"/>
  <c r="P614" i="2"/>
  <c r="BI613" i="2"/>
  <c r="BH613" i="2"/>
  <c r="BG613" i="2"/>
  <c r="BE613" i="2"/>
  <c r="T613" i="2"/>
  <c r="R613" i="2"/>
  <c r="P613" i="2"/>
  <c r="BI612" i="2"/>
  <c r="BH612" i="2"/>
  <c r="BG612" i="2"/>
  <c r="BE612" i="2"/>
  <c r="T612" i="2"/>
  <c r="R612" i="2"/>
  <c r="P612" i="2"/>
  <c r="BI610" i="2"/>
  <c r="BH610" i="2"/>
  <c r="BG610" i="2"/>
  <c r="BE610" i="2"/>
  <c r="T610" i="2"/>
  <c r="R610" i="2"/>
  <c r="P610" i="2"/>
  <c r="BI609" i="2"/>
  <c r="BH609" i="2"/>
  <c r="BG609" i="2"/>
  <c r="BE609" i="2"/>
  <c r="T609" i="2"/>
  <c r="R609" i="2"/>
  <c r="P609" i="2"/>
  <c r="BI608" i="2"/>
  <c r="BH608" i="2"/>
  <c r="BG608" i="2"/>
  <c r="BE608" i="2"/>
  <c r="T608" i="2"/>
  <c r="R608" i="2"/>
  <c r="P608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603" i="2"/>
  <c r="BH603" i="2"/>
  <c r="BG603" i="2"/>
  <c r="BE603" i="2"/>
  <c r="T603" i="2"/>
  <c r="R603" i="2"/>
  <c r="P603" i="2"/>
  <c r="BI601" i="2"/>
  <c r="BH601" i="2"/>
  <c r="BG601" i="2"/>
  <c r="BE601" i="2"/>
  <c r="T601" i="2"/>
  <c r="R601" i="2"/>
  <c r="P601" i="2"/>
  <c r="BI600" i="2"/>
  <c r="BH600" i="2"/>
  <c r="BG600" i="2"/>
  <c r="BE600" i="2"/>
  <c r="T600" i="2"/>
  <c r="R600" i="2"/>
  <c r="P600" i="2"/>
  <c r="BI599" i="2"/>
  <c r="BH599" i="2"/>
  <c r="BG599" i="2"/>
  <c r="BE599" i="2"/>
  <c r="T599" i="2"/>
  <c r="R599" i="2"/>
  <c r="P599" i="2"/>
  <c r="BI598" i="2"/>
  <c r="BH598" i="2"/>
  <c r="BG598" i="2"/>
  <c r="BE598" i="2"/>
  <c r="T598" i="2"/>
  <c r="R598" i="2"/>
  <c r="P598" i="2"/>
  <c r="BI597" i="2"/>
  <c r="BH597" i="2"/>
  <c r="BG597" i="2"/>
  <c r="BE597" i="2"/>
  <c r="T597" i="2"/>
  <c r="R597" i="2"/>
  <c r="P597" i="2"/>
  <c r="BI596" i="2"/>
  <c r="BH596" i="2"/>
  <c r="BG596" i="2"/>
  <c r="BE596" i="2"/>
  <c r="T596" i="2"/>
  <c r="R596" i="2"/>
  <c r="P596" i="2"/>
  <c r="BI594" i="2"/>
  <c r="BH594" i="2"/>
  <c r="BG594" i="2"/>
  <c r="BE594" i="2"/>
  <c r="T594" i="2"/>
  <c r="R594" i="2"/>
  <c r="P594" i="2"/>
  <c r="BI593" i="2"/>
  <c r="BH593" i="2"/>
  <c r="BG593" i="2"/>
  <c r="BE593" i="2"/>
  <c r="T593" i="2"/>
  <c r="R593" i="2"/>
  <c r="P593" i="2"/>
  <c r="BI592" i="2"/>
  <c r="BH592" i="2"/>
  <c r="BG592" i="2"/>
  <c r="BE592" i="2"/>
  <c r="T592" i="2"/>
  <c r="R592" i="2"/>
  <c r="P592" i="2"/>
  <c r="BI584" i="2"/>
  <c r="BH584" i="2"/>
  <c r="BG584" i="2"/>
  <c r="BE584" i="2"/>
  <c r="T584" i="2"/>
  <c r="R584" i="2"/>
  <c r="P584" i="2"/>
  <c r="BI583" i="2"/>
  <c r="BH583" i="2"/>
  <c r="BG583" i="2"/>
  <c r="BE583" i="2"/>
  <c r="T583" i="2"/>
  <c r="R583" i="2"/>
  <c r="P583" i="2"/>
  <c r="BI582" i="2"/>
  <c r="BH582" i="2"/>
  <c r="BG582" i="2"/>
  <c r="BE582" i="2"/>
  <c r="T582" i="2"/>
  <c r="R582" i="2"/>
  <c r="P582" i="2"/>
  <c r="BI581" i="2"/>
  <c r="BH581" i="2"/>
  <c r="BG581" i="2"/>
  <c r="BE581" i="2"/>
  <c r="T581" i="2"/>
  <c r="R581" i="2"/>
  <c r="P581" i="2"/>
  <c r="BI578" i="2"/>
  <c r="BH578" i="2"/>
  <c r="BG578" i="2"/>
  <c r="BE578" i="2"/>
  <c r="T578" i="2"/>
  <c r="R578" i="2"/>
  <c r="P578" i="2"/>
  <c r="BI575" i="2"/>
  <c r="BH575" i="2"/>
  <c r="BG575" i="2"/>
  <c r="BE575" i="2"/>
  <c r="T575" i="2"/>
  <c r="R575" i="2"/>
  <c r="P575" i="2"/>
  <c r="BI572" i="2"/>
  <c r="BH572" i="2"/>
  <c r="BG572" i="2"/>
  <c r="BE572" i="2"/>
  <c r="T572" i="2"/>
  <c r="R572" i="2"/>
  <c r="P572" i="2"/>
  <c r="BI571" i="2"/>
  <c r="BH571" i="2"/>
  <c r="BG571" i="2"/>
  <c r="BE571" i="2"/>
  <c r="T571" i="2"/>
  <c r="R571" i="2"/>
  <c r="P571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5" i="2"/>
  <c r="BH565" i="2"/>
  <c r="BG565" i="2"/>
  <c r="BE565" i="2"/>
  <c r="T565" i="2"/>
  <c r="R565" i="2"/>
  <c r="P565" i="2"/>
  <c r="BI564" i="2"/>
  <c r="BH564" i="2"/>
  <c r="BG564" i="2"/>
  <c r="BE564" i="2"/>
  <c r="T564" i="2"/>
  <c r="R564" i="2"/>
  <c r="P564" i="2"/>
  <c r="BI563" i="2"/>
  <c r="BH563" i="2"/>
  <c r="BG563" i="2"/>
  <c r="BE563" i="2"/>
  <c r="T563" i="2"/>
  <c r="R563" i="2"/>
  <c r="P563" i="2"/>
  <c r="BI557" i="2"/>
  <c r="BH557" i="2"/>
  <c r="BG557" i="2"/>
  <c r="BE557" i="2"/>
  <c r="T557" i="2"/>
  <c r="R557" i="2"/>
  <c r="P557" i="2"/>
  <c r="BI554" i="2"/>
  <c r="BH554" i="2"/>
  <c r="BG554" i="2"/>
  <c r="BE554" i="2"/>
  <c r="T554" i="2"/>
  <c r="R554" i="2"/>
  <c r="P554" i="2"/>
  <c r="BI551" i="2"/>
  <c r="BH551" i="2"/>
  <c r="BG551" i="2"/>
  <c r="BE551" i="2"/>
  <c r="T551" i="2"/>
  <c r="R551" i="2"/>
  <c r="P551" i="2"/>
  <c r="BI548" i="2"/>
  <c r="BH548" i="2"/>
  <c r="BG548" i="2"/>
  <c r="BE548" i="2"/>
  <c r="T548" i="2"/>
  <c r="R548" i="2"/>
  <c r="P548" i="2"/>
  <c r="BI547" i="2"/>
  <c r="BH547" i="2"/>
  <c r="BG547" i="2"/>
  <c r="BE547" i="2"/>
  <c r="T547" i="2"/>
  <c r="R547" i="2"/>
  <c r="P547" i="2"/>
  <c r="BI544" i="2"/>
  <c r="BH544" i="2"/>
  <c r="BG544" i="2"/>
  <c r="BE544" i="2"/>
  <c r="T544" i="2"/>
  <c r="R544" i="2"/>
  <c r="P544" i="2"/>
  <c r="BI538" i="2"/>
  <c r="BH538" i="2"/>
  <c r="BG538" i="2"/>
  <c r="BE538" i="2"/>
  <c r="T538" i="2"/>
  <c r="R538" i="2"/>
  <c r="P538" i="2"/>
  <c r="BI537" i="2"/>
  <c r="BH537" i="2"/>
  <c r="BG537" i="2"/>
  <c r="BE537" i="2"/>
  <c r="T537" i="2"/>
  <c r="R537" i="2"/>
  <c r="P537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8" i="2"/>
  <c r="BH528" i="2"/>
  <c r="BG528" i="2"/>
  <c r="BE528" i="2"/>
  <c r="T528" i="2"/>
  <c r="R528" i="2"/>
  <c r="P528" i="2"/>
  <c r="BI527" i="2"/>
  <c r="BH527" i="2"/>
  <c r="BG527" i="2"/>
  <c r="BE527" i="2"/>
  <c r="T527" i="2"/>
  <c r="R527" i="2"/>
  <c r="P527" i="2"/>
  <c r="BI525" i="2"/>
  <c r="BH525" i="2"/>
  <c r="BG525" i="2"/>
  <c r="BE525" i="2"/>
  <c r="T525" i="2"/>
  <c r="R525" i="2"/>
  <c r="P525" i="2"/>
  <c r="BI524" i="2"/>
  <c r="BH524" i="2"/>
  <c r="BG524" i="2"/>
  <c r="BE524" i="2"/>
  <c r="T524" i="2"/>
  <c r="R524" i="2"/>
  <c r="P524" i="2"/>
  <c r="BI523" i="2"/>
  <c r="BH523" i="2"/>
  <c r="BG523" i="2"/>
  <c r="BE523" i="2"/>
  <c r="T523" i="2"/>
  <c r="R523" i="2"/>
  <c r="P523" i="2"/>
  <c r="BI522" i="2"/>
  <c r="BH522" i="2"/>
  <c r="BG522" i="2"/>
  <c r="BE522" i="2"/>
  <c r="T522" i="2"/>
  <c r="R522" i="2"/>
  <c r="P522" i="2"/>
  <c r="BI521" i="2"/>
  <c r="BH521" i="2"/>
  <c r="BG521" i="2"/>
  <c r="BE521" i="2"/>
  <c r="T521" i="2"/>
  <c r="R521" i="2"/>
  <c r="P521" i="2"/>
  <c r="BI520" i="2"/>
  <c r="BH520" i="2"/>
  <c r="BG520" i="2"/>
  <c r="BE520" i="2"/>
  <c r="T520" i="2"/>
  <c r="R520" i="2"/>
  <c r="P520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3" i="2"/>
  <c r="BH503" i="2"/>
  <c r="BG503" i="2"/>
  <c r="BE503" i="2"/>
  <c r="T503" i="2"/>
  <c r="R503" i="2"/>
  <c r="P503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4" i="2"/>
  <c r="BH494" i="2"/>
  <c r="BG494" i="2"/>
  <c r="BE494" i="2"/>
  <c r="T494" i="2"/>
  <c r="R494" i="2"/>
  <c r="P494" i="2"/>
  <c r="BI491" i="2"/>
  <c r="BH491" i="2"/>
  <c r="BG491" i="2"/>
  <c r="BE491" i="2"/>
  <c r="T491" i="2"/>
  <c r="R491" i="2"/>
  <c r="P491" i="2"/>
  <c r="BI488" i="2"/>
  <c r="BH488" i="2"/>
  <c r="BG488" i="2"/>
  <c r="BE488" i="2"/>
  <c r="T488" i="2"/>
  <c r="R488" i="2"/>
  <c r="P488" i="2"/>
  <c r="BI482" i="2"/>
  <c r="BH482" i="2"/>
  <c r="BG482" i="2"/>
  <c r="BE482" i="2"/>
  <c r="T482" i="2"/>
  <c r="R482" i="2"/>
  <c r="P482" i="2"/>
  <c r="BI479" i="2"/>
  <c r="BH479" i="2"/>
  <c r="BG479" i="2"/>
  <c r="BE479" i="2"/>
  <c r="T479" i="2"/>
  <c r="R479" i="2"/>
  <c r="P479" i="2"/>
  <c r="BI476" i="2"/>
  <c r="BH476" i="2"/>
  <c r="BG476" i="2"/>
  <c r="BE476" i="2"/>
  <c r="T476" i="2"/>
  <c r="R476" i="2"/>
  <c r="P476" i="2"/>
  <c r="BI473" i="2"/>
  <c r="BH473" i="2"/>
  <c r="BG473" i="2"/>
  <c r="BE473" i="2"/>
  <c r="T473" i="2"/>
  <c r="R473" i="2"/>
  <c r="P473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6" i="2"/>
  <c r="BH466" i="2"/>
  <c r="BG466" i="2"/>
  <c r="BE466" i="2"/>
  <c r="T466" i="2"/>
  <c r="R466" i="2"/>
  <c r="P466" i="2"/>
  <c r="BI465" i="2"/>
  <c r="BH465" i="2"/>
  <c r="BG465" i="2"/>
  <c r="BE465" i="2"/>
  <c r="T465" i="2"/>
  <c r="R465" i="2"/>
  <c r="P465" i="2"/>
  <c r="BI464" i="2"/>
  <c r="BH464" i="2"/>
  <c r="BG464" i="2"/>
  <c r="BE464" i="2"/>
  <c r="T464" i="2"/>
  <c r="R464" i="2"/>
  <c r="P464" i="2"/>
  <c r="BI463" i="2"/>
  <c r="BH463" i="2"/>
  <c r="BG463" i="2"/>
  <c r="BE463" i="2"/>
  <c r="T463" i="2"/>
  <c r="R463" i="2"/>
  <c r="P463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46" i="2"/>
  <c r="BH446" i="2"/>
  <c r="BG446" i="2"/>
  <c r="BE446" i="2"/>
  <c r="T446" i="2"/>
  <c r="R446" i="2"/>
  <c r="P446" i="2"/>
  <c r="BI444" i="2"/>
  <c r="BH444" i="2"/>
  <c r="BG444" i="2"/>
  <c r="BE444" i="2"/>
  <c r="T444" i="2"/>
  <c r="R444" i="2"/>
  <c r="P444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5" i="2"/>
  <c r="BH435" i="2"/>
  <c r="BG435" i="2"/>
  <c r="BE435" i="2"/>
  <c r="T435" i="2"/>
  <c r="R435" i="2"/>
  <c r="P435" i="2"/>
  <c r="BI434" i="2"/>
  <c r="BH434" i="2"/>
  <c r="BG434" i="2"/>
  <c r="BE434" i="2"/>
  <c r="T434" i="2"/>
  <c r="R434" i="2"/>
  <c r="P434" i="2"/>
  <c r="BI431" i="2"/>
  <c r="BH431" i="2"/>
  <c r="BG431" i="2"/>
  <c r="BE431" i="2"/>
  <c r="T431" i="2"/>
  <c r="R431" i="2"/>
  <c r="P431" i="2"/>
  <c r="BI428" i="2"/>
  <c r="BH428" i="2"/>
  <c r="BG428" i="2"/>
  <c r="BE428" i="2"/>
  <c r="T428" i="2"/>
  <c r="R428" i="2"/>
  <c r="P428" i="2"/>
  <c r="BI425" i="2"/>
  <c r="BH425" i="2"/>
  <c r="BG425" i="2"/>
  <c r="BE425" i="2"/>
  <c r="T425" i="2"/>
  <c r="R425" i="2"/>
  <c r="P425" i="2"/>
  <c r="BI419" i="2"/>
  <c r="BH419" i="2"/>
  <c r="BG419" i="2"/>
  <c r="BE419" i="2"/>
  <c r="T419" i="2"/>
  <c r="R419" i="2"/>
  <c r="P419" i="2"/>
  <c r="BI416" i="2"/>
  <c r="BH416" i="2"/>
  <c r="BG416" i="2"/>
  <c r="BE416" i="2"/>
  <c r="T416" i="2"/>
  <c r="R416" i="2"/>
  <c r="P416" i="2"/>
  <c r="BI413" i="2"/>
  <c r="BH413" i="2"/>
  <c r="BG413" i="2"/>
  <c r="BE413" i="2"/>
  <c r="T413" i="2"/>
  <c r="R413" i="2"/>
  <c r="P413" i="2"/>
  <c r="BI410" i="2"/>
  <c r="BH410" i="2"/>
  <c r="BG410" i="2"/>
  <c r="BE410" i="2"/>
  <c r="T410" i="2"/>
  <c r="R410" i="2"/>
  <c r="P410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2" i="2"/>
  <c r="BH402" i="2"/>
  <c r="BG402" i="2"/>
  <c r="BE402" i="2"/>
  <c r="T402" i="2"/>
  <c r="R402" i="2"/>
  <c r="P402" i="2"/>
  <c r="BI396" i="2"/>
  <c r="BH396" i="2"/>
  <c r="BG396" i="2"/>
  <c r="BE396" i="2"/>
  <c r="T396" i="2"/>
  <c r="R396" i="2"/>
  <c r="P396" i="2"/>
  <c r="BI393" i="2"/>
  <c r="BH393" i="2"/>
  <c r="BG393" i="2"/>
  <c r="BE393" i="2"/>
  <c r="T393" i="2"/>
  <c r="R393" i="2"/>
  <c r="P393" i="2"/>
  <c r="BI390" i="2"/>
  <c r="BH390" i="2"/>
  <c r="BG390" i="2"/>
  <c r="BE390" i="2"/>
  <c r="T390" i="2"/>
  <c r="R390" i="2"/>
  <c r="P390" i="2"/>
  <c r="BI384" i="2"/>
  <c r="BH384" i="2"/>
  <c r="BG384" i="2"/>
  <c r="BE384" i="2"/>
  <c r="T384" i="2"/>
  <c r="R384" i="2"/>
  <c r="P384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4" i="2"/>
  <c r="BH364" i="2"/>
  <c r="BG364" i="2"/>
  <c r="BE364" i="2"/>
  <c r="T364" i="2"/>
  <c r="R364" i="2"/>
  <c r="P364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0" i="2"/>
  <c r="BH350" i="2"/>
  <c r="BG350" i="2"/>
  <c r="BE350" i="2"/>
  <c r="T350" i="2"/>
  <c r="R350" i="2"/>
  <c r="P350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19" i="2"/>
  <c r="BH319" i="2"/>
  <c r="BG319" i="2"/>
  <c r="BE319" i="2"/>
  <c r="T319" i="2"/>
  <c r="R319" i="2"/>
  <c r="P319" i="2"/>
  <c r="BI316" i="2"/>
  <c r="BH316" i="2"/>
  <c r="BG316" i="2"/>
  <c r="BE316" i="2"/>
  <c r="T316" i="2"/>
  <c r="R316" i="2"/>
  <c r="P316" i="2"/>
  <c r="BI312" i="2"/>
  <c r="BH312" i="2"/>
  <c r="BG312" i="2"/>
  <c r="BE312" i="2"/>
  <c r="T312" i="2"/>
  <c r="R312" i="2"/>
  <c r="P312" i="2"/>
  <c r="BI306" i="2"/>
  <c r="BH306" i="2"/>
  <c r="BG306" i="2"/>
  <c r="BE306" i="2"/>
  <c r="T306" i="2"/>
  <c r="R306" i="2"/>
  <c r="P306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63" i="2"/>
  <c r="BH263" i="2"/>
  <c r="BG263" i="2"/>
  <c r="BE263" i="2"/>
  <c r="T263" i="2"/>
  <c r="R263" i="2"/>
  <c r="P263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29" i="2"/>
  <c r="BH229" i="2"/>
  <c r="BG229" i="2"/>
  <c r="BE229" i="2"/>
  <c r="T229" i="2"/>
  <c r="R229" i="2"/>
  <c r="P229" i="2"/>
  <c r="BI216" i="2"/>
  <c r="BH216" i="2"/>
  <c r="BG216" i="2"/>
  <c r="BE216" i="2"/>
  <c r="T216" i="2"/>
  <c r="R216" i="2"/>
  <c r="P216" i="2"/>
  <c r="BI200" i="2"/>
  <c r="BH200" i="2"/>
  <c r="BG200" i="2"/>
  <c r="BE200" i="2"/>
  <c r="T200" i="2"/>
  <c r="R200" i="2"/>
  <c r="P200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J150" i="2"/>
  <c r="F149" i="2"/>
  <c r="F147" i="2"/>
  <c r="E145" i="2"/>
  <c r="J92" i="2"/>
  <c r="F91" i="2"/>
  <c r="F89" i="2"/>
  <c r="E87" i="2"/>
  <c r="J21" i="2"/>
  <c r="E21" i="2"/>
  <c r="J149" i="2" s="1"/>
  <c r="J20" i="2"/>
  <c r="J18" i="2"/>
  <c r="E18" i="2"/>
  <c r="F92" i="2" s="1"/>
  <c r="J17" i="2"/>
  <c r="J147" i="2"/>
  <c r="E7" i="2"/>
  <c r="E143" i="2"/>
  <c r="L90" i="1"/>
  <c r="AM90" i="1"/>
  <c r="AM89" i="1"/>
  <c r="L89" i="1"/>
  <c r="AM87" i="1"/>
  <c r="L87" i="1"/>
  <c r="L85" i="1"/>
  <c r="L84" i="1"/>
  <c r="J1153" i="2"/>
  <c r="BK1033" i="2"/>
  <c r="J968" i="2"/>
  <c r="BK934" i="2"/>
  <c r="J853" i="2"/>
  <c r="BK727" i="2"/>
  <c r="BK655" i="2"/>
  <c r="J554" i="2"/>
  <c r="J511" i="2"/>
  <c r="BK431" i="2"/>
  <c r="BK364" i="2"/>
  <c r="J300" i="2"/>
  <c r="BK1186" i="2"/>
  <c r="BK1132" i="2"/>
  <c r="BK1055" i="2"/>
  <c r="J978" i="2"/>
  <c r="BK913" i="2"/>
  <c r="J837" i="2"/>
  <c r="BK728" i="2"/>
  <c r="J669" i="2"/>
  <c r="BK625" i="2"/>
  <c r="BK530" i="2"/>
  <c r="BK520" i="2"/>
  <c r="BK410" i="2"/>
  <c r="J377" i="2"/>
  <c r="BK341" i="2"/>
  <c r="J1191" i="2"/>
  <c r="J1126" i="2"/>
  <c r="J1044" i="2"/>
  <c r="J836" i="2"/>
  <c r="J802" i="2"/>
  <c r="J788" i="2"/>
  <c r="BK732" i="2"/>
  <c r="BK649" i="2"/>
  <c r="BK597" i="2"/>
  <c r="J544" i="2"/>
  <c r="BK469" i="2"/>
  <c r="BK425" i="2"/>
  <c r="J372" i="2"/>
  <c r="BK326" i="2"/>
  <c r="BK1206" i="2"/>
  <c r="J1115" i="2"/>
  <c r="J1003" i="2"/>
  <c r="J934" i="2"/>
  <c r="BK920" i="2"/>
  <c r="J898" i="2"/>
  <c r="J813" i="2"/>
  <c r="J801" i="2"/>
  <c r="J757" i="2"/>
  <c r="J714" i="2"/>
  <c r="BK661" i="2"/>
  <c r="J633" i="2"/>
  <c r="BK598" i="2"/>
  <c r="BK544" i="2"/>
  <c r="BK514" i="2"/>
  <c r="J410" i="2"/>
  <c r="J303" i="2"/>
  <c r="J156" i="2"/>
  <c r="J1099" i="2"/>
  <c r="BK1059" i="2"/>
  <c r="J962" i="2"/>
  <c r="J867" i="2"/>
  <c r="BK818" i="2"/>
  <c r="J792" i="2"/>
  <c r="BK725" i="2"/>
  <c r="J566" i="2"/>
  <c r="BK533" i="2"/>
  <c r="J463" i="2"/>
  <c r="J356" i="2"/>
  <c r="BK216" i="2"/>
  <c r="BK1212" i="2"/>
  <c r="BK1159" i="2"/>
  <c r="J1100" i="2"/>
  <c r="BK1027" i="2"/>
  <c r="BK947" i="2"/>
  <c r="J865" i="2"/>
  <c r="J821" i="2"/>
  <c r="J803" i="2"/>
  <c r="BK780" i="2"/>
  <c r="J753" i="2"/>
  <c r="J729" i="2"/>
  <c r="BK604" i="2"/>
  <c r="J530" i="2"/>
  <c r="J499" i="2"/>
  <c r="BK455" i="2"/>
  <c r="J393" i="2"/>
  <c r="J338" i="2"/>
  <c r="BK165" i="2"/>
  <c r="J1163" i="2"/>
  <c r="J1032" i="2"/>
  <c r="J930" i="2"/>
  <c r="J832" i="2"/>
  <c r="BK800" i="2"/>
  <c r="BK779" i="2"/>
  <c r="BK428" i="2"/>
  <c r="BK346" i="2"/>
  <c r="BK249" i="2"/>
  <c r="BK1136" i="2"/>
  <c r="BK1075" i="2"/>
  <c r="J1001" i="2"/>
  <c r="J864" i="2"/>
  <c r="BK822" i="2"/>
  <c r="BK788" i="2"/>
  <c r="J780" i="2"/>
  <c r="J734" i="2"/>
  <c r="J657" i="2"/>
  <c r="J578" i="2"/>
  <c r="J557" i="2"/>
  <c r="BK504" i="2"/>
  <c r="BK441" i="2"/>
  <c r="BK380" i="2"/>
  <c r="J328" i="2"/>
  <c r="J722" i="2"/>
  <c r="BK605" i="2"/>
  <c r="BK584" i="2"/>
  <c r="BK537" i="2"/>
  <c r="BK405" i="2"/>
  <c r="BK359" i="2"/>
  <c r="BK255" i="2"/>
  <c r="J1211" i="2"/>
  <c r="BK1117" i="2"/>
  <c r="BK1042" i="2"/>
  <c r="BK937" i="2"/>
  <c r="J845" i="2"/>
  <c r="J815" i="2"/>
  <c r="BK810" i="2"/>
  <c r="BK787" i="2"/>
  <c r="BK713" i="2"/>
  <c r="BK648" i="2"/>
  <c r="BK534" i="2"/>
  <c r="BK499" i="2"/>
  <c r="J442" i="2"/>
  <c r="J378" i="2"/>
  <c r="J344" i="2"/>
  <c r="J1175" i="2"/>
  <c r="J1058" i="2"/>
  <c r="BK957" i="2"/>
  <c r="BK857" i="2"/>
  <c r="J797" i="2"/>
  <c r="BK768" i="2"/>
  <c r="J612" i="2"/>
  <c r="J563" i="2"/>
  <c r="J528" i="2"/>
  <c r="J455" i="2"/>
  <c r="BK413" i="2"/>
  <c r="BK303" i="2"/>
  <c r="BK1182" i="2"/>
  <c r="J1075" i="2"/>
  <c r="BK962" i="2"/>
  <c r="J924" i="2"/>
  <c r="J840" i="2"/>
  <c r="BK811" i="2"/>
  <c r="J790" i="2"/>
  <c r="BK754" i="2"/>
  <c r="J675" i="2"/>
  <c r="J621" i="2"/>
  <c r="J599" i="2"/>
  <c r="BK565" i="2"/>
  <c r="BK511" i="2"/>
  <c r="BK434" i="2"/>
  <c r="BK375" i="2"/>
  <c r="J1225" i="2"/>
  <c r="J1182" i="2"/>
  <c r="BK1160" i="2"/>
  <c r="J1068" i="2"/>
  <c r="BK986" i="2"/>
  <c r="J862" i="2"/>
  <c r="BK776" i="2"/>
  <c r="J737" i="2"/>
  <c r="J661" i="2"/>
  <c r="BK568" i="2"/>
  <c r="BK528" i="2"/>
  <c r="J364" i="2"/>
  <c r="J342" i="2"/>
  <c r="J172" i="2"/>
  <c r="BK1225" i="2"/>
  <c r="J1185" i="2"/>
  <c r="J1129" i="2"/>
  <c r="BK1015" i="2"/>
  <c r="J986" i="2"/>
  <c r="J921" i="2"/>
  <c r="BK842" i="2"/>
  <c r="J816" i="2"/>
  <c r="J783" i="2"/>
  <c r="J732" i="2"/>
  <c r="BK665" i="2"/>
  <c r="J613" i="2"/>
  <c r="BK567" i="2"/>
  <c r="J508" i="2"/>
  <c r="BK443" i="2"/>
  <c r="BK344" i="2"/>
  <c r="J246" i="2"/>
  <c r="AS94" i="1"/>
  <c r="J1156" i="2"/>
  <c r="J1087" i="2"/>
  <c r="J994" i="2"/>
  <c r="J954" i="2"/>
  <c r="BK851" i="2"/>
  <c r="BK828" i="2"/>
  <c r="BK798" i="2"/>
  <c r="BK739" i="2"/>
  <c r="BK498" i="2"/>
  <c r="J381" i="2"/>
  <c r="BK295" i="2"/>
  <c r="J1158" i="2"/>
  <c r="J1119" i="2"/>
  <c r="J1031" i="2"/>
  <c r="J957" i="2"/>
  <c r="J907" i="2"/>
  <c r="BK797" i="2"/>
  <c r="BK784" i="2"/>
  <c r="BK737" i="2"/>
  <c r="BK675" i="2"/>
  <c r="J662" i="2"/>
  <c r="J581" i="2"/>
  <c r="BK525" i="2"/>
  <c r="BK503" i="2"/>
  <c r="J438" i="2"/>
  <c r="BK372" i="2"/>
  <c r="J256" i="2"/>
  <c r="BK1156" i="2"/>
  <c r="BK1114" i="2"/>
  <c r="BK1041" i="2"/>
  <c r="BK930" i="2"/>
  <c r="BK862" i="2"/>
  <c r="BK791" i="2"/>
  <c r="J776" i="2"/>
  <c r="J733" i="2"/>
  <c r="J656" i="2"/>
  <c r="BK575" i="2"/>
  <c r="J521" i="2"/>
  <c r="J419" i="2"/>
  <c r="J361" i="2"/>
  <c r="J294" i="2"/>
  <c r="J263" i="2"/>
  <c r="J1173" i="2"/>
  <c r="BK1100" i="2"/>
  <c r="J1014" i="2"/>
  <c r="BK917" i="2"/>
  <c r="BK836" i="2"/>
  <c r="BK718" i="2"/>
  <c r="BK658" i="2"/>
  <c r="J614" i="2"/>
  <c r="BK524" i="2"/>
  <c r="J501" i="2"/>
  <c r="J469" i="2"/>
  <c r="J326" i="2"/>
  <c r="J1136" i="2"/>
  <c r="BK1057" i="2"/>
  <c r="J888" i="2"/>
  <c r="J854" i="2"/>
  <c r="J775" i="2"/>
  <c r="BK666" i="2"/>
  <c r="BK628" i="2"/>
  <c r="J596" i="2"/>
  <c r="J537" i="2"/>
  <c r="J519" i="2"/>
  <c r="J482" i="2"/>
  <c r="BK342" i="2"/>
  <c r="BK319" i="2"/>
  <c r="BK1219" i="2"/>
  <c r="BK1175" i="2"/>
  <c r="J1053" i="2"/>
  <c r="J913" i="2"/>
  <c r="BK843" i="2"/>
  <c r="J822" i="2"/>
  <c r="J798" i="2"/>
  <c r="BK730" i="2"/>
  <c r="J632" i="2"/>
  <c r="BK615" i="2"/>
  <c r="J568" i="2"/>
  <c r="J518" i="2"/>
  <c r="J444" i="2"/>
  <c r="J425" i="2"/>
  <c r="J190" i="2"/>
  <c r="BK1220" i="2"/>
  <c r="J1179" i="2"/>
  <c r="BK1087" i="2"/>
  <c r="BK1045" i="2"/>
  <c r="J882" i="2"/>
  <c r="BK801" i="2"/>
  <c r="J786" i="2"/>
  <c r="J736" i="2"/>
  <c r="J723" i="2"/>
  <c r="BK609" i="2"/>
  <c r="J567" i="2"/>
  <c r="J465" i="2"/>
  <c r="BK377" i="2"/>
  <c r="J334" i="2"/>
  <c r="BK246" i="2"/>
  <c r="BK1193" i="2"/>
  <c r="J1176" i="2"/>
  <c r="BK1094" i="2"/>
  <c r="BK995" i="2"/>
  <c r="BK924" i="2"/>
  <c r="J870" i="2"/>
  <c r="J808" i="2"/>
  <c r="BK757" i="2"/>
  <c r="J725" i="2"/>
  <c r="J659" i="2"/>
  <c r="BK614" i="2"/>
  <c r="J582" i="2"/>
  <c r="BK513" i="2"/>
  <c r="BK494" i="2"/>
  <c r="BK378" i="2"/>
  <c r="J284" i="2"/>
  <c r="BK1214" i="2"/>
  <c r="BK1152" i="2"/>
  <c r="BK1017" i="2"/>
  <c r="BK859" i="2"/>
  <c r="BK815" i="2"/>
  <c r="J777" i="2"/>
  <c r="J446" i="2"/>
  <c r="J384" i="2"/>
  <c r="BK371" i="2"/>
  <c r="J186" i="2"/>
  <c r="BK1044" i="2"/>
  <c r="BK1013" i="2"/>
  <c r="J940" i="2"/>
  <c r="BK832" i="2"/>
  <c r="J807" i="2"/>
  <c r="BK786" i="2"/>
  <c r="BK769" i="2"/>
  <c r="J672" i="2"/>
  <c r="J625" i="2"/>
  <c r="J535" i="2"/>
  <c r="J504" i="2"/>
  <c r="BK407" i="2"/>
  <c r="J237" i="2"/>
  <c r="J1070" i="2"/>
  <c r="J999" i="2"/>
  <c r="J937" i="2"/>
  <c r="BK855" i="2"/>
  <c r="BK795" i="2"/>
  <c r="BK691" i="2"/>
  <c r="J630" i="2"/>
  <c r="J604" i="2"/>
  <c r="J547" i="2"/>
  <c r="BK501" i="2"/>
  <c r="J396" i="2"/>
  <c r="BK297" i="2"/>
  <c r="BK256" i="2"/>
  <c r="BK238" i="2"/>
  <c r="J1210" i="2"/>
  <c r="J1155" i="2"/>
  <c r="BK1073" i="2"/>
  <c r="BK963" i="2"/>
  <c r="J922" i="2"/>
  <c r="BK854" i="2"/>
  <c r="BK820" i="2"/>
  <c r="BK813" i="2"/>
  <c r="BK802" i="2"/>
  <c r="BK672" i="2"/>
  <c r="BK603" i="2"/>
  <c r="BK582" i="2"/>
  <c r="BK523" i="2"/>
  <c r="J470" i="2"/>
  <c r="BK402" i="2"/>
  <c r="J281" i="2"/>
  <c r="J1218" i="2"/>
  <c r="J1114" i="2"/>
  <c r="J1054" i="2"/>
  <c r="BK921" i="2"/>
  <c r="J817" i="2"/>
  <c r="BK731" i="2"/>
  <c r="BK654" i="2"/>
  <c r="J605" i="2"/>
  <c r="J531" i="2"/>
  <c r="J515" i="2"/>
  <c r="BK396" i="2"/>
  <c r="BK339" i="2"/>
  <c r="BK1227" i="2"/>
  <c r="J1193" i="2"/>
  <c r="BK1062" i="2"/>
  <c r="J995" i="2"/>
  <c r="BK865" i="2"/>
  <c r="BK835" i="2"/>
  <c r="BK803" i="2"/>
  <c r="J779" i="2"/>
  <c r="BK753" i="2"/>
  <c r="J627" i="2"/>
  <c r="BK610" i="2"/>
  <c r="J593" i="2"/>
  <c r="BK527" i="2"/>
  <c r="BK442" i="2"/>
  <c r="J402" i="2"/>
  <c r="J249" i="2"/>
  <c r="J1212" i="2"/>
  <c r="BK1174" i="2"/>
  <c r="J1033" i="2"/>
  <c r="BK907" i="2"/>
  <c r="BK824" i="2"/>
  <c r="J759" i="2"/>
  <c r="BK733" i="2"/>
  <c r="BK599" i="2"/>
  <c r="BK564" i="2"/>
  <c r="J512" i="2"/>
  <c r="J347" i="2"/>
  <c r="BK294" i="2"/>
  <c r="J1227" i="2"/>
  <c r="BK1165" i="2"/>
  <c r="J1111" i="2"/>
  <c r="J1045" i="2"/>
  <c r="J914" i="2"/>
  <c r="BK863" i="2"/>
  <c r="J819" i="2"/>
  <c r="J791" i="2"/>
  <c r="J758" i="2"/>
  <c r="BK722" i="2"/>
  <c r="BK619" i="2"/>
  <c r="BK596" i="2"/>
  <c r="J514" i="2"/>
  <c r="BK491" i="2"/>
  <c r="J441" i="2"/>
  <c r="J331" i="2"/>
  <c r="J277" i="2"/>
  <c r="J1209" i="2"/>
  <c r="BK1096" i="2"/>
  <c r="J1013" i="2"/>
  <c r="BK961" i="2"/>
  <c r="J951" i="2"/>
  <c r="J831" i="2"/>
  <c r="J730" i="2"/>
  <c r="J727" i="2"/>
  <c r="BK726" i="2"/>
  <c r="BK673" i="2"/>
  <c r="J667" i="2"/>
  <c r="BK657" i="2"/>
  <c r="J654" i="2"/>
  <c r="J653" i="2"/>
  <c r="BK639" i="2"/>
  <c r="BK632" i="2"/>
  <c r="J629" i="2"/>
  <c r="BK620" i="2"/>
  <c r="BK618" i="2"/>
  <c r="J618" i="2"/>
  <c r="BK617" i="2"/>
  <c r="J617" i="2"/>
  <c r="BK616" i="2"/>
  <c r="J616" i="2"/>
  <c r="J608" i="2"/>
  <c r="BK581" i="2"/>
  <c r="J565" i="2"/>
  <c r="BK557" i="2"/>
  <c r="J551" i="2"/>
  <c r="BK548" i="2"/>
  <c r="J529" i="2"/>
  <c r="J525" i="2"/>
  <c r="J522" i="2"/>
  <c r="J513" i="2"/>
  <c r="J505" i="2"/>
  <c r="J466" i="2"/>
  <c r="J443" i="2"/>
  <c r="J435" i="2"/>
  <c r="J380" i="2"/>
  <c r="J319" i="2"/>
  <c r="J165" i="2"/>
  <c r="BK1128" i="2"/>
  <c r="BK1032" i="2"/>
  <c r="J947" i="2"/>
  <c r="J855" i="2"/>
  <c r="J811" i="2"/>
  <c r="BK775" i="2"/>
  <c r="BK669" i="2"/>
  <c r="BK645" i="2"/>
  <c r="J597" i="2"/>
  <c r="BK563" i="2"/>
  <c r="J491" i="2"/>
  <c r="J382" i="2"/>
  <c r="J358" i="2"/>
  <c r="BK172" i="2"/>
  <c r="J1157" i="2"/>
  <c r="BK1085" i="2"/>
  <c r="J963" i="2"/>
  <c r="BK873" i="2"/>
  <c r="J818" i="2"/>
  <c r="J784" i="2"/>
  <c r="J772" i="2"/>
  <c r="BK633" i="2"/>
  <c r="BK592" i="2"/>
  <c r="BK529" i="2"/>
  <c r="BK466" i="2"/>
  <c r="BK384" i="2"/>
  <c r="BK325" i="2"/>
  <c r="J1154" i="2"/>
  <c r="J1057" i="2"/>
  <c r="BK940" i="2"/>
  <c r="J873" i="2"/>
  <c r="J857" i="2"/>
  <c r="J769" i="2"/>
  <c r="J663" i="2"/>
  <c r="J624" i="2"/>
  <c r="BK538" i="2"/>
  <c r="J494" i="2"/>
  <c r="BK439" i="2"/>
  <c r="BK327" i="2"/>
  <c r="BK187" i="2"/>
  <c r="BK1071" i="2"/>
  <c r="J1055" i="2"/>
  <c r="J885" i="2"/>
  <c r="BK772" i="2"/>
  <c r="BK662" i="2"/>
  <c r="BK624" i="2"/>
  <c r="BK578" i="2"/>
  <c r="J532" i="2"/>
  <c r="BK518" i="2"/>
  <c r="BK361" i="2"/>
  <c r="BK200" i="2"/>
  <c r="J1189" i="2"/>
  <c r="J1117" i="2"/>
  <c r="BK1011" i="2"/>
  <c r="BK852" i="2"/>
  <c r="J789" i="2"/>
  <c r="J728" i="2"/>
  <c r="J673" i="2"/>
  <c r="J639" i="2"/>
  <c r="J609" i="2"/>
  <c r="BK566" i="2"/>
  <c r="BK515" i="2"/>
  <c r="BK435" i="2"/>
  <c r="BK360" i="2"/>
  <c r="BK284" i="2"/>
  <c r="BK1209" i="2"/>
  <c r="BK1083" i="2"/>
  <c r="J998" i="2"/>
  <c r="J852" i="2"/>
  <c r="BK816" i="2"/>
  <c r="BK758" i="2"/>
  <c r="J731" i="2"/>
  <c r="J620" i="2"/>
  <c r="BK554" i="2"/>
  <c r="J502" i="2"/>
  <c r="BK350" i="2"/>
  <c r="BK190" i="2"/>
  <c r="BK1210" i="2"/>
  <c r="BK1130" i="2"/>
  <c r="J1083" i="2"/>
  <c r="J1000" i="2"/>
  <c r="J917" i="2"/>
  <c r="J851" i="2"/>
  <c r="J820" i="2"/>
  <c r="J794" i="2"/>
  <c r="BK777" i="2"/>
  <c r="J740" i="2"/>
  <c r="J615" i="2"/>
  <c r="J598" i="2"/>
  <c r="J536" i="2"/>
  <c r="J497" i="2"/>
  <c r="J439" i="2"/>
  <c r="BK382" i="2"/>
  <c r="BK278" i="2"/>
  <c r="J200" i="2"/>
  <c r="BK1188" i="2"/>
  <c r="BK1158" i="2"/>
  <c r="J1085" i="2"/>
  <c r="J980" i="2"/>
  <c r="J948" i="2"/>
  <c r="BK841" i="2"/>
  <c r="BK821" i="2"/>
  <c r="BK794" i="2"/>
  <c r="BK454" i="2"/>
  <c r="BK374" i="2"/>
  <c r="BK300" i="2"/>
  <c r="BK1129" i="2"/>
  <c r="BK1053" i="2"/>
  <c r="BK998" i="2"/>
  <c r="J920" i="2"/>
  <c r="J824" i="2"/>
  <c r="BK792" i="2"/>
  <c r="BK759" i="2"/>
  <c r="BK729" i="2"/>
  <c r="BK659" i="2"/>
  <c r="BK601" i="2"/>
  <c r="BK572" i="2"/>
  <c r="BK512" i="2"/>
  <c r="J479" i="2"/>
  <c r="J405" i="2"/>
  <c r="BK312" i="2"/>
  <c r="BK159" i="2"/>
  <c r="J1132" i="2"/>
  <c r="J1071" i="2"/>
  <c r="J923" i="2"/>
  <c r="BK845" i="2"/>
  <c r="J754" i="2"/>
  <c r="BK668" i="2"/>
  <c r="J649" i="2"/>
  <c r="BK613" i="2"/>
  <c r="J538" i="2"/>
  <c r="J500" i="2"/>
  <c r="J406" i="2"/>
  <c r="J375" i="2"/>
  <c r="J306" i="2"/>
  <c r="BK281" i="2"/>
  <c r="J1188" i="2"/>
  <c r="J1103" i="2"/>
  <c r="BK1030" i="2"/>
  <c r="BK951" i="2"/>
  <c r="BK870" i="2"/>
  <c r="BK782" i="2"/>
  <c r="J691" i="2"/>
  <c r="J645" i="2"/>
  <c r="J594" i="2"/>
  <c r="BK531" i="2"/>
  <c r="BK497" i="2"/>
  <c r="J464" i="2"/>
  <c r="BK334" i="2"/>
  <c r="J1220" i="2"/>
  <c r="J1128" i="2"/>
  <c r="BK1014" i="2"/>
  <c r="J881" i="2"/>
  <c r="J814" i="2"/>
  <c r="J713" i="2"/>
  <c r="J648" i="2"/>
  <c r="J572" i="2"/>
  <c r="BK522" i="2"/>
  <c r="BK488" i="2"/>
  <c r="J371" i="2"/>
  <c r="BK316" i="2"/>
  <c r="BK1192" i="2"/>
  <c r="J1165" i="2"/>
  <c r="J1027" i="2"/>
  <c r="BK831" i="2"/>
  <c r="BK808" i="2"/>
  <c r="BK785" i="2"/>
  <c r="J718" i="2"/>
  <c r="J665" i="2"/>
  <c r="BK630" i="2"/>
  <c r="BK594" i="2"/>
  <c r="BK521" i="2"/>
  <c r="J488" i="2"/>
  <c r="BK338" i="2"/>
  <c r="BK263" i="2"/>
  <c r="J1030" i="2"/>
  <c r="BK941" i="2"/>
  <c r="J835" i="2"/>
  <c r="BK805" i="2"/>
  <c r="J787" i="2"/>
  <c r="BK755" i="2"/>
  <c r="BK653" i="2"/>
  <c r="J584" i="2"/>
  <c r="BK479" i="2"/>
  <c r="J454" i="2"/>
  <c r="J346" i="2"/>
  <c r="J255" i="2"/>
  <c r="BK1189" i="2"/>
  <c r="BK1154" i="2"/>
  <c r="J1096" i="2"/>
  <c r="J1011" i="2"/>
  <c r="J949" i="2"/>
  <c r="BK837" i="2"/>
  <c r="J810" i="2"/>
  <c r="BK781" i="2"/>
  <c r="BK767" i="2"/>
  <c r="BK734" i="2"/>
  <c r="BK629" i="2"/>
  <c r="BK583" i="2"/>
  <c r="BK500" i="2"/>
  <c r="BK444" i="2"/>
  <c r="BK406" i="2"/>
  <c r="J374" i="2"/>
  <c r="BK328" i="2"/>
  <c r="J1192" i="2"/>
  <c r="BK1103" i="2"/>
  <c r="BK1000" i="2"/>
  <c r="BK978" i="2"/>
  <c r="J964" i="2"/>
  <c r="BK853" i="2"/>
  <c r="BK812" i="2"/>
  <c r="J755" i="2"/>
  <c r="J473" i="2"/>
  <c r="J407" i="2"/>
  <c r="BK347" i="2"/>
  <c r="J325" i="2"/>
  <c r="J238" i="2"/>
  <c r="J1152" i="2"/>
  <c r="J1094" i="2"/>
  <c r="BK970" i="2"/>
  <c r="J863" i="2"/>
  <c r="BK819" i="2"/>
  <c r="J739" i="2"/>
  <c r="BK723" i="2"/>
  <c r="BK656" i="2"/>
  <c r="J600" i="2"/>
  <c r="J564" i="2"/>
  <c r="BK502" i="2"/>
  <c r="J413" i="2"/>
  <c r="BK370" i="2"/>
  <c r="BK277" i="2"/>
  <c r="BK1179" i="2"/>
  <c r="BK1119" i="2"/>
  <c r="BK1003" i="2"/>
  <c r="BK954" i="2"/>
  <c r="BK904" i="2"/>
  <c r="J793" i="2"/>
  <c r="BK778" i="2"/>
  <c r="BK740" i="2"/>
  <c r="BK621" i="2"/>
  <c r="J601" i="2"/>
  <c r="BK551" i="2"/>
  <c r="J476" i="2"/>
  <c r="J390" i="2"/>
  <c r="J341" i="2"/>
  <c r="J229" i="2"/>
  <c r="J1206" i="2"/>
  <c r="BK1153" i="2"/>
  <c r="BK1068" i="2"/>
  <c r="J278" i="2"/>
  <c r="BK1155" i="2"/>
  <c r="BK994" i="2"/>
  <c r="J859" i="2"/>
  <c r="BK807" i="2"/>
  <c r="BK790" i="2"/>
  <c r="BK736" i="2"/>
  <c r="BK608" i="2"/>
  <c r="BK536" i="2"/>
  <c r="BK507" i="2"/>
  <c r="BK463" i="2"/>
  <c r="BK438" i="2"/>
  <c r="BK393" i="2"/>
  <c r="BK156" i="2"/>
  <c r="BK1211" i="2"/>
  <c r="BK1163" i="2"/>
  <c r="BK964" i="2"/>
  <c r="BK922" i="2"/>
  <c r="BK885" i="2"/>
  <c r="J805" i="2"/>
  <c r="BK756" i="2"/>
  <c r="J726" i="2"/>
  <c r="BK667" i="2"/>
  <c r="J623" i="2"/>
  <c r="J575" i="2"/>
  <c r="J523" i="2"/>
  <c r="BK482" i="2"/>
  <c r="J431" i="2"/>
  <c r="BK358" i="2"/>
  <c r="J1214" i="2"/>
  <c r="J1116" i="2"/>
  <c r="BK1031" i="2"/>
  <c r="J904" i="2"/>
  <c r="BK827" i="2"/>
  <c r="BK750" i="2"/>
  <c r="J724" i="2"/>
  <c r="J619" i="2"/>
  <c r="BK547" i="2"/>
  <c r="BK508" i="2"/>
  <c r="J428" i="2"/>
  <c r="BK306" i="2"/>
  <c r="BK168" i="2"/>
  <c r="BK1191" i="2"/>
  <c r="J1160" i="2"/>
  <c r="BK1099" i="2"/>
  <c r="J1041" i="2"/>
  <c r="J931" i="2"/>
  <c r="J843" i="2"/>
  <c r="BK814" i="2"/>
  <c r="J778" i="2"/>
  <c r="J750" i="2"/>
  <c r="BK626" i="2"/>
  <c r="BK612" i="2"/>
  <c r="BK593" i="2"/>
  <c r="BK532" i="2"/>
  <c r="BK473" i="2"/>
  <c r="BK419" i="2"/>
  <c r="J297" i="2"/>
  <c r="BK237" i="2"/>
  <c r="BK1111" i="2"/>
  <c r="J987" i="2"/>
  <c r="J970" i="2"/>
  <c r="BK888" i="2"/>
  <c r="BK817" i="2"/>
  <c r="J756" i="2"/>
  <c r="J782" i="2"/>
  <c r="J666" i="2"/>
  <c r="BK571" i="2"/>
  <c r="J520" i="2"/>
  <c r="BK470" i="2"/>
  <c r="BK390" i="2"/>
  <c r="J359" i="2"/>
  <c r="BK229" i="2"/>
  <c r="J1174" i="2"/>
  <c r="BK1115" i="2"/>
  <c r="BK1054" i="2"/>
  <c r="BK949" i="2"/>
  <c r="BK882" i="2"/>
  <c r="J812" i="2"/>
  <c r="BK783" i="2"/>
  <c r="J767" i="2"/>
  <c r="BK663" i="2"/>
  <c r="J571" i="2"/>
  <c r="BK519" i="2"/>
  <c r="BK464" i="2"/>
  <c r="BK381" i="2"/>
  <c r="BK331" i="2"/>
  <c r="BK186" i="2"/>
  <c r="BK1126" i="2"/>
  <c r="J1062" i="2"/>
  <c r="BK987" i="2"/>
  <c r="BK931" i="2"/>
  <c r="BK867" i="2"/>
  <c r="J795" i="2"/>
  <c r="BK724" i="2"/>
  <c r="BK627" i="2"/>
  <c r="J583" i="2"/>
  <c r="J507" i="2"/>
  <c r="J350" i="2"/>
  <c r="J1159" i="2"/>
  <c r="J1059" i="2"/>
  <c r="BK980" i="2"/>
  <c r="BK864" i="2"/>
  <c r="J804" i="2"/>
  <c r="J655" i="2"/>
  <c r="J610" i="2"/>
  <c r="J548" i="2"/>
  <c r="J527" i="2"/>
  <c r="BK476" i="2"/>
  <c r="BK446" i="2"/>
  <c r="J327" i="2"/>
  <c r="BK1218" i="2"/>
  <c r="BK1173" i="2"/>
  <c r="J1015" i="2"/>
  <c r="J961" i="2"/>
  <c r="BK881" i="2"/>
  <c r="J841" i="2"/>
  <c r="BK804" i="2"/>
  <c r="J768" i="2"/>
  <c r="J738" i="2"/>
  <c r="J626" i="2"/>
  <c r="J603" i="2"/>
  <c r="J533" i="2"/>
  <c r="BK505" i="2"/>
  <c r="BK416" i="2"/>
  <c r="J168" i="2"/>
  <c r="J1219" i="2"/>
  <c r="BK1176" i="2"/>
  <c r="BK1070" i="2"/>
  <c r="BK1001" i="2"/>
  <c r="BK923" i="2"/>
  <c r="J842" i="2"/>
  <c r="J781" i="2"/>
  <c r="J735" i="2"/>
  <c r="J658" i="2"/>
  <c r="J592" i="2"/>
  <c r="BK535" i="2"/>
  <c r="J524" i="2"/>
  <c r="J416" i="2"/>
  <c r="J312" i="2"/>
  <c r="J159" i="2"/>
  <c r="J1186" i="2"/>
  <c r="BK1157" i="2"/>
  <c r="J1073" i="2"/>
  <c r="BK999" i="2"/>
  <c r="J941" i="2"/>
  <c r="BK898" i="2"/>
  <c r="J828" i="2"/>
  <c r="BK793" i="2"/>
  <c r="BK738" i="2"/>
  <c r="BK714" i="2"/>
  <c r="BK623" i="2"/>
  <c r="BK600" i="2"/>
  <c r="J534" i="2"/>
  <c r="J498" i="2"/>
  <c r="BK356" i="2"/>
  <c r="J316" i="2"/>
  <c r="J216" i="2"/>
  <c r="BK1185" i="2"/>
  <c r="BK1116" i="2"/>
  <c r="J1042" i="2"/>
  <c r="BK968" i="2"/>
  <c r="BK914" i="2"/>
  <c r="BK840" i="2"/>
  <c r="BK789" i="2"/>
  <c r="BK465" i="2"/>
  <c r="J370" i="2"/>
  <c r="J339" i="2"/>
  <c r="J187" i="2"/>
  <c r="J1130" i="2"/>
  <c r="BK1058" i="2"/>
  <c r="J1017" i="2"/>
  <c r="BK948" i="2"/>
  <c r="J827" i="2"/>
  <c r="J800" i="2"/>
  <c r="J785" i="2"/>
  <c r="BK735" i="2"/>
  <c r="J668" i="2"/>
  <c r="J628" i="2"/>
  <c r="J503" i="2"/>
  <c r="J434" i="2"/>
  <c r="J360" i="2"/>
  <c r="J295" i="2"/>
  <c r="T1223" i="2" l="1"/>
  <c r="R262" i="2"/>
  <c r="BK345" i="2"/>
  <c r="J345" i="2"/>
  <c r="J102" i="2" s="1"/>
  <c r="R383" i="2"/>
  <c r="T526" i="2"/>
  <c r="BK602" i="2"/>
  <c r="J602" i="2" s="1"/>
  <c r="J111" i="2" s="1"/>
  <c r="R602" i="2"/>
  <c r="P611" i="2"/>
  <c r="P622" i="2"/>
  <c r="T631" i="2"/>
  <c r="P796" i="2"/>
  <c r="P866" i="2"/>
  <c r="P950" i="2"/>
  <c r="P1056" i="2"/>
  <c r="P1164" i="2"/>
  <c r="P155" i="2"/>
  <c r="T262" i="2"/>
  <c r="R345" i="2"/>
  <c r="T349" i="2"/>
  <c r="T373" i="2"/>
  <c r="T445" i="2"/>
  <c r="T506" i="2"/>
  <c r="BK660" i="2"/>
  <c r="J660" i="2"/>
  <c r="J115" i="2" s="1"/>
  <c r="BK823" i="2"/>
  <c r="J823" i="2" s="1"/>
  <c r="J117" i="2" s="1"/>
  <c r="BK844" i="2"/>
  <c r="J844" i="2"/>
  <c r="J118" i="2" s="1"/>
  <c r="BK856" i="2"/>
  <c r="J856" i="2" s="1"/>
  <c r="J119" i="2" s="1"/>
  <c r="BK960" i="2"/>
  <c r="J960" i="2"/>
  <c r="J122" i="2" s="1"/>
  <c r="T1002" i="2"/>
  <c r="T1016" i="2"/>
  <c r="BK1131" i="2"/>
  <c r="J1131" i="2" s="1"/>
  <c r="J127" i="2" s="1"/>
  <c r="P1205" i="2"/>
  <c r="R155" i="2"/>
  <c r="BK171" i="2"/>
  <c r="J171" i="2"/>
  <c r="J99" i="2" s="1"/>
  <c r="T337" i="2"/>
  <c r="T383" i="2"/>
  <c r="P526" i="2"/>
  <c r="T595" i="2"/>
  <c r="T602" i="2"/>
  <c r="R611" i="2"/>
  <c r="R622" i="2"/>
  <c r="R631" i="2"/>
  <c r="R796" i="2"/>
  <c r="R823" i="2"/>
  <c r="P844" i="2"/>
  <c r="P856" i="2"/>
  <c r="T960" i="2"/>
  <c r="R1056" i="2"/>
  <c r="T1131" i="2"/>
  <c r="T1205" i="2"/>
  <c r="R171" i="2"/>
  <c r="P337" i="2"/>
  <c r="BK349" i="2"/>
  <c r="J349" i="2" s="1"/>
  <c r="J104" i="2" s="1"/>
  <c r="BK373" i="2"/>
  <c r="J373" i="2"/>
  <c r="J105" i="2" s="1"/>
  <c r="BK445" i="2"/>
  <c r="J445" i="2" s="1"/>
  <c r="J107" i="2" s="1"/>
  <c r="BK506" i="2"/>
  <c r="J506" i="2"/>
  <c r="J108" i="2" s="1"/>
  <c r="BK595" i="2"/>
  <c r="J595" i="2" s="1"/>
  <c r="J110" i="2" s="1"/>
  <c r="R595" i="2"/>
  <c r="BK611" i="2"/>
  <c r="J611" i="2" s="1"/>
  <c r="J112" i="2" s="1"/>
  <c r="BK622" i="2"/>
  <c r="J622" i="2"/>
  <c r="J113" i="2" s="1"/>
  <c r="BK631" i="2"/>
  <c r="J631" i="2" s="1"/>
  <c r="J114" i="2" s="1"/>
  <c r="T796" i="2"/>
  <c r="T823" i="2"/>
  <c r="T844" i="2"/>
  <c r="R856" i="2"/>
  <c r="R960" i="2"/>
  <c r="T1056" i="2"/>
  <c r="P1131" i="2"/>
  <c r="BK1213" i="2"/>
  <c r="J1213" i="2" s="1"/>
  <c r="J130" i="2" s="1"/>
  <c r="BK155" i="2"/>
  <c r="P262" i="2"/>
  <c r="P345" i="2"/>
  <c r="BK383" i="2"/>
  <c r="J383" i="2" s="1"/>
  <c r="J106" i="2" s="1"/>
  <c r="BK526" i="2"/>
  <c r="J526" i="2"/>
  <c r="J109" i="2" s="1"/>
  <c r="R660" i="2"/>
  <c r="R866" i="2"/>
  <c r="R950" i="2"/>
  <c r="R1002" i="2"/>
  <c r="P1016" i="2"/>
  <c r="P1118" i="2"/>
  <c r="BK1164" i="2"/>
  <c r="J1164" i="2" s="1"/>
  <c r="J128" i="2" s="1"/>
  <c r="R1205" i="2"/>
  <c r="T171" i="2"/>
  <c r="R337" i="2"/>
  <c r="P349" i="2"/>
  <c r="R373" i="2"/>
  <c r="R445" i="2"/>
  <c r="R506" i="2"/>
  <c r="T660" i="2"/>
  <c r="T866" i="2"/>
  <c r="T950" i="2"/>
  <c r="P1002" i="2"/>
  <c r="R1016" i="2"/>
  <c r="R1118" i="2"/>
  <c r="R1164" i="2"/>
  <c r="P1213" i="2"/>
  <c r="T155" i="2"/>
  <c r="T154" i="2" s="1"/>
  <c r="BK262" i="2"/>
  <c r="J262" i="2" s="1"/>
  <c r="J100" i="2" s="1"/>
  <c r="T345" i="2"/>
  <c r="P383" i="2"/>
  <c r="R526" i="2"/>
  <c r="P595" i="2"/>
  <c r="P602" i="2"/>
  <c r="T611" i="2"/>
  <c r="T622" i="2"/>
  <c r="P631" i="2"/>
  <c r="BK796" i="2"/>
  <c r="J796" i="2"/>
  <c r="J116" i="2" s="1"/>
  <c r="P823" i="2"/>
  <c r="R844" i="2"/>
  <c r="T856" i="2"/>
  <c r="P960" i="2"/>
  <c r="BK1056" i="2"/>
  <c r="J1056" i="2" s="1"/>
  <c r="J125" i="2" s="1"/>
  <c r="T1118" i="2"/>
  <c r="T1164" i="2"/>
  <c r="T1213" i="2"/>
  <c r="P171" i="2"/>
  <c r="BK337" i="2"/>
  <c r="J337" i="2"/>
  <c r="J101" i="2" s="1"/>
  <c r="R349" i="2"/>
  <c r="P373" i="2"/>
  <c r="P445" i="2"/>
  <c r="P506" i="2"/>
  <c r="P660" i="2"/>
  <c r="BK866" i="2"/>
  <c r="J866" i="2"/>
  <c r="J120" i="2" s="1"/>
  <c r="BK950" i="2"/>
  <c r="J950" i="2" s="1"/>
  <c r="J121" i="2" s="1"/>
  <c r="BK1002" i="2"/>
  <c r="J1002" i="2"/>
  <c r="J123" i="2" s="1"/>
  <c r="BK1016" i="2"/>
  <c r="J1016" i="2" s="1"/>
  <c r="J124" i="2" s="1"/>
  <c r="BK1118" i="2"/>
  <c r="J1118" i="2"/>
  <c r="J126" i="2" s="1"/>
  <c r="R1131" i="2"/>
  <c r="BK1205" i="2"/>
  <c r="J1205" i="2"/>
  <c r="J129" i="2" s="1"/>
  <c r="R1213" i="2"/>
  <c r="BK1224" i="2"/>
  <c r="J1224" i="2"/>
  <c r="J132" i="2" s="1"/>
  <c r="BK1226" i="2"/>
  <c r="J1226" i="2" s="1"/>
  <c r="J133" i="2" s="1"/>
  <c r="BF168" i="2"/>
  <c r="BF187" i="2"/>
  <c r="BF249" i="2"/>
  <c r="BF303" i="2"/>
  <c r="BF338" i="2"/>
  <c r="BF339" i="2"/>
  <c r="BF350" i="2"/>
  <c r="BF361" i="2"/>
  <c r="BF375" i="2"/>
  <c r="BF402" i="2"/>
  <c r="BF425" i="2"/>
  <c r="BF503" i="2"/>
  <c r="BF507" i="2"/>
  <c r="BF511" i="2"/>
  <c r="BF515" i="2"/>
  <c r="BF522" i="2"/>
  <c r="BF527" i="2"/>
  <c r="BF529" i="2"/>
  <c r="BF533" i="2"/>
  <c r="BF535" i="2"/>
  <c r="BF567" i="2"/>
  <c r="BF568" i="2"/>
  <c r="BF604" i="2"/>
  <c r="BF613" i="2"/>
  <c r="BF620" i="2"/>
  <c r="BF621" i="2"/>
  <c r="BF632" i="2"/>
  <c r="BF655" i="2"/>
  <c r="BF665" i="2"/>
  <c r="BF672" i="2"/>
  <c r="BF718" i="2"/>
  <c r="BF728" i="2"/>
  <c r="BF731" i="2"/>
  <c r="BF757" i="2"/>
  <c r="BF767" i="2"/>
  <c r="BF768" i="2"/>
  <c r="BF778" i="2"/>
  <c r="BF790" i="2"/>
  <c r="BF802" i="2"/>
  <c r="BF803" i="2"/>
  <c r="BF816" i="2"/>
  <c r="BF840" i="2"/>
  <c r="BF851" i="2"/>
  <c r="BF859" i="2"/>
  <c r="BF885" i="2"/>
  <c r="BF924" i="2"/>
  <c r="BF951" i="2"/>
  <c r="BF964" i="2"/>
  <c r="BF980" i="2"/>
  <c r="BF986" i="2"/>
  <c r="BF987" i="2"/>
  <c r="BF994" i="2"/>
  <c r="BF1014" i="2"/>
  <c r="BF1027" i="2"/>
  <c r="BF1041" i="2"/>
  <c r="BF1068" i="2"/>
  <c r="BF1070" i="2"/>
  <c r="BF1085" i="2"/>
  <c r="BF1099" i="2"/>
  <c r="BF1103" i="2"/>
  <c r="BF1111" i="2"/>
  <c r="BF1153" i="2"/>
  <c r="BF1156" i="2"/>
  <c r="E85" i="2"/>
  <c r="BF229" i="2"/>
  <c r="BF263" i="2"/>
  <c r="BF278" i="2"/>
  <c r="BF334" i="2"/>
  <c r="BF341" i="2"/>
  <c r="BF356" i="2"/>
  <c r="BF377" i="2"/>
  <c r="BF393" i="2"/>
  <c r="BF405" i="2"/>
  <c r="BF416" i="2"/>
  <c r="BF463" i="2"/>
  <c r="BF482" i="2"/>
  <c r="BF491" i="2"/>
  <c r="BF508" i="2"/>
  <c r="BF514" i="2"/>
  <c r="BF544" i="2"/>
  <c r="BF583" i="2"/>
  <c r="BF616" i="2"/>
  <c r="BF617" i="2"/>
  <c r="BF623" i="2"/>
  <c r="BF626" i="2"/>
  <c r="BF630" i="2"/>
  <c r="BF662" i="2"/>
  <c r="BF713" i="2"/>
  <c r="BF723" i="2"/>
  <c r="BF735" i="2"/>
  <c r="BF758" i="2"/>
  <c r="BF811" i="2"/>
  <c r="BF814" i="2"/>
  <c r="BF827" i="2"/>
  <c r="BF842" i="2"/>
  <c r="BF855" i="2"/>
  <c r="BF873" i="2"/>
  <c r="BF898" i="2"/>
  <c r="BF923" i="2"/>
  <c r="BF934" i="2"/>
  <c r="BF947" i="2"/>
  <c r="BF995" i="2"/>
  <c r="BF1030" i="2"/>
  <c r="BF1045" i="2"/>
  <c r="BF1075" i="2"/>
  <c r="BF1117" i="2"/>
  <c r="BF1165" i="2"/>
  <c r="BF1173" i="2"/>
  <c r="BF1175" i="2"/>
  <c r="BF1182" i="2"/>
  <c r="BF1191" i="2"/>
  <c r="BF1218" i="2"/>
  <c r="J89" i="2"/>
  <c r="BF156" i="2"/>
  <c r="BF306" i="2"/>
  <c r="BF327" i="2"/>
  <c r="BF347" i="2"/>
  <c r="BF360" i="2"/>
  <c r="BF381" i="2"/>
  <c r="BF413" i="2"/>
  <c r="BF428" i="2"/>
  <c r="BF434" i="2"/>
  <c r="BF446" i="2"/>
  <c r="BF476" i="2"/>
  <c r="BF479" i="2"/>
  <c r="BF488" i="2"/>
  <c r="BF504" i="2"/>
  <c r="BF505" i="2"/>
  <c r="BF512" i="2"/>
  <c r="BF520" i="2"/>
  <c r="BF521" i="2"/>
  <c r="BF528" i="2"/>
  <c r="BF537" i="2"/>
  <c r="BF547" i="2"/>
  <c r="BF554" i="2"/>
  <c r="BF565" i="2"/>
  <c r="BF572" i="2"/>
  <c r="BF578" i="2"/>
  <c r="BF608" i="2"/>
  <c r="BF610" i="2"/>
  <c r="BF645" i="2"/>
  <c r="BF648" i="2"/>
  <c r="BF653" i="2"/>
  <c r="BF691" i="2"/>
  <c r="BF754" i="2"/>
  <c r="BF785" i="2"/>
  <c r="BF787" i="2"/>
  <c r="BF789" i="2"/>
  <c r="BF797" i="2"/>
  <c r="BF801" i="2"/>
  <c r="BF817" i="2"/>
  <c r="BF822" i="2"/>
  <c r="BF824" i="2"/>
  <c r="BF832" i="2"/>
  <c r="BF835" i="2"/>
  <c r="BF881" i="2"/>
  <c r="BF888" i="2"/>
  <c r="BF904" i="2"/>
  <c r="BF913" i="2"/>
  <c r="BF937" i="2"/>
  <c r="BF978" i="2"/>
  <c r="BF1031" i="2"/>
  <c r="BF1042" i="2"/>
  <c r="BF1059" i="2"/>
  <c r="BF1062" i="2"/>
  <c r="BF1119" i="2"/>
  <c r="BF1192" i="2"/>
  <c r="BF1206" i="2"/>
  <c r="BF1209" i="2"/>
  <c r="BF1214" i="2"/>
  <c r="BF277" i="2"/>
  <c r="BF284" i="2"/>
  <c r="BF300" i="2"/>
  <c r="BF325" i="2"/>
  <c r="BF344" i="2"/>
  <c r="BF358" i="2"/>
  <c r="BF359" i="2"/>
  <c r="BF378" i="2"/>
  <c r="BF396" i="2"/>
  <c r="BF410" i="2"/>
  <c r="BF442" i="2"/>
  <c r="BF466" i="2"/>
  <c r="BF494" i="2"/>
  <c r="BF498" i="2"/>
  <c r="BF500" i="2"/>
  <c r="BF530" i="2"/>
  <c r="BF538" i="2"/>
  <c r="BF548" i="2"/>
  <c r="BF557" i="2"/>
  <c r="BF575" i="2"/>
  <c r="BF581" i="2"/>
  <c r="BF592" i="2"/>
  <c r="BF600" i="2"/>
  <c r="BF601" i="2"/>
  <c r="BF603" i="2"/>
  <c r="BF605" i="2"/>
  <c r="BF612" i="2"/>
  <c r="BF614" i="2"/>
  <c r="BF654" i="2"/>
  <c r="BF656" i="2"/>
  <c r="BF668" i="2"/>
  <c r="BF727" i="2"/>
  <c r="BF729" i="2"/>
  <c r="BF772" i="2"/>
  <c r="BF777" i="2"/>
  <c r="BF782" i="2"/>
  <c r="BF784" i="2"/>
  <c r="BF794" i="2"/>
  <c r="BF798" i="2"/>
  <c r="BF804" i="2"/>
  <c r="BF810" i="2"/>
  <c r="BF819" i="2"/>
  <c r="BF821" i="2"/>
  <c r="BF831" i="2"/>
  <c r="BF836" i="2"/>
  <c r="BF837" i="2"/>
  <c r="BF853" i="2"/>
  <c r="BF864" i="2"/>
  <c r="BF870" i="2"/>
  <c r="BF920" i="2"/>
  <c r="BF948" i="2"/>
  <c r="BF954" i="2"/>
  <c r="BF963" i="2"/>
  <c r="BF968" i="2"/>
  <c r="BF970" i="2"/>
  <c r="BF1003" i="2"/>
  <c r="BF1013" i="2"/>
  <c r="BF1015" i="2"/>
  <c r="BF1055" i="2"/>
  <c r="BF1057" i="2"/>
  <c r="BF1071" i="2"/>
  <c r="BF1094" i="2"/>
  <c r="BF1114" i="2"/>
  <c r="BF1154" i="2"/>
  <c r="BF1158" i="2"/>
  <c r="BF1189" i="2"/>
  <c r="BF1193" i="2"/>
  <c r="BF1211" i="2"/>
  <c r="BF1220" i="2"/>
  <c r="BF1227" i="2"/>
  <c r="BF186" i="2"/>
  <c r="BF216" i="2"/>
  <c r="BF238" i="2"/>
  <c r="BF255" i="2"/>
  <c r="BF312" i="2"/>
  <c r="BF319" i="2"/>
  <c r="BF326" i="2"/>
  <c r="BF331" i="2"/>
  <c r="BF342" i="2"/>
  <c r="BF346" i="2"/>
  <c r="BF370" i="2"/>
  <c r="BF380" i="2"/>
  <c r="BF384" i="2"/>
  <c r="BF438" i="2"/>
  <c r="BF441" i="2"/>
  <c r="BF464" i="2"/>
  <c r="BF465" i="2"/>
  <c r="BF469" i="2"/>
  <c r="BF470" i="2"/>
  <c r="BF497" i="2"/>
  <c r="BF499" i="2"/>
  <c r="BF519" i="2"/>
  <c r="BF531" i="2"/>
  <c r="BF563" i="2"/>
  <c r="BF571" i="2"/>
  <c r="BF584" i="2"/>
  <c r="BF618" i="2"/>
  <c r="BF624" i="2"/>
  <c r="BF625" i="2"/>
  <c r="BF629" i="2"/>
  <c r="BF657" i="2"/>
  <c r="BF658" i="2"/>
  <c r="BF724" i="2"/>
  <c r="BF732" i="2"/>
  <c r="BF734" i="2"/>
  <c r="BF736" i="2"/>
  <c r="BF739" i="2"/>
  <c r="BF750" i="2"/>
  <c r="BF755" i="2"/>
  <c r="BF775" i="2"/>
  <c r="BF781" i="2"/>
  <c r="BF783" i="2"/>
  <c r="BF792" i="2"/>
  <c r="BF795" i="2"/>
  <c r="BF914" i="2"/>
  <c r="BF930" i="2"/>
  <c r="BF957" i="2"/>
  <c r="BF999" i="2"/>
  <c r="BF1000" i="2"/>
  <c r="BF1032" i="2"/>
  <c r="BF1033" i="2"/>
  <c r="BF1044" i="2"/>
  <c r="BF1054" i="2"/>
  <c r="BF1058" i="2"/>
  <c r="BF1126" i="2"/>
  <c r="BF1128" i="2"/>
  <c r="BF1132" i="2"/>
  <c r="BF1152" i="2"/>
  <c r="BF1155" i="2"/>
  <c r="BF1159" i="2"/>
  <c r="BF1179" i="2"/>
  <c r="BF1186" i="2"/>
  <c r="BF1188" i="2"/>
  <c r="BF1210" i="2"/>
  <c r="BF172" i="2"/>
  <c r="BF256" i="2"/>
  <c r="BF281" i="2"/>
  <c r="BF294" i="2"/>
  <c r="BF297" i="2"/>
  <c r="BF406" i="2"/>
  <c r="BF407" i="2"/>
  <c r="BF419" i="2"/>
  <c r="BF439" i="2"/>
  <c r="BF444" i="2"/>
  <c r="BF501" i="2"/>
  <c r="BF564" i="2"/>
  <c r="BF593" i="2"/>
  <c r="BF615" i="2"/>
  <c r="BF633" i="2"/>
  <c r="BF663" i="2"/>
  <c r="BF733" i="2"/>
  <c r="BF759" i="2"/>
  <c r="BF769" i="2"/>
  <c r="BF776" i="2"/>
  <c r="BF779" i="2"/>
  <c r="BF791" i="2"/>
  <c r="BF793" i="2"/>
  <c r="BF808" i="2"/>
  <c r="BF820" i="2"/>
  <c r="BF828" i="2"/>
  <c r="BF843" i="2"/>
  <c r="BF845" i="2"/>
  <c r="BF852" i="2"/>
  <c r="BF922" i="2"/>
  <c r="BF931" i="2"/>
  <c r="BF940" i="2"/>
  <c r="BF949" i="2"/>
  <c r="BF998" i="2"/>
  <c r="BF1087" i="2"/>
  <c r="BF1115" i="2"/>
  <c r="BF1130" i="2"/>
  <c r="BF1157" i="2"/>
  <c r="BF1176" i="2"/>
  <c r="BF1212" i="2"/>
  <c r="BF1219" i="2"/>
  <c r="BF1225" i="2"/>
  <c r="J91" i="2"/>
  <c r="F150" i="2"/>
  <c r="BF159" i="2"/>
  <c r="BF165" i="2"/>
  <c r="BF200" i="2"/>
  <c r="BF237" i="2"/>
  <c r="BF295" i="2"/>
  <c r="BF328" i="2"/>
  <c r="BF364" i="2"/>
  <c r="BF372" i="2"/>
  <c r="BF374" i="2"/>
  <c r="BF382" i="2"/>
  <c r="BF390" i="2"/>
  <c r="BF431" i="2"/>
  <c r="BF435" i="2"/>
  <c r="BF443" i="2"/>
  <c r="BF455" i="2"/>
  <c r="BF473" i="2"/>
  <c r="BF513" i="2"/>
  <c r="BF525" i="2"/>
  <c r="BF536" i="2"/>
  <c r="BF551" i="2"/>
  <c r="BF566" i="2"/>
  <c r="BF596" i="2"/>
  <c r="BF597" i="2"/>
  <c r="BF598" i="2"/>
  <c r="BF609" i="2"/>
  <c r="BF619" i="2"/>
  <c r="BF628" i="2"/>
  <c r="BF649" i="2"/>
  <c r="BF661" i="2"/>
  <c r="BF666" i="2"/>
  <c r="BF722" i="2"/>
  <c r="BF725" i="2"/>
  <c r="BF726" i="2"/>
  <c r="BF740" i="2"/>
  <c r="BF753" i="2"/>
  <c r="BF756" i="2"/>
  <c r="BF780" i="2"/>
  <c r="BF800" i="2"/>
  <c r="BF805" i="2"/>
  <c r="BF812" i="2"/>
  <c r="BF818" i="2"/>
  <c r="BF862" i="2"/>
  <c r="BF865" i="2"/>
  <c r="BF882" i="2"/>
  <c r="BF961" i="2"/>
  <c r="BF962" i="2"/>
  <c r="BF1001" i="2"/>
  <c r="BF1011" i="2"/>
  <c r="BF1017" i="2"/>
  <c r="BF1053" i="2"/>
  <c r="BF1083" i="2"/>
  <c r="BF1096" i="2"/>
  <c r="BF1116" i="2"/>
  <c r="BF1129" i="2"/>
  <c r="BF1136" i="2"/>
  <c r="BF1160" i="2"/>
  <c r="BF1163" i="2"/>
  <c r="BF1174" i="2"/>
  <c r="BF1185" i="2"/>
  <c r="BF190" i="2"/>
  <c r="BF246" i="2"/>
  <c r="BF316" i="2"/>
  <c r="BF371" i="2"/>
  <c r="BF454" i="2"/>
  <c r="BF502" i="2"/>
  <c r="BF518" i="2"/>
  <c r="BF523" i="2"/>
  <c r="BF524" i="2"/>
  <c r="BF532" i="2"/>
  <c r="BF534" i="2"/>
  <c r="BF582" i="2"/>
  <c r="BF594" i="2"/>
  <c r="BF599" i="2"/>
  <c r="BF627" i="2"/>
  <c r="BF639" i="2"/>
  <c r="BF659" i="2"/>
  <c r="BF667" i="2"/>
  <c r="BF669" i="2"/>
  <c r="BF673" i="2"/>
  <c r="BF675" i="2"/>
  <c r="BF714" i="2"/>
  <c r="BF730" i="2"/>
  <c r="BF737" i="2"/>
  <c r="BF738" i="2"/>
  <c r="BF786" i="2"/>
  <c r="BF788" i="2"/>
  <c r="BF807" i="2"/>
  <c r="BF813" i="2"/>
  <c r="BF815" i="2"/>
  <c r="BF841" i="2"/>
  <c r="BF854" i="2"/>
  <c r="BF857" i="2"/>
  <c r="BF863" i="2"/>
  <c r="BF867" i="2"/>
  <c r="BF907" i="2"/>
  <c r="BF917" i="2"/>
  <c r="BF921" i="2"/>
  <c r="BF941" i="2"/>
  <c r="BF1073" i="2"/>
  <c r="BF1100" i="2"/>
  <c r="J33" i="2"/>
  <c r="AV95" i="1"/>
  <c r="F37" i="2"/>
  <c r="BD95" i="1"/>
  <c r="BD94" i="1" s="1"/>
  <c r="W33" i="1" s="1"/>
  <c r="F33" i="2"/>
  <c r="AZ95" i="1" s="1"/>
  <c r="AZ94" i="1" s="1"/>
  <c r="W29" i="1" s="1"/>
  <c r="F35" i="2"/>
  <c r="BB95" i="1"/>
  <c r="BB94" i="1" s="1"/>
  <c r="AX94" i="1" s="1"/>
  <c r="F36" i="2"/>
  <c r="BC95" i="1" s="1"/>
  <c r="BC94" i="1" s="1"/>
  <c r="AY94" i="1" s="1"/>
  <c r="R348" i="2" l="1"/>
  <c r="P154" i="2"/>
  <c r="P348" i="2"/>
  <c r="R154" i="2"/>
  <c r="R153" i="2"/>
  <c r="T348" i="2"/>
  <c r="T153" i="2" s="1"/>
  <c r="BK154" i="2"/>
  <c r="J155" i="2"/>
  <c r="J98" i="2"/>
  <c r="BK348" i="2"/>
  <c r="J348" i="2" s="1"/>
  <c r="J103" i="2" s="1"/>
  <c r="BK1223" i="2"/>
  <c r="J1223" i="2"/>
  <c r="J131" i="2"/>
  <c r="W31" i="1"/>
  <c r="W32" i="1"/>
  <c r="AV94" i="1"/>
  <c r="AK29" i="1" s="1"/>
  <c r="F34" i="2"/>
  <c r="BA95" i="1" s="1"/>
  <c r="BA94" i="1" s="1"/>
  <c r="W30" i="1" s="1"/>
  <c r="J34" i="2"/>
  <c r="AW95" i="1" s="1"/>
  <c r="AT95" i="1" s="1"/>
  <c r="BK153" i="2" l="1"/>
  <c r="J153" i="2"/>
  <c r="P153" i="2"/>
  <c r="AU95" i="1"/>
  <c r="AU94" i="1" s="1"/>
  <c r="J154" i="2"/>
  <c r="J97" i="2"/>
  <c r="J30" i="2"/>
  <c r="AG95" i="1"/>
  <c r="AG94" i="1" s="1"/>
  <c r="AK26" i="1" s="1"/>
  <c r="AW94" i="1"/>
  <c r="AK30" i="1"/>
  <c r="J39" i="2" l="1"/>
  <c r="J96" i="2"/>
  <c r="AK35" i="1"/>
  <c r="AN95" i="1"/>
  <c r="AT94" i="1"/>
  <c r="AN94" i="1" l="1"/>
</calcChain>
</file>

<file path=xl/sharedStrings.xml><?xml version="1.0" encoding="utf-8"?>
<sst xmlns="http://schemas.openxmlformats.org/spreadsheetml/2006/main" count="12329" uniqueCount="2254">
  <si>
    <t>Export Komplet</t>
  </si>
  <si>
    <t/>
  </si>
  <si>
    <t>2.0</t>
  </si>
  <si>
    <t>ZAMOK</t>
  </si>
  <si>
    <t>False</t>
  </si>
  <si>
    <t>{5de9dad6-946c-4ecd-bf83-44c62fd88818}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</si>
  <si>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</si>
  <si>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</si>
  <si>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</si>
  <si>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</si>
  <si>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</si>
  <si>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</si>
  <si>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</si>
  <si>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</si>
  <si>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</si>
  <si>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</si>
  <si>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</si>
  <si>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volných bytů MČ Praha 6</t>
  </si>
  <si>
    <t>KSO:</t>
  </si>
  <si>
    <t>CC-CZ:</t>
  </si>
  <si>
    <t>Místo:</t>
  </si>
  <si>
    <t xml:space="preserve"> </t>
  </si>
  <si>
    <t>Datum:</t>
  </si>
  <si>
    <t>7. 9. 2023</t>
  </si>
  <si>
    <t>Zadavatel:</t>
  </si>
  <si>
    <t>IČ:</t>
  </si>
  <si>
    <t>Městská část Praha 6</t>
  </si>
  <si>
    <t>DIČ:</t>
  </si>
  <si>
    <t>Uchazeč:</t>
  </si>
  <si>
    <t>Vyplň údaj</t>
  </si>
  <si>
    <t>Projektant:</t>
  </si>
  <si>
    <t>Zpracovatel:</t>
  </si>
  <si>
    <t>Simona Králová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</si>
  <si>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</si>
  <si>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</si>
  <si>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</si>
  <si>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</si>
  <si>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</si>
  <si>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</si>
  <si>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</si>
  <si>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</si>
  <si>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</si>
  <si>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</si>
  <si>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</si>
  <si>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</si>
  <si>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</si>
  <si>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</si>
  <si>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</si>
  <si>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</si>
  <si>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</si>
  <si>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</si>
  <si>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</si>
  <si>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</si>
  <si>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</si>
  <si>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</si>
  <si>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</si>
  <si>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</si>
  <si>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</si>
  <si>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</si>
  <si>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</si>
  <si>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</si>
  <si>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</si>
  <si>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</si>
  <si>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</si>
  <si>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</si>
  <si>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</si>
  <si>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</si>
  <si>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</si>
  <si>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</si>
  <si>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</si>
  <si>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</si>
  <si>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</si>
  <si>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</si>
  <si>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</si>
  <si>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</si>
  <si>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</si>
  <si>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</si>
  <si>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</si>
  <si>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</si>
  <si>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</si>
  <si>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</si>
  <si>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Byt č. 10, Zikova 708/5</t>
  </si>
  <si>
    <t>STA</t>
  </si>
  <si>
    <t>1</t>
  </si>
  <si>
    <t>{bbb74f5e-6edd-4054-afa9-3f116344925f}</t>
  </si>
  <si>
    <t>KRYCÍ LIST SOUPISU PRACÍ</t>
  </si>
  <si>
    <t>Objekt:</t>
  </si>
  <si>
    <t>01 - Byt č. 10, Zikova 708/5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</si>
  <si>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</si>
  <si>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</si>
  <si>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</si>
  <si>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</si>
  <si>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</si>
  <si>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</si>
  <si>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</si>
  <si>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</si>
  <si>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</si>
  <si>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</si>
  <si>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</si>
  <si>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</si>
  <si>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</si>
  <si>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</si>
  <si>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</si>
  <si>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</si>
  <si>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</si>
  <si>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</si>
  <si>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</si>
  <si>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</si>
  <si>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</si>
  <si>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</si>
  <si>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</si>
  <si>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</si>
  <si>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</si>
  <si>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</si>
  <si>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</si>
  <si>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</si>
  <si>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</si>
  <si>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</si>
  <si>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</si>
  <si>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</si>
  <si>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</si>
  <si>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</si>
  <si>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</si>
  <si>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</si>
  <si>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</si>
  <si>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</si>
  <si>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</si>
  <si>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</si>
  <si>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</si>
  <si>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</si>
  <si>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</si>
  <si>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</si>
  <si>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</si>
  <si>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</si>
  <si>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</si>
  <si>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</si>
  <si>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</si>
  <si>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</si>
  <si>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</si>
  <si>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</si>
  <si>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</si>
  <si>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</si>
  <si>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</si>
  <si>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</si>
  <si>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</si>
  <si>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</si>
  <si>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</si>
  <si>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</si>
  <si>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</si>
  <si>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310236261</t>
  </si>
  <si>
    <t>Zazdívka otvorů pl přes 0,0225 do 0,09 m2 ve zdivu nadzákladovém cihlami pálenými tl přes 450 do 600 mm</t>
  </si>
  <si>
    <t>kus</t>
  </si>
  <si>
    <t>4</t>
  </si>
  <si>
    <t>2</t>
  </si>
  <si>
    <t>-2121618469</t>
  </si>
  <si>
    <t>VV</t>
  </si>
  <si>
    <t>otvory v obvod. zdi po původních topidlech</t>
  </si>
  <si>
    <t>310238211</t>
  </si>
  <si>
    <t>Zazdívka otvorů pl přes 0,25 do 1 m2 ve zdivu nadzákladovém cihlami pálenými na MVC</t>
  </si>
  <si>
    <t>m3</t>
  </si>
  <si>
    <t>121656253</t>
  </si>
  <si>
    <t>okno do světlíku koupelna, na chodbě a WC</t>
  </si>
  <si>
    <t>0,9*1,5*0,300+0,8*1,5*0,3+0,6*1,5*0,3</t>
  </si>
  <si>
    <t>okno mezi kuchyní a pokoj</t>
  </si>
  <si>
    <t>0,7*0,7*0,150</t>
  </si>
  <si>
    <t>Součet</t>
  </si>
  <si>
    <t>340235212</t>
  </si>
  <si>
    <t>Zazdívka otvorů v příčkách nebo stěnách pl do 0,0225 m2 cihlami plnými tl přes 100 mm</t>
  </si>
  <si>
    <t>-111911782</t>
  </si>
  <si>
    <t>Prostupy ZTI a elektro</t>
  </si>
  <si>
    <t>6+3</t>
  </si>
  <si>
    <t>342272225.XLA</t>
  </si>
  <si>
    <t>Příčka z tvárnic Ytong Klasik 100 na tenkovrstvou maltu tl 100 mm</t>
  </si>
  <si>
    <t>m2</t>
  </si>
  <si>
    <t>-1132987919</t>
  </si>
  <si>
    <t>kuchyně přizdívka</t>
  </si>
  <si>
    <t>2,1*2,85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</si>
  <si>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</si>
  <si>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</si>
  <si>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</si>
  <si>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</si>
  <si>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</si>
  <si>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-586063897</t>
  </si>
  <si>
    <t>spíž</t>
  </si>
  <si>
    <t>0,87</t>
  </si>
  <si>
    <t>Chodba</t>
  </si>
  <si>
    <t>1,1*0,4+3,3*1,25</t>
  </si>
  <si>
    <t>WC</t>
  </si>
  <si>
    <t>0,85*1,3</t>
  </si>
  <si>
    <t>Koupelna</t>
  </si>
  <si>
    <t>1,65*1,38+1,02*0,3</t>
  </si>
  <si>
    <t>Kuchyně</t>
  </si>
  <si>
    <t>3,0*3,85+1,2*0,3</t>
  </si>
  <si>
    <t>pokoj</t>
  </si>
  <si>
    <t>5,45*3,57</t>
  </si>
  <si>
    <t>611311131</t>
  </si>
  <si>
    <t>Potažení vnitřních rovných stropů vápenným štukem tloušťky do 3 mm</t>
  </si>
  <si>
    <t>-584203955</t>
  </si>
  <si>
    <t>7</t>
  </si>
  <si>
    <t>611315111</t>
  </si>
  <si>
    <t>Vápenná hladká omítka rýh ve stropech šířky do 150 mm</t>
  </si>
  <si>
    <t>-1359521309</t>
  </si>
  <si>
    <t>Elektro stropy</t>
  </si>
  <si>
    <t>12*0,1</t>
  </si>
  <si>
    <t>8</t>
  </si>
  <si>
    <t>612131101</t>
  </si>
  <si>
    <t>Cementový postřik vnitřních stěn nanášený celoplošně ručně</t>
  </si>
  <si>
    <t>481768876</t>
  </si>
  <si>
    <t>(0,85*2+1,3*2)*1,5-0,7*1,5</t>
  </si>
  <si>
    <t>koupelna</t>
  </si>
  <si>
    <t>(1,65*2+1,68*2)*2,2-0,7*2,1</t>
  </si>
  <si>
    <t>okno koupelna a WC a chodba</t>
  </si>
  <si>
    <t>0,9*1,5+0,8*1,5+0,6*1,5</t>
  </si>
  <si>
    <t>(0,7*0,7)*2</t>
  </si>
  <si>
    <t>9</t>
  </si>
  <si>
    <t>612131121</t>
  </si>
  <si>
    <t>Penetrační disperzní nátěr vnitřních stěn nanášený ručně</t>
  </si>
  <si>
    <t>-161579677</t>
  </si>
  <si>
    <t>(0,45+0,7+0,8+0,6+0,3+0,7)*2,85-0,7*2,1</t>
  </si>
  <si>
    <t>(1,65*2+3,3*2)*2,85-0,9*2,1*3-0,7*2,1</t>
  </si>
  <si>
    <t>(1,3*2+0,85*2)*2,85-0,7*2,1</t>
  </si>
  <si>
    <t>kuchyň</t>
  </si>
  <si>
    <t>(3,85*2+3,0*2+0,30*2)*2,85-0,9*2,1-1,5*1,8-0,7*2,1</t>
  </si>
  <si>
    <t>(5,45*2+3,57*2)*2,85-0,9*2,1-0,7*2,1-2,1*1,8</t>
  </si>
  <si>
    <t>(1,65*2+1,68*2)*3,15-0,7*2,1</t>
  </si>
  <si>
    <t>odpočet obkladu</t>
  </si>
  <si>
    <t>-17,916</t>
  </si>
  <si>
    <t>10</t>
  </si>
  <si>
    <t>612142001</t>
  </si>
  <si>
    <t>Potažení vnitřních stěn sklovláknitým pletivem vtlačeným do tenkovrstvé hmoty</t>
  </si>
  <si>
    <t>-1642206866</t>
  </si>
  <si>
    <t>okna zazděná</t>
  </si>
  <si>
    <t>(1,3*2+0,85*2)*2,85-0,7*2,1-0,6*1,5</t>
  </si>
  <si>
    <t>obklad</t>
  </si>
  <si>
    <t>-((1,3*2+0,85*2)*1,5-0,7*1,5)</t>
  </si>
  <si>
    <t>11</t>
  </si>
  <si>
    <t>612311121</t>
  </si>
  <si>
    <t>Vápenná omítka hladká jednovrstvá vnitřních stěn nanášená ručně</t>
  </si>
  <si>
    <t>1638763407</t>
  </si>
  <si>
    <t xml:space="preserve">Pod nové obklady v koupelně </t>
  </si>
  <si>
    <t>(1,68*2+1,65*2)*2,1-0,7*2,1</t>
  </si>
  <si>
    <t>0,9*1,5+0,8*1,5+0,6*1,5+0,7*0,7*2</t>
  </si>
  <si>
    <t>12</t>
  </si>
  <si>
    <t>612311131</t>
  </si>
  <si>
    <t>Potažení vnitřních stěn vápenným štukem tloušťky do 3 mm</t>
  </si>
  <si>
    <t>125370023</t>
  </si>
  <si>
    <t>13</t>
  </si>
  <si>
    <t>612315111</t>
  </si>
  <si>
    <t>Vápenná hladká omítka rýh ve stěnách šířky do 150 mm</t>
  </si>
  <si>
    <t>-501220178</t>
  </si>
  <si>
    <t>kanalizace</t>
  </si>
  <si>
    <t>(3+5+2+1)*0,15</t>
  </si>
  <si>
    <t>vodovod</t>
  </si>
  <si>
    <t>19,5*0,1</t>
  </si>
  <si>
    <t>elektro</t>
  </si>
  <si>
    <t>277*0,03</t>
  </si>
  <si>
    <t>14</t>
  </si>
  <si>
    <t>612315211</t>
  </si>
  <si>
    <t>Vápenná hladká omítka malých ploch do 0,09 m2 na stěnách</t>
  </si>
  <si>
    <t>1605157359</t>
  </si>
  <si>
    <t>prostupy</t>
  </si>
  <si>
    <t>12*2</t>
  </si>
  <si>
    <t>631312141</t>
  </si>
  <si>
    <t>Doplnění rýh v dosavadních mazaninách betonem prostým</t>
  </si>
  <si>
    <t>-1823391728</t>
  </si>
  <si>
    <t>Rýha v mazaninách pro odpad sprchy</t>
  </si>
  <si>
    <t>1,6*0,15*0,1</t>
  </si>
  <si>
    <t>po ÚT</t>
  </si>
  <si>
    <t>(2,0+1,6)*0,15*0,1</t>
  </si>
  <si>
    <t>16</t>
  </si>
  <si>
    <t>632481213</t>
  </si>
  <si>
    <t>Separační vrstva z PE fólie</t>
  </si>
  <si>
    <t>2113958103</t>
  </si>
  <si>
    <t>17</t>
  </si>
  <si>
    <t>635211221</t>
  </si>
  <si>
    <t>Násyp tl do 20 mm pod plovoucí nebo tepelně izolační vrstvy podlah z keramzitu</t>
  </si>
  <si>
    <t>1175083386</t>
  </si>
  <si>
    <t>kuchyně</t>
  </si>
  <si>
    <t>11,91</t>
  </si>
  <si>
    <t>19,457</t>
  </si>
  <si>
    <t>Ostatní konstrukce a práce, bourání</t>
  </si>
  <si>
    <t>18</t>
  </si>
  <si>
    <t>949101111</t>
  </si>
  <si>
    <t>Lešení pomocné pro objekty pozemních staveb s lešeňovou podlahou v do 1,9 m zatížení do 150 kg/m2</t>
  </si>
  <si>
    <t>-767774445</t>
  </si>
  <si>
    <t>chodba</t>
  </si>
  <si>
    <t>4,565</t>
  </si>
  <si>
    <t>1,105</t>
  </si>
  <si>
    <t>2,583</t>
  </si>
  <si>
    <t>19</t>
  </si>
  <si>
    <t>952901111</t>
  </si>
  <si>
    <t>Vyčištění budov bytové a občanské výstavby při výšce podlaží do 4 m</t>
  </si>
  <si>
    <t>-655126220</t>
  </si>
  <si>
    <t>20</t>
  </si>
  <si>
    <t>952902021</t>
  </si>
  <si>
    <t>Čištění budov zametení hladkých podlah</t>
  </si>
  <si>
    <t>1018026818</t>
  </si>
  <si>
    <t>Denní úklid společných prostor</t>
  </si>
  <si>
    <t>100*45</t>
  </si>
  <si>
    <t>962031133</t>
  </si>
  <si>
    <t>Bourání příček z cihel pálených na MVC tl do 150 mm</t>
  </si>
  <si>
    <t>416791734</t>
  </si>
  <si>
    <t>obezdívka vany</t>
  </si>
  <si>
    <t>1,7*0,6</t>
  </si>
  <si>
    <t>22</t>
  </si>
  <si>
    <t>965046111</t>
  </si>
  <si>
    <t>Broušení stávajících betonových podlah úběr do 3 mm</t>
  </si>
  <si>
    <t>-340447126</t>
  </si>
  <si>
    <t>23</t>
  </si>
  <si>
    <t>965046119</t>
  </si>
  <si>
    <t>Příplatek k broušení stávajících betonových podlah za každý další 1 mm úběru</t>
  </si>
  <si>
    <t>-1542483164</t>
  </si>
  <si>
    <t>24</t>
  </si>
  <si>
    <t>965082923</t>
  </si>
  <si>
    <t>Odstranění násypů pod podlahami tl do 100 mm pl přes 2 m2</t>
  </si>
  <si>
    <t>-73386655</t>
  </si>
  <si>
    <t>31,367*0,100</t>
  </si>
  <si>
    <t>25</t>
  </si>
  <si>
    <t>968062374</t>
  </si>
  <si>
    <t>Vybourání dřevěných rámů oken zdvojených včetně křídel pl do 1 m2</t>
  </si>
  <si>
    <t>219300404</t>
  </si>
  <si>
    <t>26</t>
  </si>
  <si>
    <t>971033241</t>
  </si>
  <si>
    <t>Vybourání otvorů ve zdivu cihelném pl do 0,0225 m2 na MVC nebo MV tl do 300 mm</t>
  </si>
  <si>
    <t>-866819220</t>
  </si>
  <si>
    <t>otvory pro elektro</t>
  </si>
  <si>
    <t>27</t>
  </si>
  <si>
    <t>971033431</t>
  </si>
  <si>
    <t>Vybourání otvorů ve zdivu cihelném pl do 0,25 m2 na MVC nebo MV tl do 150 mm</t>
  </si>
  <si>
    <t>-1857035777</t>
  </si>
  <si>
    <t>prostupy ZTI</t>
  </si>
  <si>
    <t>28</t>
  </si>
  <si>
    <t>974031132</t>
  </si>
  <si>
    <t>Vysekání rýh ve zdivu cihelném hl do 50 mm š do 70 mm</t>
  </si>
  <si>
    <t>m</t>
  </si>
  <si>
    <t>1454709539</t>
  </si>
  <si>
    <t>kanalizace umyvadlo</t>
  </si>
  <si>
    <t>19,5</t>
  </si>
  <si>
    <t>29</t>
  </si>
  <si>
    <t>974031142</t>
  </si>
  <si>
    <t>Vysekání rýh ve zdivu cihelném hl do 70 mm š do 70 mm</t>
  </si>
  <si>
    <t>1586096554</t>
  </si>
  <si>
    <t>kuchyně, dřez, myčka</t>
  </si>
  <si>
    <t>30</t>
  </si>
  <si>
    <t>974031154</t>
  </si>
  <si>
    <t>Vysekání rýh ve zdivu cihelném hl do 100 mm š do 150 mm</t>
  </si>
  <si>
    <t>-1219373051</t>
  </si>
  <si>
    <t>sprcha</t>
  </si>
  <si>
    <t>31</t>
  </si>
  <si>
    <t>974042564</t>
  </si>
  <si>
    <t>Vysekání rýh v dlažbě betonové nebo jiné monolitické hl do 150 mm š do 150 mm</t>
  </si>
  <si>
    <t>335213867</t>
  </si>
  <si>
    <t>rýha v koupelně pro ÚT</t>
  </si>
  <si>
    <t>2,0+1,6+1,6</t>
  </si>
  <si>
    <t>pro sprchový žlábek</t>
  </si>
  <si>
    <t>1,6</t>
  </si>
  <si>
    <t>32</t>
  </si>
  <si>
    <t>974082112</t>
  </si>
  <si>
    <t>Vysekání rýh pro ploché vodiče v omítce MV nebo MVC stěn š do 30 mm</t>
  </si>
  <si>
    <t>1840166958</t>
  </si>
  <si>
    <t>33</t>
  </si>
  <si>
    <t>974082172</t>
  </si>
  <si>
    <t>Vysekání rýh pro ploché vodiče v omítce MV nebo MVC stropů š do 30 mm</t>
  </si>
  <si>
    <t>-484419178</t>
  </si>
  <si>
    <t>34</t>
  </si>
  <si>
    <t>977132111</t>
  </si>
  <si>
    <t>Vyvrtání otvorů pro elektroinstalační krabice ve stěnách z cihel hloubky do 60 mm</t>
  </si>
  <si>
    <t>1691496095</t>
  </si>
  <si>
    <t>35</t>
  </si>
  <si>
    <t>977311112</t>
  </si>
  <si>
    <t>Řezání stávajících betonových mazanin nevyztužených hl do 100 mm</t>
  </si>
  <si>
    <t>1479339238</t>
  </si>
  <si>
    <t>pro rozvody UT a kanalizace</t>
  </si>
  <si>
    <t>36</t>
  </si>
  <si>
    <t>978013191</t>
  </si>
  <si>
    <t>Otlučení (osekání) vnitřní vápenné nebo vápenocementové omítky stěn v rozsahu přes 50 do 100 %</t>
  </si>
  <si>
    <t>-2124392469</t>
  </si>
  <si>
    <t>37</t>
  </si>
  <si>
    <t>978059541</t>
  </si>
  <si>
    <t>Odsekání a odebrání obkladů stěn z vnitřních obkládaček plochy přes 1 m2</t>
  </si>
  <si>
    <t>313774211</t>
  </si>
  <si>
    <t>(1,68+1,65)*2*1,5-0,7*1,5</t>
  </si>
  <si>
    <t>997</t>
  </si>
  <si>
    <t>Přesun sutě</t>
  </si>
  <si>
    <t>38</t>
  </si>
  <si>
    <t>997013212</t>
  </si>
  <si>
    <t>Vnitrostaveništní doprava suti a vybouraných hmot pro budovy v přes 6 do 9 m ručně</t>
  </si>
  <si>
    <t>t</t>
  </si>
  <si>
    <t>-182007988</t>
  </si>
  <si>
    <t>39</t>
  </si>
  <si>
    <t>997013219</t>
  </si>
  <si>
    <t>Příplatek k vnitrostaveništní dopravě suti a vybouraných hmot za zvětšenou dopravu suti ZKD 10 m</t>
  </si>
  <si>
    <t>1254139499</t>
  </si>
  <si>
    <t>10,025*2 'Přepočtené koeficientem množství</t>
  </si>
  <si>
    <t>40</t>
  </si>
  <si>
    <t>997013501</t>
  </si>
  <si>
    <t>Odvoz suti a vybouraných hmot na skládku nebo meziskládku do 1 km se složením</t>
  </si>
  <si>
    <t>346726536</t>
  </si>
  <si>
    <t>41</t>
  </si>
  <si>
    <t>997013509</t>
  </si>
  <si>
    <t>Příplatek k odvozu suti a vybouraných hmot na skládku ZKD 1 km přes 1 km</t>
  </si>
  <si>
    <t>-796835742</t>
  </si>
  <si>
    <t>10,025*19 'Přepočtené koeficientem množství</t>
  </si>
  <si>
    <t>42</t>
  </si>
  <si>
    <t>997013631</t>
  </si>
  <si>
    <t>Poplatek za uložení na skládce (skládkovné) stavebního odpadu směsného kód odpadu 17 09 04</t>
  </si>
  <si>
    <t>688567384</t>
  </si>
  <si>
    <t>998</t>
  </si>
  <si>
    <t>Přesun hmot</t>
  </si>
  <si>
    <t>43</t>
  </si>
  <si>
    <t>998018002</t>
  </si>
  <si>
    <t>Přesun hmot ruční pro budovy v přes 6 do 12 m</t>
  </si>
  <si>
    <t>1356122586</t>
  </si>
  <si>
    <t>44</t>
  </si>
  <si>
    <t>998018011</t>
  </si>
  <si>
    <t>Příplatek k ručnímu přesunu hmot pro budovy za zvětšený přesun ZKD 100 m</t>
  </si>
  <si>
    <t>1686355845</t>
  </si>
  <si>
    <t>PSV</t>
  </si>
  <si>
    <t>Práce a dodávky PSV</t>
  </si>
  <si>
    <t>711</t>
  </si>
  <si>
    <t>Izolace proti vodě, vlhkosti a plynům</t>
  </si>
  <si>
    <t>45</t>
  </si>
  <si>
    <t>711199101</t>
  </si>
  <si>
    <t>Provedení těsnícího pásu do spoje dilatační nebo styčné spáry podlaha - stěna</t>
  </si>
  <si>
    <t>-999361360</t>
  </si>
  <si>
    <t>koupelna - styk podlahy s obkladem</t>
  </si>
  <si>
    <t>1,65*2+1,68*2</t>
  </si>
  <si>
    <t>rohy sprchy</t>
  </si>
  <si>
    <t>2,2</t>
  </si>
  <si>
    <t>46</t>
  </si>
  <si>
    <t>M</t>
  </si>
  <si>
    <t>28355022</t>
  </si>
  <si>
    <t>páska pružná těsnící hydroizolační š do 125mm</t>
  </si>
  <si>
    <t>1050417272</t>
  </si>
  <si>
    <t>8,86*1,05 'Přepočtené koeficientem množství</t>
  </si>
  <si>
    <t>47</t>
  </si>
  <si>
    <t>711199102</t>
  </si>
  <si>
    <t>Provedení těsnícího koutu pro vnější nebo vnitřní roh spáry podlaha - stěna</t>
  </si>
  <si>
    <t>139645722</t>
  </si>
  <si>
    <t>48</t>
  </si>
  <si>
    <t>59054242</t>
  </si>
  <si>
    <t>páska pružná těsnící hydroizolační -kout</t>
  </si>
  <si>
    <t>276286227</t>
  </si>
  <si>
    <t>49</t>
  </si>
  <si>
    <t>59054004</t>
  </si>
  <si>
    <t>páska pružná těsnící hydroizolační-roh</t>
  </si>
  <si>
    <t>-619079675</t>
  </si>
  <si>
    <t>50</t>
  </si>
  <si>
    <t>711493111</t>
  </si>
  <si>
    <t>Izolace proti podpovrchové a tlakové vodě vodorovná těsnicí hmotou dvousložkovou na bázi cementu</t>
  </si>
  <si>
    <t>412701154</t>
  </si>
  <si>
    <t>51</t>
  </si>
  <si>
    <t>711493121</t>
  </si>
  <si>
    <t>Izolace proti podpovrchové a tlakové vodě svislá těsnicí hmotou dvousložkovou na bázi cementu</t>
  </si>
  <si>
    <t>-149300600</t>
  </si>
  <si>
    <t>koupelna - soklík</t>
  </si>
  <si>
    <t>(1,65*2+1,68*2)*0,15</t>
  </si>
  <si>
    <t>sprcha výška 2,2</t>
  </si>
  <si>
    <t>2,2*2</t>
  </si>
  <si>
    <t>52</t>
  </si>
  <si>
    <t>998711102</t>
  </si>
  <si>
    <t>Přesun hmot tonážní pro izolace proti vodě, vlhkosti a plynům v objektech v přes 6 do 12 m</t>
  </si>
  <si>
    <t>281189786</t>
  </si>
  <si>
    <t>53</t>
  </si>
  <si>
    <t>998711181</t>
  </si>
  <si>
    <t>Příplatek k přesunu hmot tonážní 711 prováděný bez použití mechanizace</t>
  </si>
  <si>
    <t>-1792258025</t>
  </si>
  <si>
    <t>54</t>
  </si>
  <si>
    <t>998711192</t>
  </si>
  <si>
    <t>Příplatek k přesunu hmot tonážní 711 za zvětšený přesun do 100 m</t>
  </si>
  <si>
    <t>-617282260</t>
  </si>
  <si>
    <t>713</t>
  </si>
  <si>
    <t>Izolace tepelné</t>
  </si>
  <si>
    <t>55</t>
  </si>
  <si>
    <t>713121111</t>
  </si>
  <si>
    <t>Montáž izolace tepelné podlah volně kladenými rohožemi, pásy, dílci, deskami 1 vrstva</t>
  </si>
  <si>
    <t>1079947612</t>
  </si>
  <si>
    <t>56</t>
  </si>
  <si>
    <t>28375914</t>
  </si>
  <si>
    <t>deska EPS 150 pro konstrukce s vysokým zatížením λ=0,035 tl 100mm</t>
  </si>
  <si>
    <t>421333281</t>
  </si>
  <si>
    <t>31,367*1,05 'Přepočtené koeficientem množství</t>
  </si>
  <si>
    <t>57</t>
  </si>
  <si>
    <t>713191132</t>
  </si>
  <si>
    <t>Montáž izolace tepelné podlah, stropů vrchem nebo střech překrytí separační fólií z PE</t>
  </si>
  <si>
    <t>1601298239</t>
  </si>
  <si>
    <t>58</t>
  </si>
  <si>
    <t>28323068</t>
  </si>
  <si>
    <t>fólie LDPE (750 kg/m3) proti zemní vlhkosti nad úrovní terénu tl 0,6mm</t>
  </si>
  <si>
    <t>-1830163403</t>
  </si>
  <si>
    <t>31,367*1,1655 'Přepočtené koeficientem množství</t>
  </si>
  <si>
    <t>59</t>
  </si>
  <si>
    <t>998713102</t>
  </si>
  <si>
    <t>Přesun hmot tonážní pro izolace tepelné v objektech v přes 6 do 12 m</t>
  </si>
  <si>
    <t>1324175720</t>
  </si>
  <si>
    <t>60</t>
  </si>
  <si>
    <t>998713181</t>
  </si>
  <si>
    <t>Příplatek k přesunu hmot tonážní 713 prováděný bez použití mechanizace</t>
  </si>
  <si>
    <t>-419919114</t>
  </si>
  <si>
    <t>61</t>
  </si>
  <si>
    <t>998713192</t>
  </si>
  <si>
    <t>Příplatek k přesunu hmot tonážní 713 za zvětšený přesun do 100 m</t>
  </si>
  <si>
    <t>1119988985</t>
  </si>
  <si>
    <t>721</t>
  </si>
  <si>
    <t>Zdravotechnika - vnitřní kanalizace</t>
  </si>
  <si>
    <t>62</t>
  </si>
  <si>
    <t>721170972</t>
  </si>
  <si>
    <t>Potrubí z PVC krácení trub DN 50</t>
  </si>
  <si>
    <t>-1581464268</t>
  </si>
  <si>
    <t>kuchyň dřez</t>
  </si>
  <si>
    <t>koupelna umyvadlo</t>
  </si>
  <si>
    <t>63</t>
  </si>
  <si>
    <t>721170973</t>
  </si>
  <si>
    <t>Potrubí z PVC krácení trub DN 70</t>
  </si>
  <si>
    <t>202310250</t>
  </si>
  <si>
    <t>Vana</t>
  </si>
  <si>
    <t>64</t>
  </si>
  <si>
    <t>721170975</t>
  </si>
  <si>
    <t>Potrubí z PVC krácení trub DN 125</t>
  </si>
  <si>
    <t>-1805264660</t>
  </si>
  <si>
    <t>65</t>
  </si>
  <si>
    <t>721171803</t>
  </si>
  <si>
    <t>Demontáž potrubí z PVC D do 75</t>
  </si>
  <si>
    <t>-1844783023</t>
  </si>
  <si>
    <t>66</t>
  </si>
  <si>
    <t>721171808</t>
  </si>
  <si>
    <t>Demontáž potrubí z PVC D přes 75 do 114</t>
  </si>
  <si>
    <t>1945391011</t>
  </si>
  <si>
    <t>67</t>
  </si>
  <si>
    <t>721171905</t>
  </si>
  <si>
    <t>Potrubí z PP vsazení odbočky do hrdla DN 110</t>
  </si>
  <si>
    <t>713135163</t>
  </si>
  <si>
    <t>68</t>
  </si>
  <si>
    <t>721171915</t>
  </si>
  <si>
    <t>Potrubí z PP propojení potrubí DN 110</t>
  </si>
  <si>
    <t>1898044059</t>
  </si>
  <si>
    <t>69</t>
  </si>
  <si>
    <t>721174042</t>
  </si>
  <si>
    <t>Potrubí kanalizační z PP připojovací DN 40</t>
  </si>
  <si>
    <t>-1611005119</t>
  </si>
  <si>
    <t>umyvadlo</t>
  </si>
  <si>
    <t>70</t>
  </si>
  <si>
    <t>721174043</t>
  </si>
  <si>
    <t>Potrubí kanalizační z PP připojovací DN 50</t>
  </si>
  <si>
    <t>680666862</t>
  </si>
  <si>
    <t>kuchyně -dřez,myčka, pračka</t>
  </si>
  <si>
    <t>71</t>
  </si>
  <si>
    <t>721174044</t>
  </si>
  <si>
    <t>Potrubí kanalizační z PP připojovací DN 75</t>
  </si>
  <si>
    <t>1698869568</t>
  </si>
  <si>
    <t>72</t>
  </si>
  <si>
    <t>721174045</t>
  </si>
  <si>
    <t>Potrubí kanalizační z PP připojovací DN 110</t>
  </si>
  <si>
    <t>-855872304</t>
  </si>
  <si>
    <t>73</t>
  </si>
  <si>
    <t>721194104</t>
  </si>
  <si>
    <t>Vyvedení a upevnění odpadních výpustek DN 40</t>
  </si>
  <si>
    <t>-145450078</t>
  </si>
  <si>
    <t>kotel</t>
  </si>
  <si>
    <t>74</t>
  </si>
  <si>
    <t>721194105</t>
  </si>
  <si>
    <t>Vyvedení a upevnění odpadních výpustek DN 50</t>
  </si>
  <si>
    <t>97406058</t>
  </si>
  <si>
    <t>dřez, myčka, pračka</t>
  </si>
  <si>
    <t>1+1+1</t>
  </si>
  <si>
    <t>75</t>
  </si>
  <si>
    <t>721194107</t>
  </si>
  <si>
    <t>Vyvedení a upevnění odpadních výpustek DN 70</t>
  </si>
  <si>
    <t>613801846</t>
  </si>
  <si>
    <t>76</t>
  </si>
  <si>
    <t>721194109</t>
  </si>
  <si>
    <t>Vyvedení a upevnění odpadních výpustek DN 110</t>
  </si>
  <si>
    <t>1067044026</t>
  </si>
  <si>
    <t xml:space="preserve">WC </t>
  </si>
  <si>
    <t>77</t>
  </si>
  <si>
    <t>721212122</t>
  </si>
  <si>
    <t>Odtokový sprchový žlab délky 750 mm s krycím roštem a zápachovou uzávěrkou</t>
  </si>
  <si>
    <t>1602718993</t>
  </si>
  <si>
    <t>78</t>
  </si>
  <si>
    <t>721229111</t>
  </si>
  <si>
    <t>Montáž zápachové uzávěrky pro pračku a myčku do DN 50  ostatní typ</t>
  </si>
  <si>
    <t>1623671449</t>
  </si>
  <si>
    <t>pračka a myčka</t>
  </si>
  <si>
    <t>1+1</t>
  </si>
  <si>
    <t>79</t>
  </si>
  <si>
    <t>55161830</t>
  </si>
  <si>
    <t>uzávěrka zápachová pro pračku a myčku podomítková DN 40/50 nerez</t>
  </si>
  <si>
    <t>-887775175</t>
  </si>
  <si>
    <t>80</t>
  </si>
  <si>
    <t>721290111</t>
  </si>
  <si>
    <t>Zkouška těsnosti potrubí kanalizace vodou DN do 125</t>
  </si>
  <si>
    <t>-1623670824</t>
  </si>
  <si>
    <t>3+5+2+1</t>
  </si>
  <si>
    <t>81</t>
  </si>
  <si>
    <t>721910912</t>
  </si>
  <si>
    <t>Pročištění odpadů svislých v jednom podlaží DN do 200</t>
  </si>
  <si>
    <t>-1084389089</t>
  </si>
  <si>
    <t>82</t>
  </si>
  <si>
    <t>998721102</t>
  </si>
  <si>
    <t>Přesun hmot tonážní pro vnitřní kanalizace v objektech v přes 6 do 12 m</t>
  </si>
  <si>
    <t>-661040473</t>
  </si>
  <si>
    <t>83</t>
  </si>
  <si>
    <t>998721181</t>
  </si>
  <si>
    <t>Příplatek k přesunu hmot tonážní 721 prováděný bez použití mechanizace</t>
  </si>
  <si>
    <t>1124224486</t>
  </si>
  <si>
    <t>84</t>
  </si>
  <si>
    <t>998721192</t>
  </si>
  <si>
    <t>Příplatek k přesunu hmot tonážní 721 za zvětšený přesun do 100 m</t>
  </si>
  <si>
    <t>2126756443</t>
  </si>
  <si>
    <t>722</t>
  </si>
  <si>
    <t>Zdravotechnika - vnitřní vodovod</t>
  </si>
  <si>
    <t>85</t>
  </si>
  <si>
    <t>722170801</t>
  </si>
  <si>
    <t>Demontáž rozvodů vody z plastů D do 25</t>
  </si>
  <si>
    <t>-67966128</t>
  </si>
  <si>
    <t>86</t>
  </si>
  <si>
    <t>722171913</t>
  </si>
  <si>
    <t>Potrubí plastové odříznutí trubky D přes 20 do 25 mm</t>
  </si>
  <si>
    <t>406868914</t>
  </si>
  <si>
    <t>87</t>
  </si>
  <si>
    <t>722174003</t>
  </si>
  <si>
    <t>Potrubí vodovodní plastové PPR svar polyfúze PN 16 D 25x3,5 mm</t>
  </si>
  <si>
    <t>1071482273</t>
  </si>
  <si>
    <t>koupelna, sprcha, umyvadlo</t>
  </si>
  <si>
    <t>4*2</t>
  </si>
  <si>
    <t>kuchyň dřez, myčka, pračka</t>
  </si>
  <si>
    <t>5*2</t>
  </si>
  <si>
    <t>1,5</t>
  </si>
  <si>
    <t>88</t>
  </si>
  <si>
    <t>722179191</t>
  </si>
  <si>
    <t>Příplatek k rozvodu vody z plastů za malý rozsah prací na zakázce do 20 m</t>
  </si>
  <si>
    <t>soubor</t>
  </si>
  <si>
    <t>1217728895</t>
  </si>
  <si>
    <t>89</t>
  </si>
  <si>
    <t>722179192</t>
  </si>
  <si>
    <t>Příplatek k rozvodu vody z plastů za potrubí do D 32 mm do 15 svarů</t>
  </si>
  <si>
    <t>1170920198</t>
  </si>
  <si>
    <t>90</t>
  </si>
  <si>
    <t>722181221</t>
  </si>
  <si>
    <t>Ochrana vodovodního potrubí přilepenými termoizolačními trubicemi z PE tl přes 6 do 9 mm DN do 22 mm</t>
  </si>
  <si>
    <t>-66772491</t>
  </si>
  <si>
    <t>91</t>
  </si>
  <si>
    <t>722190401</t>
  </si>
  <si>
    <t>Vyvedení a upevnění výpustku DN do 25</t>
  </si>
  <si>
    <t>375546355</t>
  </si>
  <si>
    <t>dřez, myčka, pračka, umyvadlo, sprcha, WC</t>
  </si>
  <si>
    <t>2+2+2+2+2+1</t>
  </si>
  <si>
    <t>92</t>
  </si>
  <si>
    <t>722190901</t>
  </si>
  <si>
    <t>Uzavření nebo otevření vodovodního potrubí při opravách</t>
  </si>
  <si>
    <t>-809676237</t>
  </si>
  <si>
    <t>93</t>
  </si>
  <si>
    <t>722220151</t>
  </si>
  <si>
    <t>Nástěnka závitová plastová PPR PN 20 DN 16 x G 1/2"</t>
  </si>
  <si>
    <t>54888149</t>
  </si>
  <si>
    <t>WC,myčka,pračka,umyvadlo,dřez</t>
  </si>
  <si>
    <t>1+2+2+2+2</t>
  </si>
  <si>
    <t>94</t>
  </si>
  <si>
    <t>722220161</t>
  </si>
  <si>
    <t>Nástěnný komplet plastový PPR PN 20 DN 20 x G 1/2"</t>
  </si>
  <si>
    <t>-646667184</t>
  </si>
  <si>
    <t>95</t>
  </si>
  <si>
    <t>722220861</t>
  </si>
  <si>
    <t>Demontáž armatur závitových se dvěma závity G do 3/4</t>
  </si>
  <si>
    <t>-1737232048</t>
  </si>
  <si>
    <t>rohový ventil WC, umyvadlo, koupelna, kuchyně</t>
  </si>
  <si>
    <t>1+2+1+2</t>
  </si>
  <si>
    <t>96</t>
  </si>
  <si>
    <t>722220862</t>
  </si>
  <si>
    <t>Demontáž armatur závitových se dvěma závity G přes 3/4 do 5/4</t>
  </si>
  <si>
    <t>1877503867</t>
  </si>
  <si>
    <t>sporák</t>
  </si>
  <si>
    <t>97</t>
  </si>
  <si>
    <t>722220872</t>
  </si>
  <si>
    <t>Demontáž armatur závitových se dvěma závity a šroubením G přes 3/8 do 3/4</t>
  </si>
  <si>
    <t>-1174997975</t>
  </si>
  <si>
    <t>hadice k WC</t>
  </si>
  <si>
    <t>hadice k umyvadlu</t>
  </si>
  <si>
    <t>98</t>
  </si>
  <si>
    <t>722232012</t>
  </si>
  <si>
    <t>Kohout kulový podomítkový G 3/4" PN 16 do 120°C vnitřní závit</t>
  </si>
  <si>
    <t>-685439391</t>
  </si>
  <si>
    <t>vodoměr WC, spíž, koupelna</t>
  </si>
  <si>
    <t>99</t>
  </si>
  <si>
    <t>722232221</t>
  </si>
  <si>
    <t>Kohout kulový rohový G 1/2" PN 42 do 185°C plnoprůtokový s 2x vnějším závitem</t>
  </si>
  <si>
    <t>-1844263462</t>
  </si>
  <si>
    <t>dřez,umyvadlo,WC,kotel</t>
  </si>
  <si>
    <t>2+2+1+2</t>
  </si>
  <si>
    <t>722239101</t>
  </si>
  <si>
    <t>Montáž armatur vodovodních se dvěma závity G 1/2</t>
  </si>
  <si>
    <t>84309589</t>
  </si>
  <si>
    <t>hadice k umyvadlu, dřez, WC</t>
  </si>
  <si>
    <t>2+2+1</t>
  </si>
  <si>
    <t>101</t>
  </si>
  <si>
    <t>55190006</t>
  </si>
  <si>
    <t>hadice flexibilní sanitární 3/8"</t>
  </si>
  <si>
    <t>-1702605239</t>
  </si>
  <si>
    <t>102</t>
  </si>
  <si>
    <t>722260812</t>
  </si>
  <si>
    <t>Demontáž vodoměrů závitových G 3/4</t>
  </si>
  <si>
    <t>-41131588</t>
  </si>
  <si>
    <t>103</t>
  </si>
  <si>
    <t>722260922</t>
  </si>
  <si>
    <t>Zpětná montáž vodoměrů závitových G 3/4</t>
  </si>
  <si>
    <t>-1560851656</t>
  </si>
  <si>
    <t>104</t>
  </si>
  <si>
    <t>722262226</t>
  </si>
  <si>
    <t>Vodoměr závitový jednovtokový suchoběžný dálkový odečet do 40°C G 1/2"x 110 R100 Qn 1,6 m3/h horizont</t>
  </si>
  <si>
    <t>1715263970</t>
  </si>
  <si>
    <t>105</t>
  </si>
  <si>
    <t>722290226</t>
  </si>
  <si>
    <t>Zkouška těsnosti vodovodního potrubí závitového DN do 50</t>
  </si>
  <si>
    <t>-896536574</t>
  </si>
  <si>
    <t>106</t>
  </si>
  <si>
    <t>722290234</t>
  </si>
  <si>
    <t>Proplach a dezinfekce vodovodního potrubí DN do 80</t>
  </si>
  <si>
    <t>-314885801</t>
  </si>
  <si>
    <t>107</t>
  </si>
  <si>
    <t>998722102</t>
  </si>
  <si>
    <t>Přesun hmot tonážní pro vnitřní vodovod v objektech v přes 6 do 12 m</t>
  </si>
  <si>
    <t>-1878698020</t>
  </si>
  <si>
    <t>108</t>
  </si>
  <si>
    <t>998722181</t>
  </si>
  <si>
    <t>Příplatek k přesunu hmot tonážní 722 prováděný bez použití mechanizace</t>
  </si>
  <si>
    <t>-1290188241</t>
  </si>
  <si>
    <t>109</t>
  </si>
  <si>
    <t>998722192</t>
  </si>
  <si>
    <t>Příplatek k přesunu hmot tonážní 722 za zvětšený přesun do 100 m</t>
  </si>
  <si>
    <t>1294755077</t>
  </si>
  <si>
    <t>723</t>
  </si>
  <si>
    <t>Zdravotechnika - vnitřní plynovod</t>
  </si>
  <si>
    <t>110</t>
  </si>
  <si>
    <t>723120805</t>
  </si>
  <si>
    <t>Demontáž potrubí ocelové závitové svařované DN od 25 do 50</t>
  </si>
  <si>
    <t>718893382</t>
  </si>
  <si>
    <t>111</t>
  </si>
  <si>
    <t>723150365</t>
  </si>
  <si>
    <t>Chránička D 38x2,6 mm</t>
  </si>
  <si>
    <t>-1720457527</t>
  </si>
  <si>
    <t>prostupy plyn</t>
  </si>
  <si>
    <t>3*0,5</t>
  </si>
  <si>
    <t>112</t>
  </si>
  <si>
    <t>723160204</t>
  </si>
  <si>
    <t>Přípojka k plynoměru spojované na závit bez ochozu G 1"</t>
  </si>
  <si>
    <t>-4841032</t>
  </si>
  <si>
    <t>113</t>
  </si>
  <si>
    <t>723160334</t>
  </si>
  <si>
    <t>Rozpěrka přípojek plynoměru G 1"</t>
  </si>
  <si>
    <t>-1642837020</t>
  </si>
  <si>
    <t>114</t>
  </si>
  <si>
    <t>723160804</t>
  </si>
  <si>
    <t>Demontáž přípojka k plynoměru na závit bez ochozu G 1</t>
  </si>
  <si>
    <t>pár</t>
  </si>
  <si>
    <t>-1999025572</t>
  </si>
  <si>
    <t>115</t>
  </si>
  <si>
    <t>723160831</t>
  </si>
  <si>
    <t>Demontáž rozpěrky k plynoměru G 1</t>
  </si>
  <si>
    <t>1177557299</t>
  </si>
  <si>
    <t>116</t>
  </si>
  <si>
    <t>723181013</t>
  </si>
  <si>
    <t>Potrubí měděné polotvrdé spojované lisováním D 22x1 mm</t>
  </si>
  <si>
    <t>89764262</t>
  </si>
  <si>
    <t>přívod ke kotli</t>
  </si>
  <si>
    <t>117</t>
  </si>
  <si>
    <t>723229104</t>
  </si>
  <si>
    <t>Montáž armatur plynovodních s jedním závitem G 1" ostatní typ</t>
  </si>
  <si>
    <t>-726229777</t>
  </si>
  <si>
    <t>118</t>
  </si>
  <si>
    <t>31942687</t>
  </si>
  <si>
    <t>zátka mosaz 1"</t>
  </si>
  <si>
    <t>-1192894245</t>
  </si>
  <si>
    <t>119</t>
  </si>
  <si>
    <t>723231164</t>
  </si>
  <si>
    <t>Kohout kulový přímý G 1" PN 42 do 185°C plnoprůtokový vnitřní závit těžká řada</t>
  </si>
  <si>
    <t>-1147780635</t>
  </si>
  <si>
    <t>120</t>
  </si>
  <si>
    <t>723261912</t>
  </si>
  <si>
    <t>Montáž plynoměrů G-2, G-4 maximální průtok 6 m3/hod.</t>
  </si>
  <si>
    <t>1721265347</t>
  </si>
  <si>
    <t>121</t>
  </si>
  <si>
    <t>38822269</t>
  </si>
  <si>
    <t>plynoměr membránový se šroubením Qmax 6m3/h</t>
  </si>
  <si>
    <t>-791159692</t>
  </si>
  <si>
    <t>122</t>
  </si>
  <si>
    <t>998723102</t>
  </si>
  <si>
    <t>Přesun hmot tonážní pro vnitřní plynovod v objektech v přes 6 do 12 m</t>
  </si>
  <si>
    <t>676410690</t>
  </si>
  <si>
    <t>123</t>
  </si>
  <si>
    <t>998723181</t>
  </si>
  <si>
    <t>Příplatek k přesunu hmot tonážní 723 prováděný bez použití mechanizace</t>
  </si>
  <si>
    <t>-1265174185</t>
  </si>
  <si>
    <t>124</t>
  </si>
  <si>
    <t>998723192</t>
  </si>
  <si>
    <t>Příplatek k přesunu hmot tonážní 723 za zvětšený přesun do 100 m</t>
  </si>
  <si>
    <t>2095573832</t>
  </si>
  <si>
    <t>725</t>
  </si>
  <si>
    <t>Zdravotechnika - zařizovací předměty</t>
  </si>
  <si>
    <t>125</t>
  </si>
  <si>
    <t>725-1</t>
  </si>
  <si>
    <t>D + M háčku na ručníky</t>
  </si>
  <si>
    <t>1451606668</t>
  </si>
  <si>
    <t>126</t>
  </si>
  <si>
    <t>725110811</t>
  </si>
  <si>
    <t>Demontáž klozetů splachovací s nádrží</t>
  </si>
  <si>
    <t>731617200</t>
  </si>
  <si>
    <t>127</t>
  </si>
  <si>
    <t>725119122</t>
  </si>
  <si>
    <t>Montáž klozetových mís kombi</t>
  </si>
  <si>
    <t>-1277142538</t>
  </si>
  <si>
    <t>128</t>
  </si>
  <si>
    <t>64236091</t>
  </si>
  <si>
    <t>mísa keramická klozetová závěsná bílá s hlubokým splachováním odpad vodorovný</t>
  </si>
  <si>
    <t>-1075218413</t>
  </si>
  <si>
    <t>129</t>
  </si>
  <si>
    <t>725119131</t>
  </si>
  <si>
    <t>Montáž klozetových sedátek standardních</t>
  </si>
  <si>
    <t>-55170220</t>
  </si>
  <si>
    <t>130</t>
  </si>
  <si>
    <t>55167381</t>
  </si>
  <si>
    <t>sedátko klozetové duroplastové bílé s poklopem</t>
  </si>
  <si>
    <t>-1616567163</t>
  </si>
  <si>
    <t>131</t>
  </si>
  <si>
    <t>725210821</t>
  </si>
  <si>
    <t>Demontáž umyvadel bez výtokových armatur</t>
  </si>
  <si>
    <t>1904678065</t>
  </si>
  <si>
    <t>132</t>
  </si>
  <si>
    <t>725219102</t>
  </si>
  <si>
    <t>Montáž umyvadla připevněného na šrouby do zdiva</t>
  </si>
  <si>
    <t>19613288</t>
  </si>
  <si>
    <t>133</t>
  </si>
  <si>
    <t>64211046</t>
  </si>
  <si>
    <t>umyvadlo keramické závěsné bílé š 600mm</t>
  </si>
  <si>
    <t>-1987719699</t>
  </si>
  <si>
    <t>134</t>
  </si>
  <si>
    <t>725220841</t>
  </si>
  <si>
    <t>Demontáž van ocelová rohová</t>
  </si>
  <si>
    <t>626972136</t>
  </si>
  <si>
    <t>135</t>
  </si>
  <si>
    <t>725244652</t>
  </si>
  <si>
    <t>Zástěna sprchová rohová polorámová skleněná tl. 6 mm dveře otvíravé dvoukřídlové vstup z rohu na vaničku 800x800 mm</t>
  </si>
  <si>
    <t>-1339550607</t>
  </si>
  <si>
    <t>136</t>
  </si>
  <si>
    <t>725514801</t>
  </si>
  <si>
    <t>Demontáž ohřívač průtokový plynový do 5 l za minutu</t>
  </si>
  <si>
    <t>1118553476</t>
  </si>
  <si>
    <t xml:space="preserve">koupelna </t>
  </si>
  <si>
    <t>137</t>
  </si>
  <si>
    <t>725535222</t>
  </si>
  <si>
    <t>Ventil pojistný bezpečnostní souprava s redukčním ventilem a výlevkou</t>
  </si>
  <si>
    <t>-541873813</t>
  </si>
  <si>
    <t>koupelna kotel</t>
  </si>
  <si>
    <t>138</t>
  </si>
  <si>
    <t>725610810</t>
  </si>
  <si>
    <t>Demontáž sporáků plynových</t>
  </si>
  <si>
    <t>1150693534</t>
  </si>
  <si>
    <t>139</t>
  </si>
  <si>
    <t>725650800</t>
  </si>
  <si>
    <t>Demontáž těles otopných skříňových plynových</t>
  </si>
  <si>
    <t>789684121</t>
  </si>
  <si>
    <t>140</t>
  </si>
  <si>
    <t>725810811</t>
  </si>
  <si>
    <t>Demontáž ventilů výtokových nástěnných</t>
  </si>
  <si>
    <t>-220283861</t>
  </si>
  <si>
    <t>141</t>
  </si>
  <si>
    <t>725813112</t>
  </si>
  <si>
    <t>Ventil rohový pračkový G 3/4"</t>
  </si>
  <si>
    <t>-668348089</t>
  </si>
  <si>
    <t>pračka, myčka</t>
  </si>
  <si>
    <t>142</t>
  </si>
  <si>
    <t>725820801</t>
  </si>
  <si>
    <t>Demontáž baterie nástěnné do G 3 / 4</t>
  </si>
  <si>
    <t>-117738898</t>
  </si>
  <si>
    <t>143</t>
  </si>
  <si>
    <t>725829131</t>
  </si>
  <si>
    <t>Montáž baterie umyvadlové stojánkové G 1/2" ostatní typ</t>
  </si>
  <si>
    <t>-1178758255</t>
  </si>
  <si>
    <t>144</t>
  </si>
  <si>
    <t>55145686</t>
  </si>
  <si>
    <t>baterie umyvadlová stojánková páková</t>
  </si>
  <si>
    <t>-2072785704</t>
  </si>
  <si>
    <t>145</t>
  </si>
  <si>
    <t>725849411</t>
  </si>
  <si>
    <t>Montáž baterie sprchové nástěnná s nastavitelnou výškou sprchy</t>
  </si>
  <si>
    <t>-2091858263</t>
  </si>
  <si>
    <t>146</t>
  </si>
  <si>
    <t>55145600</t>
  </si>
  <si>
    <t>baterie sprchová nástěnná termostatická 150mm chrom</t>
  </si>
  <si>
    <t>1461768679</t>
  </si>
  <si>
    <t>147</t>
  </si>
  <si>
    <t>55145003</t>
  </si>
  <si>
    <t>souprava sprchová komplet</t>
  </si>
  <si>
    <t>sada</t>
  </si>
  <si>
    <t>-1976544472</t>
  </si>
  <si>
    <t>148</t>
  </si>
  <si>
    <t>725859101</t>
  </si>
  <si>
    <t>Montáž ventilů odpadních do DN 32 pro zařizovací předměty</t>
  </si>
  <si>
    <t>-1201572701</t>
  </si>
  <si>
    <t>149</t>
  </si>
  <si>
    <t>55161007</t>
  </si>
  <si>
    <t>ventil odpadní umyvadlový celokovový CLICK/CLACK s přepadem a připojovacím závitem 5/4"</t>
  </si>
  <si>
    <t>1422273283</t>
  </si>
  <si>
    <t>150</t>
  </si>
  <si>
    <t>725860812</t>
  </si>
  <si>
    <t>Demontáž uzávěrů zápachu dvojitých</t>
  </si>
  <si>
    <t>1437753225</t>
  </si>
  <si>
    <t>dřez+umyvadlo+vana</t>
  </si>
  <si>
    <t>151</t>
  </si>
  <si>
    <t>725864311</t>
  </si>
  <si>
    <t>Zápachová uzávěrka van DN 40/50 s kulovým kloubem na odtoku</t>
  </si>
  <si>
    <t>1396165026</t>
  </si>
  <si>
    <t>vanička</t>
  </si>
  <si>
    <t>152</t>
  </si>
  <si>
    <t>725869101</t>
  </si>
  <si>
    <t>Montáž zápachových uzávěrek umyvadlových do DN 40</t>
  </si>
  <si>
    <t>-939064119</t>
  </si>
  <si>
    <t>153</t>
  </si>
  <si>
    <t>55162001</t>
  </si>
  <si>
    <t>uzávěrka zápachová umyvadlová s celokovovým kulatým designem DN 32, chrom</t>
  </si>
  <si>
    <t>754492498</t>
  </si>
  <si>
    <t>154</t>
  </si>
  <si>
    <t>725869214</t>
  </si>
  <si>
    <t>Montáž zápachových uzávěrek džezových dvoudílných DN 50</t>
  </si>
  <si>
    <t>-1176604519</t>
  </si>
  <si>
    <t>155</t>
  </si>
  <si>
    <t>55161107</t>
  </si>
  <si>
    <t>uzávěrka zápachová dřezová s přípojkou pro myčku a pračku DN 50</t>
  </si>
  <si>
    <t>1327149528</t>
  </si>
  <si>
    <t>156</t>
  </si>
  <si>
    <t>725980123</t>
  </si>
  <si>
    <t>Dvířka 20/30 pro vodoměr</t>
  </si>
  <si>
    <t>-400869044</t>
  </si>
  <si>
    <t>na WC</t>
  </si>
  <si>
    <t xml:space="preserve">kuchyně </t>
  </si>
  <si>
    <t>157</t>
  </si>
  <si>
    <t>998725102</t>
  </si>
  <si>
    <t>Přesun hmot tonážní pro zařizovací předměty v objektech v přes 6 do 12 m</t>
  </si>
  <si>
    <t>-542356133</t>
  </si>
  <si>
    <t>158</t>
  </si>
  <si>
    <t>998725181</t>
  </si>
  <si>
    <t>Příplatek k přesunu hmot tonážní 725 prováděný bez použití mechanizace</t>
  </si>
  <si>
    <t>2124814443</t>
  </si>
  <si>
    <t>159</t>
  </si>
  <si>
    <t>998725192</t>
  </si>
  <si>
    <t>Příplatek k přesunu hmot tonážní 725 za zvětšený přesun do 100 m</t>
  </si>
  <si>
    <t>-769431828</t>
  </si>
  <si>
    <t>726</t>
  </si>
  <si>
    <t>Zdravotechnika - předstěnové instalace</t>
  </si>
  <si>
    <t>160</t>
  </si>
  <si>
    <t>726131041</t>
  </si>
  <si>
    <t>Instalační předstěna pro klozet závěsný v 1120 mm s ovládáním zepředu do lehkých stěn s kovovou kcí</t>
  </si>
  <si>
    <t>447549288</t>
  </si>
  <si>
    <t>161</t>
  </si>
  <si>
    <t>726191001</t>
  </si>
  <si>
    <t>Zvukoizolační souprava pro klozet a bidet</t>
  </si>
  <si>
    <t>823412225</t>
  </si>
  <si>
    <t>162</t>
  </si>
  <si>
    <t>726191002</t>
  </si>
  <si>
    <t>Souprava pro předstěnovou montáž</t>
  </si>
  <si>
    <t>-1600997711</t>
  </si>
  <si>
    <t>163</t>
  </si>
  <si>
    <t>998726112</t>
  </si>
  <si>
    <t>Přesun hmot tonážní pro instalační prefabrikáty v objektech v přes 6 do 12 m</t>
  </si>
  <si>
    <t>-733510816</t>
  </si>
  <si>
    <t>164</t>
  </si>
  <si>
    <t>998726181</t>
  </si>
  <si>
    <t>Příplatek k přesunu hmot tonážní 726 prováděný bez použití mechanizace</t>
  </si>
  <si>
    <t>282083127</t>
  </si>
  <si>
    <t>165</t>
  </si>
  <si>
    <t>998726192</t>
  </si>
  <si>
    <t>Příplatek k přesunu hmot tonážní 726 za zvětšený přesun do 100 m</t>
  </si>
  <si>
    <t>1564113566</t>
  </si>
  <si>
    <t>731</t>
  </si>
  <si>
    <t>Ústřední vytápění - kotelny</t>
  </si>
  <si>
    <t>166</t>
  </si>
  <si>
    <t>731244201</t>
  </si>
  <si>
    <t>Kotel ocelový závěsný na plyn kondenzační o výkonu 1,8-19,0 kW s průtokovým ohřevem TV</t>
  </si>
  <si>
    <t>-2049618009</t>
  </si>
  <si>
    <t>167</t>
  </si>
  <si>
    <t>731810302</t>
  </si>
  <si>
    <t>Nucený odtah spalin soustředným potrubím pro kondenzační kotel vodorovný 80/125 ke komínové šachtě</t>
  </si>
  <si>
    <t>-328190606</t>
  </si>
  <si>
    <t>168</t>
  </si>
  <si>
    <t>731810342</t>
  </si>
  <si>
    <t>Prodloužení soustředného potrubí pro kondenzační kotel průměru 80/125 mm</t>
  </si>
  <si>
    <t>-1832195366</t>
  </si>
  <si>
    <t>vedeno pod stropem podél stěny koupelny</t>
  </si>
  <si>
    <t>2,0</t>
  </si>
  <si>
    <t>169</t>
  </si>
  <si>
    <t>998731102</t>
  </si>
  <si>
    <t>Přesun hmot tonážní pro kotelny v objektech v přes 6 do 12 m</t>
  </si>
  <si>
    <t>-431137422</t>
  </si>
  <si>
    <t>170</t>
  </si>
  <si>
    <t>998731181</t>
  </si>
  <si>
    <t>Příplatek k přesunu hmot tonážní 731 prováděný bez použití mechanizace</t>
  </si>
  <si>
    <t>567827995</t>
  </si>
  <si>
    <t>171</t>
  </si>
  <si>
    <t>998731193</t>
  </si>
  <si>
    <t>Příplatek k přesunu hmot tonážní 731 za zvětšený přesun do 500 m</t>
  </si>
  <si>
    <t>-1353917730</t>
  </si>
  <si>
    <t>733</t>
  </si>
  <si>
    <t>Ústřední vytápění - rozvodné potrubí</t>
  </si>
  <si>
    <t>172</t>
  </si>
  <si>
    <t>733191111</t>
  </si>
  <si>
    <t>Manžeta prostupová pro ocelové potrubí DN do 20</t>
  </si>
  <si>
    <t>-48954603</t>
  </si>
  <si>
    <t>173</t>
  </si>
  <si>
    <t>733223202</t>
  </si>
  <si>
    <t>Potrubí měděné tvrdé spojované tvrdým pájením D 15x1 mm</t>
  </si>
  <si>
    <t>1625079866</t>
  </si>
  <si>
    <t>174</t>
  </si>
  <si>
    <t>733224202</t>
  </si>
  <si>
    <t>Příplatek k potrubí měděnému za potrubí vedené v kotelnách nebo strojovnách D 15x1 mm</t>
  </si>
  <si>
    <t>870961302</t>
  </si>
  <si>
    <t>175</t>
  </si>
  <si>
    <t>733290801</t>
  </si>
  <si>
    <t>Demontáž potrubí měděného D do 35x1,5 mm</t>
  </si>
  <si>
    <t>-2037863453</t>
  </si>
  <si>
    <t>176</t>
  </si>
  <si>
    <t>733291101</t>
  </si>
  <si>
    <t>Zkouška těsnosti potrubí měděné D do 35x1,5</t>
  </si>
  <si>
    <t>1127569216</t>
  </si>
  <si>
    <t>177</t>
  </si>
  <si>
    <t>733390304</t>
  </si>
  <si>
    <t>Napuštění potrubí primárního okruhu tepelného čerpadla D 32x3,0 mm nemrznoucí směsí</t>
  </si>
  <si>
    <t>-538683134</t>
  </si>
  <si>
    <t>178</t>
  </si>
  <si>
    <t>733811231</t>
  </si>
  <si>
    <t>Ochrana potrubí ústředního vytápění termoizolačními trubicemi z PE tl přes 9 do 13 mm DN do 22 mm</t>
  </si>
  <si>
    <t>-1129005791</t>
  </si>
  <si>
    <t>179</t>
  </si>
  <si>
    <t>998733102</t>
  </si>
  <si>
    <t>Přesun hmot tonážní pro rozvody potrubí v objektech v přes 6 do 12 m</t>
  </si>
  <si>
    <t>1852278535</t>
  </si>
  <si>
    <t>180</t>
  </si>
  <si>
    <t>998733181</t>
  </si>
  <si>
    <t>Příplatek k přesunu hmot tonážní 733 prováděný bez použití mechanizace</t>
  </si>
  <si>
    <t>544973640</t>
  </si>
  <si>
    <t>181</t>
  </si>
  <si>
    <t>998733193</t>
  </si>
  <si>
    <t>Příplatek k přesunu hmot tonážní 733 za zvětšený přesun do 500 m</t>
  </si>
  <si>
    <t>-1508810700</t>
  </si>
  <si>
    <t>734</t>
  </si>
  <si>
    <t>Ústřední vytápění - armatury</t>
  </si>
  <si>
    <t>182</t>
  </si>
  <si>
    <t>734221682</t>
  </si>
  <si>
    <t>Termostatická hlavice kapalinová PN 10 do 110°C otopných těles VK</t>
  </si>
  <si>
    <t>-1362565308</t>
  </si>
  <si>
    <t>183</t>
  </si>
  <si>
    <t>734261406</t>
  </si>
  <si>
    <t>Armatura připojovací přímá G 1/2x18 PN 10 do 110°C radiátorů typu VK</t>
  </si>
  <si>
    <t>-1106042919</t>
  </si>
  <si>
    <t>184</t>
  </si>
  <si>
    <t>734261734</t>
  </si>
  <si>
    <t>Šroubení regulační radiátorové přímé G 1/2x16 bez vypouštění pro adaptér</t>
  </si>
  <si>
    <t>-1361280229</t>
  </si>
  <si>
    <t>185</t>
  </si>
  <si>
    <t>734291124</t>
  </si>
  <si>
    <t>Kohout plnící a vypouštěcí G 3/4 PN 10 do 90°C závitový</t>
  </si>
  <si>
    <t>1451491606</t>
  </si>
  <si>
    <t>186</t>
  </si>
  <si>
    <t>734291273</t>
  </si>
  <si>
    <t>Filtr závitový pro topné a chladicí systémy přímý G 3/4 PN 30 do 110°C s vnitřními závity a integrovaným magnetem</t>
  </si>
  <si>
    <t>-1893508246</t>
  </si>
  <si>
    <t>187</t>
  </si>
  <si>
    <t>998734102</t>
  </si>
  <si>
    <t>Přesun hmot tonážní pro armatury v objektech v přes 6 do 12 m</t>
  </si>
  <si>
    <t>1819371217</t>
  </si>
  <si>
    <t>188</t>
  </si>
  <si>
    <t>998734181</t>
  </si>
  <si>
    <t>Příplatek k přesunu hmot tonážní 734 prováděný bez použití mechanizace</t>
  </si>
  <si>
    <t>2025448462</t>
  </si>
  <si>
    <t>189</t>
  </si>
  <si>
    <t>998734193</t>
  </si>
  <si>
    <t>Příplatek k přesunu hmot tonážní 734 za zvětšený přesun do 500 m</t>
  </si>
  <si>
    <t>1315280831</t>
  </si>
  <si>
    <t>735</t>
  </si>
  <si>
    <t>Ústřední vytápění - otopná tělesa</t>
  </si>
  <si>
    <t>190</t>
  </si>
  <si>
    <t>735000912</t>
  </si>
  <si>
    <t>Vyregulování ventilu nebo kohoutu dvojregulačního s termostatickým ovládáním</t>
  </si>
  <si>
    <t>-1017877449</t>
  </si>
  <si>
    <t>191</t>
  </si>
  <si>
    <t>735152272</t>
  </si>
  <si>
    <t>Otopné těleso panelové VK jednodeskové 1 přídavná přestupní plocha výška/délka 600/500 mm výkon 501 W</t>
  </si>
  <si>
    <t>-381513188</t>
  </si>
  <si>
    <t>chodba mezi dveře kuchyně a pokoje</t>
  </si>
  <si>
    <t>192</t>
  </si>
  <si>
    <t>735152479</t>
  </si>
  <si>
    <t>Otopné těleso panelové VK dvoudeskové 1 přídavná přestupní plocha výška/délka 600/1200 mm výkon 1546 W</t>
  </si>
  <si>
    <t>1829748616</t>
  </si>
  <si>
    <t>193</t>
  </si>
  <si>
    <t>735164252</t>
  </si>
  <si>
    <t>Otopné těleso trubkové elektrické přímotopné výška/délka 1215/600 mm</t>
  </si>
  <si>
    <t>-2095413412</t>
  </si>
  <si>
    <t>194</t>
  </si>
  <si>
    <t>40541011R</t>
  </si>
  <si>
    <t>REGULATOR TEPLOTY RE10A Z-SKV-0004</t>
  </si>
  <si>
    <t>2002054077</t>
  </si>
  <si>
    <t>195</t>
  </si>
  <si>
    <t>735191901</t>
  </si>
  <si>
    <t>Vyzkoušení otopných těles ocelových po opravě tlakem</t>
  </si>
  <si>
    <t>-1729303152</t>
  </si>
  <si>
    <t>0,6*1,2*2</t>
  </si>
  <si>
    <t>0,6*0,5*2</t>
  </si>
  <si>
    <t>196</t>
  </si>
  <si>
    <t>735191905</t>
  </si>
  <si>
    <t>Odvzdušnění otopných těles</t>
  </si>
  <si>
    <t>105286450</t>
  </si>
  <si>
    <t>197</t>
  </si>
  <si>
    <t>735191910</t>
  </si>
  <si>
    <t>Napuštění vody do otopných těles</t>
  </si>
  <si>
    <t>-969981815</t>
  </si>
  <si>
    <t>198</t>
  </si>
  <si>
    <t>735531045</t>
  </si>
  <si>
    <t>Montáž podlahového vytápění elektrického instalace a napojení termostatu na zeď</t>
  </si>
  <si>
    <t>1423478838</t>
  </si>
  <si>
    <t>199</t>
  </si>
  <si>
    <t>40562411</t>
  </si>
  <si>
    <t>regulátor prostorový</t>
  </si>
  <si>
    <t>1048526126</t>
  </si>
  <si>
    <t>200</t>
  </si>
  <si>
    <t>998735102</t>
  </si>
  <si>
    <t>Přesun hmot tonážní pro otopná tělesa v objektech v přes 6 do 12 m</t>
  </si>
  <si>
    <t>1663709705</t>
  </si>
  <si>
    <t>201</t>
  </si>
  <si>
    <t>998735181</t>
  </si>
  <si>
    <t>Příplatek k přesunu hmot tonážní 735 prováděný bez použití mechanizace</t>
  </si>
  <si>
    <t>-1988241901</t>
  </si>
  <si>
    <t>202</t>
  </si>
  <si>
    <t>998735193</t>
  </si>
  <si>
    <t>Příplatek k přesunu hmot tonážní 735 za zvětšený přesun do 500 m</t>
  </si>
  <si>
    <t>-943013791</t>
  </si>
  <si>
    <t>741</t>
  </si>
  <si>
    <t>Elektroinstalace - silnoproud</t>
  </si>
  <si>
    <t>203</t>
  </si>
  <si>
    <t>741-1</t>
  </si>
  <si>
    <t>Demontáž původních rozvodů elektro</t>
  </si>
  <si>
    <t>kompl.</t>
  </si>
  <si>
    <t>1788661276</t>
  </si>
  <si>
    <t>204</t>
  </si>
  <si>
    <t>741110041</t>
  </si>
  <si>
    <t>Montáž trubka plastová ohebná D přes 11 do 23 mm uložená pevně</t>
  </si>
  <si>
    <t>1600968239</t>
  </si>
  <si>
    <t>205</t>
  </si>
  <si>
    <t>34571154</t>
  </si>
  <si>
    <t>trubka elektroinstalační ohebná z PH, D 22,9/28,5mm</t>
  </si>
  <si>
    <t>466304621</t>
  </si>
  <si>
    <t>10*1,05 'Přepočtené koeficientem množství</t>
  </si>
  <si>
    <t>206</t>
  </si>
  <si>
    <t>741112001</t>
  </si>
  <si>
    <t>Montáž krabice zapuštěná plastová kruhová</t>
  </si>
  <si>
    <t>1794566355</t>
  </si>
  <si>
    <t>207</t>
  </si>
  <si>
    <t>34571521</t>
  </si>
  <si>
    <t>krabice pod omítku PVC odbočná kruhová D 70mm s víčkem a svorkovnicí</t>
  </si>
  <si>
    <t>-471120320</t>
  </si>
  <si>
    <t>208</t>
  </si>
  <si>
    <t>741112061</t>
  </si>
  <si>
    <t>Montáž krabice přístrojová zapuštěná plastová kruhová</t>
  </si>
  <si>
    <t>-428624143</t>
  </si>
  <si>
    <t>209</t>
  </si>
  <si>
    <t>1188894</t>
  </si>
  <si>
    <t>KRABICE PRISTROJOVA KP 68/2 KA MELKA</t>
  </si>
  <si>
    <t>-1339234261</t>
  </si>
  <si>
    <t>210</t>
  </si>
  <si>
    <t>741120201</t>
  </si>
  <si>
    <t>Montáž vodič Cu izolovaný plný a laněný s PVC pláštěm žíla 1,5-16 mm2 volně (např. CY, CHAH-V)</t>
  </si>
  <si>
    <t>845948213</t>
  </si>
  <si>
    <t>připojení kotle</t>
  </si>
  <si>
    <t>211</t>
  </si>
  <si>
    <t>34113402</t>
  </si>
  <si>
    <t>NYM-J 300/500 3x1,5S RAL 7035</t>
  </si>
  <si>
    <t>1742782737</t>
  </si>
  <si>
    <t>212</t>
  </si>
  <si>
    <t>741122005</t>
  </si>
  <si>
    <t>Montáž kabel Cu bez ukončení uložený pod omítku plný plochý 3x1 až 2,5 mm2 (CYKYLo)</t>
  </si>
  <si>
    <t>2116807005</t>
  </si>
  <si>
    <t>67+126</t>
  </si>
  <si>
    <t>213</t>
  </si>
  <si>
    <t>34109513</t>
  </si>
  <si>
    <t>kabel instalační plochý jádro Cu plné izolace PVC plášť PVC 450/750V (CYKYLo) 3x1,5mm2</t>
  </si>
  <si>
    <t>-200841864</t>
  </si>
  <si>
    <t>SVĚTLA</t>
  </si>
  <si>
    <t>Světelný okruh 1</t>
  </si>
  <si>
    <t>kuchyně+spíž</t>
  </si>
  <si>
    <t>10+5</t>
  </si>
  <si>
    <t>Světelný okruh 2</t>
  </si>
  <si>
    <t>67*1,2 'Přepočtené koeficientem množství</t>
  </si>
  <si>
    <t>214</t>
  </si>
  <si>
    <t>34109517</t>
  </si>
  <si>
    <t>kabel instalační plochý jádro Cu plné izolace PVC plášť PVC 450/750V (CYKYLo) 3x2,5mm2</t>
  </si>
  <si>
    <t>-1296925259</t>
  </si>
  <si>
    <t>ZÁSUVKY</t>
  </si>
  <si>
    <t>Samostatný přívod kuchyně myčka</t>
  </si>
  <si>
    <t>Samostatný přívod koupelna pračka</t>
  </si>
  <si>
    <t>Samostatný přívod kuchyně dvojzásuvka</t>
  </si>
  <si>
    <t>8+7</t>
  </si>
  <si>
    <t>Zásuvkový obvod 1</t>
  </si>
  <si>
    <t>Zásuvkový obvod 2</t>
  </si>
  <si>
    <t>126*1,2 'Přepočtené koeficientem množství</t>
  </si>
  <si>
    <t>215</t>
  </si>
  <si>
    <t>741122143</t>
  </si>
  <si>
    <t>Montáž kabel Cu plný kulatý žíla 5x4 až 6 mm2 zatažený v trubkách (např. CYKY)</t>
  </si>
  <si>
    <t>1920145189</t>
  </si>
  <si>
    <t>216</t>
  </si>
  <si>
    <t>34111100</t>
  </si>
  <si>
    <t>kabel instalační jádro Cu plné izolace PVC plášť PVC 450/750V (CYKY) 5x6mm2</t>
  </si>
  <si>
    <t>513522947</t>
  </si>
  <si>
    <t>přívod od elektroměru k bytovému rozvaděči</t>
  </si>
  <si>
    <t>10*1,2 'Přepočtené koeficientem množství</t>
  </si>
  <si>
    <t>217</t>
  </si>
  <si>
    <t>34111098</t>
  </si>
  <si>
    <t>kabel instalační jádro Cu plné izolace PVC plášť PVC 450/750V (CYKY) 5x4mm2</t>
  </si>
  <si>
    <t>-644619860</t>
  </si>
  <si>
    <t>218</t>
  </si>
  <si>
    <t>741130001</t>
  </si>
  <si>
    <t>Ukončení vodič izolovaný do 2,5mm2 v rozváděči nebo na přístroji</t>
  </si>
  <si>
    <t>1438285752</t>
  </si>
  <si>
    <t>219</t>
  </si>
  <si>
    <t>741130004</t>
  </si>
  <si>
    <t>Ukončení vodič izolovaný do 6 mm2 v rozváděči nebo na přístroji</t>
  </si>
  <si>
    <t>-177415895</t>
  </si>
  <si>
    <t>220</t>
  </si>
  <si>
    <t>741130021</t>
  </si>
  <si>
    <t>Ukončení vodič izolovaný do 2,5 mm2 na svorkovnici</t>
  </si>
  <si>
    <t>-548514259</t>
  </si>
  <si>
    <t>221</t>
  </si>
  <si>
    <t>741-2</t>
  </si>
  <si>
    <t>Vyřízení a zabezpečení navýšení příkonu do bytu</t>
  </si>
  <si>
    <t>755507962</t>
  </si>
  <si>
    <t>222</t>
  </si>
  <si>
    <t>741210001</t>
  </si>
  <si>
    <t>Montáž rozvodnice oceloplechová nebo plastová běžná do 20 kg</t>
  </si>
  <si>
    <t>-951024320</t>
  </si>
  <si>
    <t>223</t>
  </si>
  <si>
    <t>35711015</t>
  </si>
  <si>
    <t>rozvodnice nástěnná, plné dveře, IP41, 24 modulárních jednotek, vč. N/pE</t>
  </si>
  <si>
    <t>-1822148918</t>
  </si>
  <si>
    <t>224</t>
  </si>
  <si>
    <t>741210833</t>
  </si>
  <si>
    <t>Demontáž rozvodnic plastových na povrchu s krytím do IPx4 plochou přes 0,2 m2</t>
  </si>
  <si>
    <t>1167174997</t>
  </si>
  <si>
    <t>225</t>
  </si>
  <si>
    <t>741213811</t>
  </si>
  <si>
    <t>Demontáž kabelu silového z rozvodnice průřezu žil do 4 mm2 bez zachování funkčnosti</t>
  </si>
  <si>
    <t>1429313982</t>
  </si>
  <si>
    <t>226</t>
  </si>
  <si>
    <t>741240022</t>
  </si>
  <si>
    <t>Montáž příslušenství rozvoden - tabulka pro přístroje lepená</t>
  </si>
  <si>
    <t>-120879790</t>
  </si>
  <si>
    <t>227</t>
  </si>
  <si>
    <t>741310101</t>
  </si>
  <si>
    <t>Montáž vypínač (polo)zapuštěný bezšroubové připojení 1-jednopólový</t>
  </si>
  <si>
    <t>468066130</t>
  </si>
  <si>
    <t>228</t>
  </si>
  <si>
    <t>ABB.3559A01345</t>
  </si>
  <si>
    <t>Přístroj spínače jednopólového, řazení 1, 1So</t>
  </si>
  <si>
    <t>1182895008</t>
  </si>
  <si>
    <t>229</t>
  </si>
  <si>
    <t>ABB.355301289B1</t>
  </si>
  <si>
    <t>Spínač jednopólový, řazení 1</t>
  </si>
  <si>
    <t>-426047872</t>
  </si>
  <si>
    <t>230</t>
  </si>
  <si>
    <t>ABB.3901GA00010B1</t>
  </si>
  <si>
    <t>Rámeček jednonásobný</t>
  </si>
  <si>
    <t>-1776528939</t>
  </si>
  <si>
    <t>231</t>
  </si>
  <si>
    <t>741310122</t>
  </si>
  <si>
    <t>Montáž přepínač (polo)zapuštěný bezšroubové připojení 6-střídavý</t>
  </si>
  <si>
    <t>-798987680</t>
  </si>
  <si>
    <t>232</t>
  </si>
  <si>
    <t>ABB.355306289B1</t>
  </si>
  <si>
    <t>Přepínač střídavý, řazení 6</t>
  </si>
  <si>
    <t>877369947</t>
  </si>
  <si>
    <t>233</t>
  </si>
  <si>
    <t>ABB.3558A06340</t>
  </si>
  <si>
    <t>Přístroj přepínače střídavého, řazení 6, 6So</t>
  </si>
  <si>
    <t>-1758753235</t>
  </si>
  <si>
    <t>234</t>
  </si>
  <si>
    <t>741310401</t>
  </si>
  <si>
    <t>Montáž spínač tří/čtyřpólový nástěnný do 16 A prostředí normální</t>
  </si>
  <si>
    <t>954646835</t>
  </si>
  <si>
    <t>235</t>
  </si>
  <si>
    <t>ABB.3956323</t>
  </si>
  <si>
    <t>Přípojka sporáková se signalizační doutnavkou, zapuštěná</t>
  </si>
  <si>
    <t>-1535586081</t>
  </si>
  <si>
    <t>236</t>
  </si>
  <si>
    <t>741311875</t>
  </si>
  <si>
    <t>Demontáž spínačů zapuštěných normálních do 10 A šroubových bez zachování funkčnosti do 4 svorek</t>
  </si>
  <si>
    <t>1579378002</t>
  </si>
  <si>
    <t>237</t>
  </si>
  <si>
    <t>741312011</t>
  </si>
  <si>
    <t>Montáž odpojovač třípólový do 500 V do 400 A bez zapojení</t>
  </si>
  <si>
    <t>-833549278</t>
  </si>
  <si>
    <t>hlavní vypínač</t>
  </si>
  <si>
    <t>238</t>
  </si>
  <si>
    <t>1000287288</t>
  </si>
  <si>
    <t xml:space="preserve">OEZ:42333 MSO-32-3N Vypínač RP </t>
  </si>
  <si>
    <t>-1738075878</t>
  </si>
  <si>
    <t>239</t>
  </si>
  <si>
    <t>741313001</t>
  </si>
  <si>
    <t>Montáž zásuvka (polo)zapuštěná bezšroubové připojení 2P+PE se zapojením vodičů</t>
  </si>
  <si>
    <t>1835108093</t>
  </si>
  <si>
    <t>240</t>
  </si>
  <si>
    <t>ABB.55172389H3</t>
  </si>
  <si>
    <t>Zásuvka jednonásobná, chráněná</t>
  </si>
  <si>
    <t>584634968</t>
  </si>
  <si>
    <t>241</t>
  </si>
  <si>
    <t>34555241</t>
  </si>
  <si>
    <t>přístroj zásuvky zápustné jednonásobné, krytka s clonkami, bezšroubové svorky</t>
  </si>
  <si>
    <t>-1507015201</t>
  </si>
  <si>
    <t>242</t>
  </si>
  <si>
    <t>741313003</t>
  </si>
  <si>
    <t>Montáž zásuvka (polo)zapuštěná bezšroubové připojení 2x(2P+PE) dvojnásobná se zapojením vodičů</t>
  </si>
  <si>
    <t>1871378581</t>
  </si>
  <si>
    <t>243</t>
  </si>
  <si>
    <t>ABB.5513AC02357B</t>
  </si>
  <si>
    <t>Zásuvka dvojnásobná s ochr. kolíky, s clonkami, s natočenou dutinou</t>
  </si>
  <si>
    <t>979230192</t>
  </si>
  <si>
    <t>244</t>
  </si>
  <si>
    <t>741315823</t>
  </si>
  <si>
    <t>Demontáž zásuvek domovních normálních do 16A zapuštěných šroubových bez zachování funkčnosti 2P+PE</t>
  </si>
  <si>
    <t>359648377</t>
  </si>
  <si>
    <t>245</t>
  </si>
  <si>
    <t>741320105</t>
  </si>
  <si>
    <t>Montáž jistič jednopólový nn do 25 A ve skříni</t>
  </si>
  <si>
    <t>753896060</t>
  </si>
  <si>
    <t>246</t>
  </si>
  <si>
    <t>35822111</t>
  </si>
  <si>
    <t>jistič 1pólový-charakteristika B 16A</t>
  </si>
  <si>
    <t>-1133139152</t>
  </si>
  <si>
    <t>247</t>
  </si>
  <si>
    <t>35822109</t>
  </si>
  <si>
    <t>jistič 1pólový-charakteristika B 10A</t>
  </si>
  <si>
    <t>-1246532088</t>
  </si>
  <si>
    <t>světelný okruh</t>
  </si>
  <si>
    <t>248</t>
  </si>
  <si>
    <t>741320165</t>
  </si>
  <si>
    <t>Montáž jistič třípólový nn do 25 A ve skříni</t>
  </si>
  <si>
    <t>1475800979</t>
  </si>
  <si>
    <t>249</t>
  </si>
  <si>
    <t>35822401</t>
  </si>
  <si>
    <t>jistič 3pólový-charakteristika B 16A</t>
  </si>
  <si>
    <t>81399775</t>
  </si>
  <si>
    <t>250</t>
  </si>
  <si>
    <t>741321003</t>
  </si>
  <si>
    <t>Montáž proudových chráničů dvoupólových nn do 25 A ve skříni</t>
  </si>
  <si>
    <t>1916299342</t>
  </si>
  <si>
    <t>251</t>
  </si>
  <si>
    <t>35889206</t>
  </si>
  <si>
    <t>chránič proudový 4pólový 25A pracovního proudu 0,03A</t>
  </si>
  <si>
    <t>-1821280500</t>
  </si>
  <si>
    <t>252</t>
  </si>
  <si>
    <t>741322815</t>
  </si>
  <si>
    <t>Demontáž jistič jednopólový nn do 25 A ze skříně</t>
  </si>
  <si>
    <t>1425534709</t>
  </si>
  <si>
    <t>253</t>
  </si>
  <si>
    <t>741331032</t>
  </si>
  <si>
    <t>Montáž elektroměru třífázového bez zapojení vodičů</t>
  </si>
  <si>
    <t>-165828683</t>
  </si>
  <si>
    <t>254</t>
  </si>
  <si>
    <t>741336841</t>
  </si>
  <si>
    <t>Demontáž elektroměr jednofázový nebo třífázový</t>
  </si>
  <si>
    <t>2130720222</t>
  </si>
  <si>
    <t>255</t>
  </si>
  <si>
    <t>741336875</t>
  </si>
  <si>
    <t>Demontáž termostatu</t>
  </si>
  <si>
    <t>496496833</t>
  </si>
  <si>
    <t>256</t>
  </si>
  <si>
    <t>741370032</t>
  </si>
  <si>
    <t>Montáž svítidlo žárovkové bytové nástěnné přisazené 1 zdroj se sklem</t>
  </si>
  <si>
    <t>-1756000702</t>
  </si>
  <si>
    <t>257</t>
  </si>
  <si>
    <t>DAM.02781</t>
  </si>
  <si>
    <t>Svítidlo LED  IP44 15W-NW 15 W</t>
  </si>
  <si>
    <t>-147692417</t>
  </si>
  <si>
    <t>258</t>
  </si>
  <si>
    <t>741370912</t>
  </si>
  <si>
    <t>Výměna objímek žárovkových keramických E 27</t>
  </si>
  <si>
    <t>-1163540158</t>
  </si>
  <si>
    <t>259</t>
  </si>
  <si>
    <t>34513187</t>
  </si>
  <si>
    <t>objímka žárovky E27 svorcová 13x1 keramická 1332-857 s kovovým kroužkem</t>
  </si>
  <si>
    <t>634995561</t>
  </si>
  <si>
    <t>260</t>
  </si>
  <si>
    <t>34711210</t>
  </si>
  <si>
    <t xml:space="preserve">žárovka čirá E27/42W </t>
  </si>
  <si>
    <t>-1461319795</t>
  </si>
  <si>
    <t>261</t>
  </si>
  <si>
    <t>741371843</t>
  </si>
  <si>
    <t>Demontáž svítidla bytového se standardní paticí přisazeného do 0,36 m2 bez zachováním funkčnosti</t>
  </si>
  <si>
    <t>-55419616</t>
  </si>
  <si>
    <t>262</t>
  </si>
  <si>
    <t>741410071</t>
  </si>
  <si>
    <t>Montáž pospojování ochranné konstrukce ostatní vodičem do 16 mm2 uloženým volně nebo pod omítku</t>
  </si>
  <si>
    <t>2030183331</t>
  </si>
  <si>
    <t>263</t>
  </si>
  <si>
    <t>34140844</t>
  </si>
  <si>
    <t>vodič propojovací jádro Cu lanované izolace PVC 450/750V (H07V-R) 1x6mm2</t>
  </si>
  <si>
    <t>-505941297</t>
  </si>
  <si>
    <t>264</t>
  </si>
  <si>
    <t>741420021</t>
  </si>
  <si>
    <t>Montáž svorka hromosvodná se 2 šrouby</t>
  </si>
  <si>
    <t>1457693502</t>
  </si>
  <si>
    <t>265</t>
  </si>
  <si>
    <t>35441895</t>
  </si>
  <si>
    <t>svorka připojovací k připojení kovových částí</t>
  </si>
  <si>
    <t>-855233500</t>
  </si>
  <si>
    <t>266</t>
  </si>
  <si>
    <t>741810001</t>
  </si>
  <si>
    <t>Celková prohlídka elektrického rozvodu a zařízení do 100 000,- Kč</t>
  </si>
  <si>
    <t>475851371</t>
  </si>
  <si>
    <t>267</t>
  </si>
  <si>
    <t>998741102</t>
  </si>
  <si>
    <t>Přesun hmot tonážní pro silnoproud v objektech v přes 6 do 12 m</t>
  </si>
  <si>
    <t>-1380616799</t>
  </si>
  <si>
    <t>268</t>
  </si>
  <si>
    <t>998741181</t>
  </si>
  <si>
    <t>Příplatek k přesunu hmot tonážní 741 prováděný bez použití mechanizace</t>
  </si>
  <si>
    <t>1466422231</t>
  </si>
  <si>
    <t>269</t>
  </si>
  <si>
    <t>998741192</t>
  </si>
  <si>
    <t>Příplatek k přesunu hmot tonážní 741 za zvětšený přesun do 100 m</t>
  </si>
  <si>
    <t>358334897</t>
  </si>
  <si>
    <t>742</t>
  </si>
  <si>
    <t>Elektroinstalace - slaboproud</t>
  </si>
  <si>
    <t>270</t>
  </si>
  <si>
    <t>742110002</t>
  </si>
  <si>
    <t>Montáž trubek pro slaboproud plastových ohebných uložených pod omítku</t>
  </si>
  <si>
    <t>-1264354640</t>
  </si>
  <si>
    <t>271</t>
  </si>
  <si>
    <t>34571150</t>
  </si>
  <si>
    <t>trubka elektroinstalační ohebná z PH, D 13,5/18,7mm</t>
  </si>
  <si>
    <t>-676923966</t>
  </si>
  <si>
    <t>40*1,05 'Přepočtené koeficientem množství</t>
  </si>
  <si>
    <t>272</t>
  </si>
  <si>
    <t>742110506</t>
  </si>
  <si>
    <t>Montáž krabic pro slaboproud zapuštěných plastových odbočných univerzálních s víčkem</t>
  </si>
  <si>
    <t>593430183</t>
  </si>
  <si>
    <t>273</t>
  </si>
  <si>
    <t>35711006</t>
  </si>
  <si>
    <t>rozvodnice zapuštěná, plné dveře, IP41, 12 modulárních jednotek, vč. N/pE</t>
  </si>
  <si>
    <t>-1958142412</t>
  </si>
  <si>
    <t>274</t>
  </si>
  <si>
    <t>-588909591</t>
  </si>
  <si>
    <t>275</t>
  </si>
  <si>
    <t>34571457</t>
  </si>
  <si>
    <t>krabice pod omítku PVC odbočná kruhová D 70mm s víčkem</t>
  </si>
  <si>
    <t>1144285080</t>
  </si>
  <si>
    <t>276</t>
  </si>
  <si>
    <t>742121001</t>
  </si>
  <si>
    <t>Montáž kabelů sdělovacích pro vnitřní rozvody do 15 žil</t>
  </si>
  <si>
    <t>-295045703</t>
  </si>
  <si>
    <t>277</t>
  </si>
  <si>
    <t>34121301</t>
  </si>
  <si>
    <t>kabel koaxiální, jádro CU, izolace PVC, bílý, impedance 75 Ohm, pr. 7,05mm</t>
  </si>
  <si>
    <t>-1329900940</t>
  </si>
  <si>
    <t>20*1,2 'Přepočtené koeficientem množství</t>
  </si>
  <si>
    <t>278</t>
  </si>
  <si>
    <t>742124003</t>
  </si>
  <si>
    <t>Montáž kabelů datových FTP, UTP, STP pro vnitřní rozvody pevně</t>
  </si>
  <si>
    <t>1202105035</t>
  </si>
  <si>
    <t>279</t>
  </si>
  <si>
    <t>34121269</t>
  </si>
  <si>
    <t>kabel datový celkově stíněný Al fólií jádro Cu plné plášť PVC (F/UTP) kategorie 6</t>
  </si>
  <si>
    <t>-353636509</t>
  </si>
  <si>
    <t>280</t>
  </si>
  <si>
    <t>742310006</t>
  </si>
  <si>
    <t>Montáž domácího nástěnného audio/video telefonu</t>
  </si>
  <si>
    <t>-108296742</t>
  </si>
  <si>
    <t>281</t>
  </si>
  <si>
    <t>38226805</t>
  </si>
  <si>
    <t>domovní telefon s ovládáním elektrického zámku</t>
  </si>
  <si>
    <t>-1338652525</t>
  </si>
  <si>
    <t>282</t>
  </si>
  <si>
    <t>742310806</t>
  </si>
  <si>
    <t>Demontáž domácího nástěnného audio/video telefonu</t>
  </si>
  <si>
    <t>-160628706</t>
  </si>
  <si>
    <t>283</t>
  </si>
  <si>
    <t>742330044</t>
  </si>
  <si>
    <t>Montáž datové zásuvky 1 až 6 pozic</t>
  </si>
  <si>
    <t>-1795626362</t>
  </si>
  <si>
    <t>284</t>
  </si>
  <si>
    <t>37451183</t>
  </si>
  <si>
    <t>modul zásuvkový 1xRJ45 osazený 22,5x45mm se záclonkou úhlový UTP Cat6</t>
  </si>
  <si>
    <t>2079060876</t>
  </si>
  <si>
    <t>285</t>
  </si>
  <si>
    <t>34539100</t>
  </si>
  <si>
    <t>rámeček datové zásuvky pro 2 moduly 22,5x45mm</t>
  </si>
  <si>
    <t>2080469272</t>
  </si>
  <si>
    <t>286</t>
  </si>
  <si>
    <t>742340821</t>
  </si>
  <si>
    <t>Demontáž zvonku</t>
  </si>
  <si>
    <t>-1378275721</t>
  </si>
  <si>
    <t>287</t>
  </si>
  <si>
    <t>742420121</t>
  </si>
  <si>
    <t>Montáž televizní zásuvky koncové nebo průběžné</t>
  </si>
  <si>
    <t>1504232270</t>
  </si>
  <si>
    <t>288</t>
  </si>
  <si>
    <t>ABB.5011A3303</t>
  </si>
  <si>
    <t>Přístroj zásuvky TV+R, koncový, nástěnná</t>
  </si>
  <si>
    <t>1795604410</t>
  </si>
  <si>
    <t>289</t>
  </si>
  <si>
    <t>34539090</t>
  </si>
  <si>
    <t>Rozbočovač EU2242P</t>
  </si>
  <si>
    <t>-1320357568</t>
  </si>
  <si>
    <t>290</t>
  </si>
  <si>
    <t>998742102</t>
  </si>
  <si>
    <t>Přesun hmot tonážní pro slaboproud v objektech v do 12 m</t>
  </si>
  <si>
    <t>-764145062</t>
  </si>
  <si>
    <t>291</t>
  </si>
  <si>
    <t>998742181</t>
  </si>
  <si>
    <t>Příplatek k přesunu hmot tonážní 742 prováděný bez použití mechanizace</t>
  </si>
  <si>
    <t>1606867231</t>
  </si>
  <si>
    <t>292</t>
  </si>
  <si>
    <t>998742192</t>
  </si>
  <si>
    <t>Příplatek k přesunu hmot tonážní 742 za zvětšený přesun do 100 m</t>
  </si>
  <si>
    <t>1596216407</t>
  </si>
  <si>
    <t>751</t>
  </si>
  <si>
    <t>Vzduchotechnika</t>
  </si>
  <si>
    <t>293</t>
  </si>
  <si>
    <t>751111011</t>
  </si>
  <si>
    <t>Montáž ventilátoru axiálního nízkotlakého nástěnného základního D do 100 mm</t>
  </si>
  <si>
    <t>1300017182</t>
  </si>
  <si>
    <t>koupelna + WC</t>
  </si>
  <si>
    <t>294</t>
  </si>
  <si>
    <t>54233101</t>
  </si>
  <si>
    <t>ventilátor radiální malý plastový CB 100 Plus T spínač časový nastavitelný</t>
  </si>
  <si>
    <t>-2040301564</t>
  </si>
  <si>
    <t>295</t>
  </si>
  <si>
    <t>751398021</t>
  </si>
  <si>
    <t>Montáž větrací mřížky do 0,040 m2</t>
  </si>
  <si>
    <t>-1160599609</t>
  </si>
  <si>
    <t>spíž - do fasády</t>
  </si>
  <si>
    <t>296</t>
  </si>
  <si>
    <t>55341426</t>
  </si>
  <si>
    <t>mřížka větrací nerezová  200x200mm</t>
  </si>
  <si>
    <t>-940298508</t>
  </si>
  <si>
    <t>297</t>
  </si>
  <si>
    <t>751511819</t>
  </si>
  <si>
    <t>Demontáž potrubí plechového skupiny I kruhového s přírubou nebo bez příruby tloušťky plechu 0,8 mm D do 400 mm</t>
  </si>
  <si>
    <t>-1816553760</t>
  </si>
  <si>
    <t>odtah od ohřívače v koupelně</t>
  </si>
  <si>
    <t>298</t>
  </si>
  <si>
    <t>751613140</t>
  </si>
  <si>
    <t>Montáž sifonu pro odvod kondenzátu</t>
  </si>
  <si>
    <t>-191720588</t>
  </si>
  <si>
    <t>299</t>
  </si>
  <si>
    <t>48481003</t>
  </si>
  <si>
    <t>sifon pro odvod kondenzátu</t>
  </si>
  <si>
    <t>997871808</t>
  </si>
  <si>
    <t>300</t>
  </si>
  <si>
    <t>751614121</t>
  </si>
  <si>
    <t>Montáž čidla CO2</t>
  </si>
  <si>
    <t>-1154041120</t>
  </si>
  <si>
    <t>301</t>
  </si>
  <si>
    <t>59081437</t>
  </si>
  <si>
    <t>hlásič kombinovaný adresný, teplotní a detektor CO</t>
  </si>
  <si>
    <t>460626722</t>
  </si>
  <si>
    <t>302</t>
  </si>
  <si>
    <t>998751101</t>
  </si>
  <si>
    <t>Přesun hmot tonážní pro vzduchotechniku v objektech výšky do 12 m</t>
  </si>
  <si>
    <t>-1633243184</t>
  </si>
  <si>
    <t>303</t>
  </si>
  <si>
    <t>998751181</t>
  </si>
  <si>
    <t>Příplatek k přesunu hmot tonážní 751 prováděný bez použití mechanizace pro jakoukoliv výšku objektu</t>
  </si>
  <si>
    <t>743537991</t>
  </si>
  <si>
    <t>304</t>
  </si>
  <si>
    <t>998751191</t>
  </si>
  <si>
    <t>Příplatek k přesunu hmot tonážní 751 za zvětšený přesun do 500 m</t>
  </si>
  <si>
    <t>-2090462451</t>
  </si>
  <si>
    <t>762</t>
  </si>
  <si>
    <t>Konstrukce tesařské</t>
  </si>
  <si>
    <t>305</t>
  </si>
  <si>
    <t>762510855</t>
  </si>
  <si>
    <t>Demontáž kce podkladové z desek cementotřískových tl do 20 mm na pero a drážku šroubovaných</t>
  </si>
  <si>
    <t>949891609</t>
  </si>
  <si>
    <t>306</t>
  </si>
  <si>
    <t>762511296</t>
  </si>
  <si>
    <t>Podlahové kce podkladové dvouvrstvé z desek OSB tl 2x18 mm broušených na pero a drážku šroubovaných</t>
  </si>
  <si>
    <t>285716649</t>
  </si>
  <si>
    <t>307</t>
  </si>
  <si>
    <t>762522811</t>
  </si>
  <si>
    <t>Demontáž podlah s polštáři z prken tloušťky do 32 mm</t>
  </si>
  <si>
    <t>-745566258</t>
  </si>
  <si>
    <t>308</t>
  </si>
  <si>
    <t>998762102</t>
  </si>
  <si>
    <t>Přesun hmot tonážní pro kce tesařské v objektech v přes 6 do 12 m</t>
  </si>
  <si>
    <t>2055326367</t>
  </si>
  <si>
    <t>309</t>
  </si>
  <si>
    <t>998762181</t>
  </si>
  <si>
    <t>Příplatek k přesunu hmot tonážní 762 prováděný bez použití mechanizace</t>
  </si>
  <si>
    <t>1972880448</t>
  </si>
  <si>
    <t>310</t>
  </si>
  <si>
    <t>998762194</t>
  </si>
  <si>
    <t>Příplatek k přesunu hmot tonážní 762 za zvětšený přesun do 1000 m</t>
  </si>
  <si>
    <t>-1184504919</t>
  </si>
  <si>
    <t>763</t>
  </si>
  <si>
    <t>Konstrukce suché výstavby</t>
  </si>
  <si>
    <t>311</t>
  </si>
  <si>
    <t>763121590</t>
  </si>
  <si>
    <t>SDK stěna předsazená pro osazení závěsného WC tl 150 - 250 mm profil CW+UW 50 desky 2xH2 12,5 bez TI</t>
  </si>
  <si>
    <t>-1883438340</t>
  </si>
  <si>
    <t>0,9*1,20</t>
  </si>
  <si>
    <t>312</t>
  </si>
  <si>
    <t>763131451</t>
  </si>
  <si>
    <t>SDK podhled deska 1xH2 12,5 bez izolace dvouvrstvá spodní kce profil CD+UD</t>
  </si>
  <si>
    <t>1871868202</t>
  </si>
  <si>
    <t>313</t>
  </si>
  <si>
    <t>763131761</t>
  </si>
  <si>
    <t>Příplatek k SDK podhledu za plochu do 3 m2 jednotlivě</t>
  </si>
  <si>
    <t>-632136127</t>
  </si>
  <si>
    <t>314</t>
  </si>
  <si>
    <t>998763302</t>
  </si>
  <si>
    <t>Přesun hmot tonážní pro sádrokartonové konstrukce v objektech v přes 6 do 12 m</t>
  </si>
  <si>
    <t>1856094226</t>
  </si>
  <si>
    <t>315</t>
  </si>
  <si>
    <t>998763381</t>
  </si>
  <si>
    <t>Příplatek k přesunu hmot tonážní 763 SDK prováděný bez použití mechanizace</t>
  </si>
  <si>
    <t>-752858734</t>
  </si>
  <si>
    <t>316</t>
  </si>
  <si>
    <t>998763391</t>
  </si>
  <si>
    <t>Příplatek k přesunu hmot tonážní 763 SDK za zvětšený přesun do 100 m</t>
  </si>
  <si>
    <t>-1050655141</t>
  </si>
  <si>
    <t>766</t>
  </si>
  <si>
    <t>Konstrukce truhlářské</t>
  </si>
  <si>
    <t>317</t>
  </si>
  <si>
    <t>766-1</t>
  </si>
  <si>
    <t>Repase vnitřních dveří, jejich závěsů, zámků a výměnou zasklívacích lišt, vyčištění dobového kování</t>
  </si>
  <si>
    <t>-1394431623</t>
  </si>
  <si>
    <t>dveře kuchyně</t>
  </si>
  <si>
    <t>318</t>
  </si>
  <si>
    <t>766-2</t>
  </si>
  <si>
    <t>Repase vnitřních dveří, zámku, závěsů, vyčištění dobového kování</t>
  </si>
  <si>
    <t>-66822200</t>
  </si>
  <si>
    <t>dveře WC, koupelna, pokoj, spíž</t>
  </si>
  <si>
    <t>1+1+1+1</t>
  </si>
  <si>
    <t>319</t>
  </si>
  <si>
    <t>766211812R</t>
  </si>
  <si>
    <t>Demontáž drobných předmětů, madla, věšáky, úchyty</t>
  </si>
  <si>
    <t>-2013239965</t>
  </si>
  <si>
    <t>320</t>
  </si>
  <si>
    <t>766-3</t>
  </si>
  <si>
    <t>Repase a seřízení vstupních dveří včetně nátěru</t>
  </si>
  <si>
    <t>-928011511</t>
  </si>
  <si>
    <t>321</t>
  </si>
  <si>
    <t>766491851</t>
  </si>
  <si>
    <t>Demontáž prahů dveří jednokřídlových</t>
  </si>
  <si>
    <t>1468172342</t>
  </si>
  <si>
    <t>vstupní, WC, spíž,kuchyň,pokoj, koupelna</t>
  </si>
  <si>
    <t>1+1+1+1+1+1</t>
  </si>
  <si>
    <t>322</t>
  </si>
  <si>
    <t>766622811</t>
  </si>
  <si>
    <t xml:space="preserve">Demontáž rámu jednoduchých oken dřevěných do 1 m2 </t>
  </si>
  <si>
    <t>-1403520117</t>
  </si>
  <si>
    <t>Chodba - dvířka k plynoměru, stoupačky</t>
  </si>
  <si>
    <t>0,4*0,6+0,5*0,5</t>
  </si>
  <si>
    <t>323</t>
  </si>
  <si>
    <t>766622831</t>
  </si>
  <si>
    <t>Demontáž rámu zdvojených oken dřevěných nebo plastových do 1 m2 k opětovnému použití</t>
  </si>
  <si>
    <t>-328403456</t>
  </si>
  <si>
    <t>0,9*1,5</t>
  </si>
  <si>
    <t>0,6*1,5</t>
  </si>
  <si>
    <t>0,8*1,5</t>
  </si>
  <si>
    <t>mezi kuchyní a pokojem</t>
  </si>
  <si>
    <t>0,7*0,7</t>
  </si>
  <si>
    <t>324</t>
  </si>
  <si>
    <t>766622861</t>
  </si>
  <si>
    <t>Vyvěšení křídel dřevěných nebo plastových okenních do 1,5 m2</t>
  </si>
  <si>
    <t>501632783</t>
  </si>
  <si>
    <t>okno WC+koupelna+chodba</t>
  </si>
  <si>
    <t>dvířka chodba od plynoměru a stoupaček</t>
  </si>
  <si>
    <t>325</t>
  </si>
  <si>
    <t>766660001</t>
  </si>
  <si>
    <t>Montáž dveřních křídel otvíravých jednokřídlových š do 0,8 m do ocelové zárubně</t>
  </si>
  <si>
    <t>-1684519327</t>
  </si>
  <si>
    <t>WC, koupelna, kuchyně, spíž, pokoj,vstupní</t>
  </si>
  <si>
    <t>326</t>
  </si>
  <si>
    <t>766660728</t>
  </si>
  <si>
    <t>Montáž dveřního interiérového kování - zámku</t>
  </si>
  <si>
    <t>1041485222</t>
  </si>
  <si>
    <t>327</t>
  </si>
  <si>
    <t>54924013</t>
  </si>
  <si>
    <t>zámek vložkový rozteč 72x60mm</t>
  </si>
  <si>
    <t>-1228630607</t>
  </si>
  <si>
    <t>328</t>
  </si>
  <si>
    <t>766660729</t>
  </si>
  <si>
    <t>Montáž dveřního interiérového kování - štítku s klikou</t>
  </si>
  <si>
    <t>-1061700158</t>
  </si>
  <si>
    <t>WC+kuchyně +spíž+pokoj+ vstupní+koupelna</t>
  </si>
  <si>
    <t>329</t>
  </si>
  <si>
    <t>54914123</t>
  </si>
  <si>
    <t>kování rozetové klika/klika</t>
  </si>
  <si>
    <t>-307988544</t>
  </si>
  <si>
    <t>330</t>
  </si>
  <si>
    <t>766660730</t>
  </si>
  <si>
    <t>Montáž dveřního interiérového kování - WC kliky se zámkem</t>
  </si>
  <si>
    <t>1178504066</t>
  </si>
  <si>
    <t>331</t>
  </si>
  <si>
    <t>54914128</t>
  </si>
  <si>
    <t>kování dveřní štítové pro WC</t>
  </si>
  <si>
    <t>2124830739</t>
  </si>
  <si>
    <t>332</t>
  </si>
  <si>
    <t>766661849</t>
  </si>
  <si>
    <t>Demontáž interiérového štítku s klikou k opětovnému použití</t>
  </si>
  <si>
    <t>1809307983</t>
  </si>
  <si>
    <t>333</t>
  </si>
  <si>
    <t>766691914</t>
  </si>
  <si>
    <t>Vyvěšení nebo zavěšení dřevěných křídel dveří pl do 2 m2</t>
  </si>
  <si>
    <t>-1961625245</t>
  </si>
  <si>
    <t>334</t>
  </si>
  <si>
    <t>766691932</t>
  </si>
  <si>
    <t>Seřízení plastového okenního nebo dveřního otvíracího a sklápěcího křídla</t>
  </si>
  <si>
    <t>589006429</t>
  </si>
  <si>
    <t>335</t>
  </si>
  <si>
    <t>766695213</t>
  </si>
  <si>
    <t>Montáž truhlářských prahů dveří jednokřídlových š přes 10 cm</t>
  </si>
  <si>
    <t>85949347</t>
  </si>
  <si>
    <t>336</t>
  </si>
  <si>
    <t>61187141</t>
  </si>
  <si>
    <t>práh dveřní dřevěný dubový tl 20mm dl 720mm š 150mm</t>
  </si>
  <si>
    <t>-1344168357</t>
  </si>
  <si>
    <t>WC+koupelna+spíž</t>
  </si>
  <si>
    <t>337</t>
  </si>
  <si>
    <t>61187181</t>
  </si>
  <si>
    <t>práh dveřní dřevěný dubový tl 20mm dl 920mm š 150mm</t>
  </si>
  <si>
    <t>-1463221072</t>
  </si>
  <si>
    <t>kuchyň+pokoj</t>
  </si>
  <si>
    <t>338</t>
  </si>
  <si>
    <t>766695233</t>
  </si>
  <si>
    <t>Montáž truhlářských prahů dveří dvoukřídlových š přes 10 cm</t>
  </si>
  <si>
    <t>542776727</t>
  </si>
  <si>
    <t>vstupní</t>
  </si>
  <si>
    <t>339</t>
  </si>
  <si>
    <t>61187221</t>
  </si>
  <si>
    <t>práh dveřní dřevěný dubový tl 20mm dl 1270mm š 150mm</t>
  </si>
  <si>
    <t>1145340241</t>
  </si>
  <si>
    <t>340</t>
  </si>
  <si>
    <t>766825811</t>
  </si>
  <si>
    <t>Demontáž truhlářských vestavěných skříní jednokřídlových</t>
  </si>
  <si>
    <t>-968333158</t>
  </si>
  <si>
    <t>chodba kaslíky u stropu</t>
  </si>
  <si>
    <t>spíž regály</t>
  </si>
  <si>
    <t>341</t>
  </si>
  <si>
    <t>998766102</t>
  </si>
  <si>
    <t>Přesun hmot tonážní pro kce truhlářské v objektech v přes 6 do 12 m</t>
  </si>
  <si>
    <t>-2075426393</t>
  </si>
  <si>
    <t>342</t>
  </si>
  <si>
    <t>998766181</t>
  </si>
  <si>
    <t>Příplatek k přesunu hmot tonážní 766 prováděný bez použití mechanizace</t>
  </si>
  <si>
    <t>-369278872</t>
  </si>
  <si>
    <t>343</t>
  </si>
  <si>
    <t>998766192</t>
  </si>
  <si>
    <t>Příplatek k přesunu hmot tonážní 766 za zvětšený přesun do 100 m</t>
  </si>
  <si>
    <t>1236197942</t>
  </si>
  <si>
    <t>767</t>
  </si>
  <si>
    <t>Konstrukce zámečnické</t>
  </si>
  <si>
    <t>344</t>
  </si>
  <si>
    <t>767996801</t>
  </si>
  <si>
    <t>Demontáž atypických zámečnických konstrukcí rozebráním hm jednotlivých dílů do 50 kg</t>
  </si>
  <si>
    <t>kg</t>
  </si>
  <si>
    <t>1410384708</t>
  </si>
  <si>
    <t>garnyže 3 ks</t>
  </si>
  <si>
    <t>345</t>
  </si>
  <si>
    <t>348273941</t>
  </si>
  <si>
    <t>Revizní dvířka bílá 400x400 mm osazená do zdi</t>
  </si>
  <si>
    <t>-1993495746</t>
  </si>
  <si>
    <t>chodba stoupačky</t>
  </si>
  <si>
    <t>346</t>
  </si>
  <si>
    <t>348273942</t>
  </si>
  <si>
    <t>Revizní dvířka bílá 400x600 mm osazená do zdi</t>
  </si>
  <si>
    <t>1966256931</t>
  </si>
  <si>
    <t>chodba plynoměr</t>
  </si>
  <si>
    <t>771</t>
  </si>
  <si>
    <t>Podlahy z dlaždic</t>
  </si>
  <si>
    <t>347</t>
  </si>
  <si>
    <t>771111011</t>
  </si>
  <si>
    <t>Vysátí podkladu před pokládkou dlažby</t>
  </si>
  <si>
    <t>-694956978</t>
  </si>
  <si>
    <t>348</t>
  </si>
  <si>
    <t>771121011</t>
  </si>
  <si>
    <t>Nátěr penetrační na podlahu</t>
  </si>
  <si>
    <t>-1652905316</t>
  </si>
  <si>
    <t>349</t>
  </si>
  <si>
    <t>771151012</t>
  </si>
  <si>
    <t>Samonivelační stěrka podlah pevnosti 20 MPa tl přes 3 do 5 mm</t>
  </si>
  <si>
    <t>952623445</t>
  </si>
  <si>
    <t>350</t>
  </si>
  <si>
    <t>771474113</t>
  </si>
  <si>
    <t>Montáž soklů z dlaždic keramických rovných lepených cementovým flexibilním lepidlem v přes 90 do 120 mm</t>
  </si>
  <si>
    <t>-1886810415</t>
  </si>
  <si>
    <t>0,7*2+1,1*2-0,7</t>
  </si>
  <si>
    <t>351</t>
  </si>
  <si>
    <t>59761187</t>
  </si>
  <si>
    <t>sokl keramický mrazuvzdorný povrch hladký/lapovaný tl do 10mm výšky přes 90 do 120mm</t>
  </si>
  <si>
    <t>-918195758</t>
  </si>
  <si>
    <t>2,9*1,1 'Přepočtené koeficientem množství</t>
  </si>
  <si>
    <t>352</t>
  </si>
  <si>
    <t>771571112</t>
  </si>
  <si>
    <t>Montáž podlah z keramických dlaždic hladkých do malty přes 6 do 9 ks/m2</t>
  </si>
  <si>
    <t>746962818</t>
  </si>
  <si>
    <t>353</t>
  </si>
  <si>
    <t>59761115</t>
  </si>
  <si>
    <t>dlažba keramická slinutá mrazuvzdorná do interiéru i exteriéru R11/C povrch reliéfní/matný tl do 10mm přes 4 do 6ks/m2</t>
  </si>
  <si>
    <t>-254274771</t>
  </si>
  <si>
    <t>4,558*1,4 'Přepočtené koeficientem množství</t>
  </si>
  <si>
    <t>354</t>
  </si>
  <si>
    <t>771573810</t>
  </si>
  <si>
    <t>Demontáž podlah z dlaždic keramických lepených</t>
  </si>
  <si>
    <t>966757206</t>
  </si>
  <si>
    <t>355</t>
  </si>
  <si>
    <t>771577151</t>
  </si>
  <si>
    <t>Příplatek k montáži podlah keramických do malty za plochu do 5 m2</t>
  </si>
  <si>
    <t>-749214063</t>
  </si>
  <si>
    <t>356</t>
  </si>
  <si>
    <t>771591115</t>
  </si>
  <si>
    <t>Podlahy spárování silikonem</t>
  </si>
  <si>
    <t>-628163291</t>
  </si>
  <si>
    <t>Styk podlaha-obklad</t>
  </si>
  <si>
    <t>0,85*2+1,3*2-0,7</t>
  </si>
  <si>
    <t>1,68*2+1,65*2-0,7</t>
  </si>
  <si>
    <t>357</t>
  </si>
  <si>
    <t>771591121</t>
  </si>
  <si>
    <t>Podlahy separační provazec do pružných spar průměru 4 mm</t>
  </si>
  <si>
    <t>1283978983</t>
  </si>
  <si>
    <t>358</t>
  </si>
  <si>
    <t>771591251</t>
  </si>
  <si>
    <t>Izolace těsnící manžetou pro prostupy potrubí</t>
  </si>
  <si>
    <t>-1625623413</t>
  </si>
  <si>
    <t>odpad sprcha</t>
  </si>
  <si>
    <t>359</t>
  </si>
  <si>
    <t>771592011</t>
  </si>
  <si>
    <t>Čištění vnitřních ploch podlah nebo schodišť po položení dlažby chemickými prostředky</t>
  </si>
  <si>
    <t>-1891552479</t>
  </si>
  <si>
    <t>360</t>
  </si>
  <si>
    <t>998771102</t>
  </si>
  <si>
    <t>Přesun hmot tonážní pro podlahy z dlaždic v objektech v přes 6 do 12 m</t>
  </si>
  <si>
    <t>1993881927</t>
  </si>
  <si>
    <t>361</t>
  </si>
  <si>
    <t>998771181</t>
  </si>
  <si>
    <t>Příplatek k přesunu hmot tonážní 771 prováděný bez použití mechanizace</t>
  </si>
  <si>
    <t>-46151796</t>
  </si>
  <si>
    <t>362</t>
  </si>
  <si>
    <t>998771192</t>
  </si>
  <si>
    <t>Příplatek k přesunu hmot tonážní 771 za zvětšený přesun do 100 m</t>
  </si>
  <si>
    <t>-2011576338</t>
  </si>
  <si>
    <t>775</t>
  </si>
  <si>
    <t>Podlahy skládané</t>
  </si>
  <si>
    <t>363</t>
  </si>
  <si>
    <t>775413401</t>
  </si>
  <si>
    <t>Montáž podlahové lišty obvodové lepené</t>
  </si>
  <si>
    <t>-1507141337</t>
  </si>
  <si>
    <t>3,85*2+3,0*2+0,3*2-0,7-0,9</t>
  </si>
  <si>
    <t>5,45*2+3,57*2-0,7-0,9</t>
  </si>
  <si>
    <t>3,3*2+1,65*2-0,7-0,9*3</t>
  </si>
  <si>
    <t>364</t>
  </si>
  <si>
    <t>61418155</t>
  </si>
  <si>
    <t>lišta soklová dřevěná š 15.0 mm, h 60.0 mm</t>
  </si>
  <si>
    <t>-1841676447</t>
  </si>
  <si>
    <t>35,64*1,08 'Přepočtené koeficientem množství</t>
  </si>
  <si>
    <t>365</t>
  </si>
  <si>
    <t>998775102</t>
  </si>
  <si>
    <t>Přesun hmot tonážní pro podlahy dřevěné v objektech v přes 6 do 12 m</t>
  </si>
  <si>
    <t>1370880471</t>
  </si>
  <si>
    <t>366</t>
  </si>
  <si>
    <t>998775181</t>
  </si>
  <si>
    <t>Příplatek k přesunu hmot tonážní 775 prováděný bez použití mechanizace</t>
  </si>
  <si>
    <t>1688741267</t>
  </si>
  <si>
    <t>367</t>
  </si>
  <si>
    <t>998775192</t>
  </si>
  <si>
    <t>Příplatek k přesunu hmot tonážní 775 za zvětšený přesun do 100 m</t>
  </si>
  <si>
    <t>-8195057</t>
  </si>
  <si>
    <t>776</t>
  </si>
  <si>
    <t>Podlahy povlakové</t>
  </si>
  <si>
    <t>368</t>
  </si>
  <si>
    <t>776111115</t>
  </si>
  <si>
    <t>Broušení podkladu povlakových podlah před litím stěrky</t>
  </si>
  <si>
    <t>871300305</t>
  </si>
  <si>
    <t>369</t>
  </si>
  <si>
    <t>776111116</t>
  </si>
  <si>
    <t>Odstranění zbytků lepidla z podkladu povlakových podlah broušením</t>
  </si>
  <si>
    <t>-1829587625</t>
  </si>
  <si>
    <t>370</t>
  </si>
  <si>
    <t>776111311</t>
  </si>
  <si>
    <t>Vysátí podkladu povlakových podlah</t>
  </si>
  <si>
    <t>1544454623</t>
  </si>
  <si>
    <t>371</t>
  </si>
  <si>
    <t>776121321</t>
  </si>
  <si>
    <t>Neředěná penetrace savého podkladu povlakových podlah</t>
  </si>
  <si>
    <t>-1897425183</t>
  </si>
  <si>
    <t>372</t>
  </si>
  <si>
    <t>776141121</t>
  </si>
  <si>
    <t>Stěrka podlahová nivelační pro vyrovnání podkladu povlakových podlah pevnosti 30 MPa tl do 3 mm</t>
  </si>
  <si>
    <t>877367705</t>
  </si>
  <si>
    <t>373</t>
  </si>
  <si>
    <t>776201811</t>
  </si>
  <si>
    <t>Demontáž lepených povlakových podlah bez podložky ručně</t>
  </si>
  <si>
    <t>-1418071536</t>
  </si>
  <si>
    <t>374</t>
  </si>
  <si>
    <t>776221111</t>
  </si>
  <si>
    <t>Lepení pásů z PVC standardním lepidlem</t>
  </si>
  <si>
    <t>1017314501</t>
  </si>
  <si>
    <t>375</t>
  </si>
  <si>
    <t>28412245</t>
  </si>
  <si>
    <t>krytina podlahová heterogenní š 1,5m tl 2mm</t>
  </si>
  <si>
    <t>-1043114082</t>
  </si>
  <si>
    <t>36,802*1,1 'Přepočtené koeficientem množství</t>
  </si>
  <si>
    <t>376</t>
  </si>
  <si>
    <t>776223111</t>
  </si>
  <si>
    <t>Spoj povlakových podlahovin z PVC svařováním za tepla</t>
  </si>
  <si>
    <t>1179888574</t>
  </si>
  <si>
    <t>377</t>
  </si>
  <si>
    <t>776410811</t>
  </si>
  <si>
    <t>Odstranění soklíků a lišt pryžových nebo plastových</t>
  </si>
  <si>
    <t>-326983406</t>
  </si>
  <si>
    <t>3,85*2+3,0*2+0,3*2-0,9-0,7</t>
  </si>
  <si>
    <t>3,3*2+1,65*2-0,9-0,9-0,7-0,9</t>
  </si>
  <si>
    <t>378</t>
  </si>
  <si>
    <t>998776102</t>
  </si>
  <si>
    <t>Přesun hmot tonážní pro podlahy povlakové v objektech v přes 6 do 12 m</t>
  </si>
  <si>
    <t>640762717</t>
  </si>
  <si>
    <t>379</t>
  </si>
  <si>
    <t>998776181</t>
  </si>
  <si>
    <t>Příplatek k přesunu hmot tonážní 776 prováděný bez použití mechanizace</t>
  </si>
  <si>
    <t>-1700316452</t>
  </si>
  <si>
    <t>380</t>
  </si>
  <si>
    <t>998776192</t>
  </si>
  <si>
    <t>Příplatek k přesunu hmot tonážní 776 za zvětšený přesun do 100 m</t>
  </si>
  <si>
    <t>1782001507</t>
  </si>
  <si>
    <t>781</t>
  </si>
  <si>
    <t>Dokončovací práce - obklady</t>
  </si>
  <si>
    <t>381</t>
  </si>
  <si>
    <t>781111011</t>
  </si>
  <si>
    <t>Ometení (oprášení) stěny při přípravě podkladu</t>
  </si>
  <si>
    <t>469789909</t>
  </si>
  <si>
    <t>382</t>
  </si>
  <si>
    <t>781121011</t>
  </si>
  <si>
    <t>Nátěr penetrační na stěnu</t>
  </si>
  <si>
    <t>568044133</t>
  </si>
  <si>
    <t>383</t>
  </si>
  <si>
    <t>781131251</t>
  </si>
  <si>
    <t>Izolace pod obklad těsnící manžetou pro prostupy potrubí</t>
  </si>
  <si>
    <t>804544726</t>
  </si>
  <si>
    <t>koupelna baterie sprcha</t>
  </si>
  <si>
    <t>384</t>
  </si>
  <si>
    <t>781474164</t>
  </si>
  <si>
    <t>Montáž obkladů vnitřních keramických velkoformátových z dekorů přes 4 do 6 ks/m2 lepených flexibilním lepidlem</t>
  </si>
  <si>
    <t>-1182753166</t>
  </si>
  <si>
    <t>(1,3*2+0,85*2)*1,5-0,7*1,5</t>
  </si>
  <si>
    <t>385</t>
  </si>
  <si>
    <t>59761065</t>
  </si>
  <si>
    <t>obklad keramický reliéfní pro interiér přes 4 do 6ks/m2</t>
  </si>
  <si>
    <t>1027218349</t>
  </si>
  <si>
    <t>17,916*1,3 'Přepočtené koeficientem množství</t>
  </si>
  <si>
    <t>386</t>
  </si>
  <si>
    <t>781477111</t>
  </si>
  <si>
    <t>Příplatek k montáži obkladů vnitřních keramických hladkých za plochu do 10 m2</t>
  </si>
  <si>
    <t>-1330625455</t>
  </si>
  <si>
    <t>387</t>
  </si>
  <si>
    <t>781491011</t>
  </si>
  <si>
    <t>Montáž zrcadel plochy do 1 m2 lepených silikonovým tmelem na podkladní omítku</t>
  </si>
  <si>
    <t>823027491</t>
  </si>
  <si>
    <t>0,75*1</t>
  </si>
  <si>
    <t>388</t>
  </si>
  <si>
    <t>63465126</t>
  </si>
  <si>
    <t>zrcadlo nemontované čiré tl 5mm max rozměr 3210x2250mm</t>
  </si>
  <si>
    <t>-1810634613</t>
  </si>
  <si>
    <t>0,75*1,1 'Přepočtené koeficientem množství</t>
  </si>
  <si>
    <t>389</t>
  </si>
  <si>
    <t>781491822</t>
  </si>
  <si>
    <t>Demontáž vanových dvířek plastových lepených s rámem</t>
  </si>
  <si>
    <t>1497029643</t>
  </si>
  <si>
    <t>spíž vodoměr</t>
  </si>
  <si>
    <t>WC stoupačka</t>
  </si>
  <si>
    <t>390</t>
  </si>
  <si>
    <t>781492111</t>
  </si>
  <si>
    <t>Montáž profilů rohových kladených do malty</t>
  </si>
  <si>
    <t>1038336051</t>
  </si>
  <si>
    <t>14+6</t>
  </si>
  <si>
    <t>391</t>
  </si>
  <si>
    <t>28342003</t>
  </si>
  <si>
    <t>lišta ukončovací z PVC 10mm</t>
  </si>
  <si>
    <t>583131368</t>
  </si>
  <si>
    <t>20*1,05 'Přepočtené koeficientem množství</t>
  </si>
  <si>
    <t>392</t>
  </si>
  <si>
    <t>781492151</t>
  </si>
  <si>
    <t>Montáž profilů ukončovacích kladených do malty</t>
  </si>
  <si>
    <t>125473220</t>
  </si>
  <si>
    <t>393</t>
  </si>
  <si>
    <t>2028029553</t>
  </si>
  <si>
    <t>9,56*1,05 'Přepočtené koeficientem množství</t>
  </si>
  <si>
    <t>394</t>
  </si>
  <si>
    <t>781493611</t>
  </si>
  <si>
    <t>Montáž vanových plastových dvířek s rámem lepených</t>
  </si>
  <si>
    <t>-868154817</t>
  </si>
  <si>
    <t>stoupačka WC+koupelna+spíž</t>
  </si>
  <si>
    <t>395</t>
  </si>
  <si>
    <t>56245722</t>
  </si>
  <si>
    <t>dvířka vanová bílá 200x300mm</t>
  </si>
  <si>
    <t>-248899137</t>
  </si>
  <si>
    <t>396</t>
  </si>
  <si>
    <t>781495141</t>
  </si>
  <si>
    <t>Průnik obkladem kruhový do DN 30</t>
  </si>
  <si>
    <t>-1234060659</t>
  </si>
  <si>
    <t>koupelna sprchová a umyvadlová baterie, kotel</t>
  </si>
  <si>
    <t>2+2+2</t>
  </si>
  <si>
    <t>397</t>
  </si>
  <si>
    <t>781495142</t>
  </si>
  <si>
    <t>Průnik obkladem kruhový přes DN 30 do DN 90</t>
  </si>
  <si>
    <t>616186721</t>
  </si>
  <si>
    <t>zásuvky a vypínače koupelna</t>
  </si>
  <si>
    <t>3+1</t>
  </si>
  <si>
    <t>zásuvka, vypínač WC</t>
  </si>
  <si>
    <t>sifon umyvadlo</t>
  </si>
  <si>
    <t>398</t>
  </si>
  <si>
    <t>781495143</t>
  </si>
  <si>
    <t>Průnik obkladem kruhový přes DN 90</t>
  </si>
  <si>
    <t>107480421</t>
  </si>
  <si>
    <t>399</t>
  </si>
  <si>
    <t>781495211</t>
  </si>
  <si>
    <t>Čištění vnitřních ploch stěn po provedení obkladu chemickými prostředky</t>
  </si>
  <si>
    <t>-1693408147</t>
  </si>
  <si>
    <t>400</t>
  </si>
  <si>
    <t>998781102</t>
  </si>
  <si>
    <t>Přesun hmot tonážní pro obklady keramické v objektech v přes 6 do 12 m</t>
  </si>
  <si>
    <t>1725517488</t>
  </si>
  <si>
    <t>401</t>
  </si>
  <si>
    <t>998781181</t>
  </si>
  <si>
    <t>Příplatek k přesunu hmot tonážní 781 prováděný bez použití mechanizace</t>
  </si>
  <si>
    <t>-1596695238</t>
  </si>
  <si>
    <t>402</t>
  </si>
  <si>
    <t>998781192</t>
  </si>
  <si>
    <t>Příplatek k přesunu hmot tonážní 781 za zvětšený přesun do 100 m</t>
  </si>
  <si>
    <t>1343640462</t>
  </si>
  <si>
    <t>782</t>
  </si>
  <si>
    <t>Dokončovací práce - obklady z kamene</t>
  </si>
  <si>
    <t>403</t>
  </si>
  <si>
    <t>782991301</t>
  </si>
  <si>
    <t>Montáž ukončovacích profilů obkladu z kamene</t>
  </si>
  <si>
    <t>-1920535146</t>
  </si>
  <si>
    <t>ukončovací obklad</t>
  </si>
  <si>
    <t>1,3*2+0,85*2-0,7</t>
  </si>
  <si>
    <t>404</t>
  </si>
  <si>
    <t>59054125</t>
  </si>
  <si>
    <t>profil ukončovací pro vnější hrany obkladů hliník matně eloxovaný 12,5x2500mm</t>
  </si>
  <si>
    <t>1440614305</t>
  </si>
  <si>
    <t>9,56*1,1 'Přepočtené koeficientem množství</t>
  </si>
  <si>
    <t>405</t>
  </si>
  <si>
    <t>998782102</t>
  </si>
  <si>
    <t>Přesun hmot tonážní pro obklady kamenné v objektech v přes 6 do 12 m</t>
  </si>
  <si>
    <t>1811354281</t>
  </si>
  <si>
    <t>406</t>
  </si>
  <si>
    <t>998782181</t>
  </si>
  <si>
    <t>Příplatek k přesunu hmot tonážní 782 prováděný bez použití mechanizace</t>
  </si>
  <si>
    <t>-1355100860</t>
  </si>
  <si>
    <t>407</t>
  </si>
  <si>
    <t>998782192</t>
  </si>
  <si>
    <t>Příplatek k přesunu hmot tonážní 782 za zvětšený přesun do 100 m</t>
  </si>
  <si>
    <t>-1023011819</t>
  </si>
  <si>
    <t>783</t>
  </si>
  <si>
    <t>Dokončovací práce - nátěry</t>
  </si>
  <si>
    <t>408</t>
  </si>
  <si>
    <t>783000201</t>
  </si>
  <si>
    <t>Přemístění okenních nebo dveřních křídel pro zhotovení nátěrů vodorovné do 50 m</t>
  </si>
  <si>
    <t>1480748329</t>
  </si>
  <si>
    <t>dveře</t>
  </si>
  <si>
    <t>409</t>
  </si>
  <si>
    <t>783101201</t>
  </si>
  <si>
    <t>Hrubé obroušení podkladu truhlářských konstrukcí před provedením nátěru</t>
  </si>
  <si>
    <t>1874906180</t>
  </si>
  <si>
    <t>DVEŘE - zvětšení plochy dle URS 0,05 + 0,025</t>
  </si>
  <si>
    <t>kuchyň - odpočet za prosklení dle URS - plocha mínus 40 %</t>
  </si>
  <si>
    <t>(0,9+0,05)*(2,1+0,025)*2*0,6</t>
  </si>
  <si>
    <t>na WC a koupelna</t>
  </si>
  <si>
    <t>((0,7+0,05)*(2,1+0,025)*2)*2</t>
  </si>
  <si>
    <t>(0,9+0,05)*(2,1+0,025)*2</t>
  </si>
  <si>
    <t xml:space="preserve">ZÁRUBEŇ </t>
  </si>
  <si>
    <t>na WC + koupelna</t>
  </si>
  <si>
    <t>(0,7+2,2*2)*2*0,6</t>
  </si>
  <si>
    <t>kuchyň+pokoj+vstupní</t>
  </si>
  <si>
    <t>(0,9+2,20*2)*0,6*3</t>
  </si>
  <si>
    <t>410</t>
  </si>
  <si>
    <t>783101203</t>
  </si>
  <si>
    <t>Jemné obroušení podkladu truhlářských konstrukcí před provedením nátěru</t>
  </si>
  <si>
    <t>-421200017</t>
  </si>
  <si>
    <t>411</t>
  </si>
  <si>
    <t>783101403</t>
  </si>
  <si>
    <t>Oprášení podkladu truhlářských konstrukcí před provedením nátěru</t>
  </si>
  <si>
    <t>773412265</t>
  </si>
  <si>
    <t>412</t>
  </si>
  <si>
    <t>783106805</t>
  </si>
  <si>
    <t>Odstranění nátěrů z truhlářských konstrukcí opálením</t>
  </si>
  <si>
    <t>1442133167</t>
  </si>
  <si>
    <t>413</t>
  </si>
  <si>
    <t>783113101</t>
  </si>
  <si>
    <t>Jednonásobný napouštěcí syntetický nátěr truhlářských konstrukcí</t>
  </si>
  <si>
    <t>2111538264</t>
  </si>
  <si>
    <t>414</t>
  </si>
  <si>
    <t>783114101</t>
  </si>
  <si>
    <t>Základní jednonásobný syntetický nátěr truhlářských konstrukcí</t>
  </si>
  <si>
    <t>1653706235</t>
  </si>
  <si>
    <t>415</t>
  </si>
  <si>
    <t>783117101</t>
  </si>
  <si>
    <t>Krycí jednonásobný syntetický nátěr truhlářských konstrukcí</t>
  </si>
  <si>
    <t>212626887</t>
  </si>
  <si>
    <t>416</t>
  </si>
  <si>
    <t>783118211</t>
  </si>
  <si>
    <t>Lakovací dvojnásobný syntetický nátěr truhlářských konstrukcí s mezibroušením</t>
  </si>
  <si>
    <t>1490539255</t>
  </si>
  <si>
    <t>417</t>
  </si>
  <si>
    <t>783122131</t>
  </si>
  <si>
    <t>Plošné (plné) tmelení truhlářských konstrukcí včetně přebroušení disperzním tmelem</t>
  </si>
  <si>
    <t>1956210483</t>
  </si>
  <si>
    <t>418</t>
  </si>
  <si>
    <t>783132211</t>
  </si>
  <si>
    <t>Vysekání stávajícího sklenářského tmelu ze sklenářských výplní</t>
  </si>
  <si>
    <t>-183232968</t>
  </si>
  <si>
    <t>dveře kuchyň</t>
  </si>
  <si>
    <t>419</t>
  </si>
  <si>
    <t>783162201</t>
  </si>
  <si>
    <t>Dotmelení skleněných výplní truhlářských konstrukcí sklenářským tmelem</t>
  </si>
  <si>
    <t>-1562449012</t>
  </si>
  <si>
    <t>784</t>
  </si>
  <si>
    <t>Dokončovací práce - malby a tapety</t>
  </si>
  <si>
    <t>420</t>
  </si>
  <si>
    <t>784111001</t>
  </si>
  <si>
    <t>Oprášení (ometení ) podkladu v místnostech v do 3,80 m</t>
  </si>
  <si>
    <t>-1287823200</t>
  </si>
  <si>
    <t>Stropy</t>
  </si>
  <si>
    <t>40,49</t>
  </si>
  <si>
    <t>Stěny</t>
  </si>
  <si>
    <t>121,07</t>
  </si>
  <si>
    <t>přívod do bytu</t>
  </si>
  <si>
    <t>421</t>
  </si>
  <si>
    <t>784111011</t>
  </si>
  <si>
    <t>Obroušení podkladu omítnutého v místnostech v do 3,80 m</t>
  </si>
  <si>
    <t>1843715863</t>
  </si>
  <si>
    <t>422</t>
  </si>
  <si>
    <t>784121001</t>
  </si>
  <si>
    <t>Oškrabání malby v místnostech v do 3,80 m</t>
  </si>
  <si>
    <t>-107314612</t>
  </si>
  <si>
    <t>423</t>
  </si>
  <si>
    <t>784121011</t>
  </si>
  <si>
    <t>Rozmývání podkladu po oškrabání malby v místnostech v do 3,80 m</t>
  </si>
  <si>
    <t>160388342</t>
  </si>
  <si>
    <t>424</t>
  </si>
  <si>
    <t>784131017</t>
  </si>
  <si>
    <t>Odstranění lepených tapet bez makulatury ze stěn v do 3,80 m</t>
  </si>
  <si>
    <t>-449061914</t>
  </si>
  <si>
    <t>(2,1+1,0)*1,5</t>
  </si>
  <si>
    <t>425</t>
  </si>
  <si>
    <t>784141001</t>
  </si>
  <si>
    <t>Ošetření plísní napadených ploch včetně odstranění plísní v místnostech v do 3,80 m</t>
  </si>
  <si>
    <t>1432767889</t>
  </si>
  <si>
    <t>WC stěny</t>
  </si>
  <si>
    <t>426</t>
  </si>
  <si>
    <t>784161001</t>
  </si>
  <si>
    <t>Tmelení spar a rohů šířky do 3 mm akrylátovým tmelem v místnostech v do 3,80 m</t>
  </si>
  <si>
    <t>696171888</t>
  </si>
  <si>
    <t>Trhliny v omítkách</t>
  </si>
  <si>
    <t>427</t>
  </si>
  <si>
    <t>784171101</t>
  </si>
  <si>
    <t>Zakrytí vnitřních podlah včetně pozdějšího odkrytí</t>
  </si>
  <si>
    <t>-1001154394</t>
  </si>
  <si>
    <t>428</t>
  </si>
  <si>
    <t>58124844</t>
  </si>
  <si>
    <t>fólie pro malířské potřeby zakrývací tl 25µ 4x5m</t>
  </si>
  <si>
    <t>-1604607352</t>
  </si>
  <si>
    <t>40,49*1,05 'Přepočtené koeficientem množství</t>
  </si>
  <si>
    <t>429</t>
  </si>
  <si>
    <t>784171121</t>
  </si>
  <si>
    <t>Zakrytí vnitřních ploch konstrukcí nebo prvků v místnostech v do 3,80 m</t>
  </si>
  <si>
    <t>-431145346</t>
  </si>
  <si>
    <t>430</t>
  </si>
  <si>
    <t>58124842</t>
  </si>
  <si>
    <t>fólie pro malířské potřeby zakrývací tl 7µ 4x5m</t>
  </si>
  <si>
    <t>888407511</t>
  </si>
  <si>
    <t>431</t>
  </si>
  <si>
    <t>784181121</t>
  </si>
  <si>
    <t>Hloubková jednonásobná bezbarvá penetrace podkladu v místnostech v do 3,80 m</t>
  </si>
  <si>
    <t>1841213599</t>
  </si>
  <si>
    <t>432</t>
  </si>
  <si>
    <t>784211101</t>
  </si>
  <si>
    <t>Dvojnásobné bílé malby ze směsí za mokra výborně oděruvzdorných v místnostech v do 3,80 m</t>
  </si>
  <si>
    <t>-537990962</t>
  </si>
  <si>
    <t>433</t>
  </si>
  <si>
    <t>784211141</t>
  </si>
  <si>
    <t>Příplatek k cenám 2x maleb ze směsí za mokra oděruvzdorných za provádění pl do 5 m2</t>
  </si>
  <si>
    <t>-451163569</t>
  </si>
  <si>
    <t>stěny</t>
  </si>
  <si>
    <t>(1,68*2+1,65*2)*3,15-0,7*2,1</t>
  </si>
  <si>
    <t>stropy</t>
  </si>
  <si>
    <t>787</t>
  </si>
  <si>
    <t>Dokončovací práce - zasklívání</t>
  </si>
  <si>
    <t>434</t>
  </si>
  <si>
    <t>787600802</t>
  </si>
  <si>
    <t>Vysklívání oken a dveří plochy skla plochého přes 1 do 3 m2</t>
  </si>
  <si>
    <t>977165053</t>
  </si>
  <si>
    <t>0,8*1,0</t>
  </si>
  <si>
    <t>435</t>
  </si>
  <si>
    <t>787612325</t>
  </si>
  <si>
    <t>Zasklívání oken a dveří pevných s podtmelením na lišty sklem válcovaným tl přes 4 do 6 mm</t>
  </si>
  <si>
    <t>403190741</t>
  </si>
  <si>
    <t>436</t>
  </si>
  <si>
    <t>998787101</t>
  </si>
  <si>
    <t>Přesun hmot tonážní pro zasklívání v objektech v do 6 m</t>
  </si>
  <si>
    <t>1059473344</t>
  </si>
  <si>
    <t>437</t>
  </si>
  <si>
    <t>998787181</t>
  </si>
  <si>
    <t>Příplatek k přesunu hmot tonážní 787 prováděný bez použití mechanizace</t>
  </si>
  <si>
    <t>1804344166</t>
  </si>
  <si>
    <t>438</t>
  </si>
  <si>
    <t>998787192</t>
  </si>
  <si>
    <t>Příplatek k přesunu hmot tonážní 787 za zvětšený přesun do 100 m</t>
  </si>
  <si>
    <t>-1502713692</t>
  </si>
  <si>
    <t>HZS</t>
  </si>
  <si>
    <t>Hodinové zúčtovací sazby</t>
  </si>
  <si>
    <t>439</t>
  </si>
  <si>
    <t>HZS1291</t>
  </si>
  <si>
    <t>Hodinová zúčtovací sazba pomocný stavební dělník</t>
  </si>
  <si>
    <t>hod</t>
  </si>
  <si>
    <t>512</t>
  </si>
  <si>
    <t>-140327912</t>
  </si>
  <si>
    <t>kompletní úklid společných prostor po dokončení stavby</t>
  </si>
  <si>
    <t>omytí zábradlí, parapetů, niky schodiště, vytření , zakrývání při malbě schodiště atd.</t>
  </si>
  <si>
    <t>440</t>
  </si>
  <si>
    <t>HZS2232</t>
  </si>
  <si>
    <t>Hodinová zúčtovací sazba elektrikář odborný</t>
  </si>
  <si>
    <t>-31646427</t>
  </si>
  <si>
    <t>441</t>
  </si>
  <si>
    <t>HZS42120</t>
  </si>
  <si>
    <t>Revizní technik specialista - revize plynu</t>
  </si>
  <si>
    <t>1765072864</t>
  </si>
  <si>
    <t>442</t>
  </si>
  <si>
    <t>HZS421200</t>
  </si>
  <si>
    <t>Hodinová zúčtovací sazba revizní technik specialista - odtah do komínu</t>
  </si>
  <si>
    <t>hod.</t>
  </si>
  <si>
    <t>984288804</t>
  </si>
  <si>
    <t>Kontrola odtahu</t>
  </si>
  <si>
    <t>VRN</t>
  </si>
  <si>
    <t>Vedlejší rozpočtové náklady</t>
  </si>
  <si>
    <t>VRN3</t>
  </si>
  <si>
    <t>Zařízení staveniště</t>
  </si>
  <si>
    <t>443</t>
  </si>
  <si>
    <t>030001000</t>
  </si>
  <si>
    <t>den</t>
  </si>
  <si>
    <t>1024</t>
  </si>
  <si>
    <t>-332576477</t>
  </si>
  <si>
    <t>VRN7</t>
  </si>
  <si>
    <t>Provozní vlivy</t>
  </si>
  <si>
    <t>444</t>
  </si>
  <si>
    <t>070001000</t>
  </si>
  <si>
    <t>-397983296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</si>
</sst>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2"/>
      <c r="AL5" s="22"/>
      <c r="AM5" s="22"/>
      <c r="AN5" s="22"/>
      <c r="AO5" s="22"/>
      <c r="AP5" s="22"/>
      <c r="AQ5" s="22"/>
      <c r="AR5" s="20"/>
      <c r="BE5" s="24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2"/>
      <c r="AL6" s="22"/>
      <c r="AM6" s="22"/>
      <c r="AN6" s="22"/>
      <c r="AO6" s="22"/>
      <c r="AP6" s="22"/>
      <c r="AQ6" s="22"/>
      <c r="AR6" s="20"/>
      <c r="BE6" s="24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4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7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47"/>
      <c r="BS13" s="17" t="s">
        <v>6</v>
      </c>
    </row>
    <row r="14" spans="1:74" ht="12.75">
      <c r="B14" s="21"/>
      <c r="C14" s="22"/>
      <c r="D14" s="22"/>
      <c r="E14" s="252" t="s">
        <v>29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4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7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47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7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4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7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7"/>
    </row>
    <row r="23" spans="1:71" s="1" customFormat="1" ht="16.5" customHeight="1">
      <c r="B23" s="21"/>
      <c r="C23" s="22"/>
      <c r="D23" s="22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2"/>
      <c r="AP23" s="22"/>
      <c r="AQ23" s="22"/>
      <c r="AR23" s="20"/>
      <c r="BE23" s="24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7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5">
        <f>ROUND(AG94,2)</f>
        <v>0</v>
      </c>
      <c r="AL26" s="256"/>
      <c r="AM26" s="256"/>
      <c r="AN26" s="256"/>
      <c r="AO26" s="256"/>
      <c r="AP26" s="36"/>
      <c r="AQ26" s="36"/>
      <c r="AR26" s="39"/>
      <c r="BE26" s="24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7" t="s">
        <v>36</v>
      </c>
      <c r="M28" s="257"/>
      <c r="N28" s="257"/>
      <c r="O28" s="257"/>
      <c r="P28" s="257"/>
      <c r="Q28" s="36"/>
      <c r="R28" s="36"/>
      <c r="S28" s="36"/>
      <c r="T28" s="36"/>
      <c r="U28" s="36"/>
      <c r="V28" s="36"/>
      <c r="W28" s="257" t="s">
        <v>37</v>
      </c>
      <c r="X28" s="257"/>
      <c r="Y28" s="257"/>
      <c r="Z28" s="257"/>
      <c r="AA28" s="257"/>
      <c r="AB28" s="257"/>
      <c r="AC28" s="257"/>
      <c r="AD28" s="257"/>
      <c r="AE28" s="257"/>
      <c r="AF28" s="36"/>
      <c r="AG28" s="36"/>
      <c r="AH28" s="36"/>
      <c r="AI28" s="36"/>
      <c r="AJ28" s="36"/>
      <c r="AK28" s="257" t="s">
        <v>38</v>
      </c>
      <c r="AL28" s="257"/>
      <c r="AM28" s="257"/>
      <c r="AN28" s="257"/>
      <c r="AO28" s="257"/>
      <c r="AP28" s="36"/>
      <c r="AQ28" s="36"/>
      <c r="AR28" s="39"/>
      <c r="BE28" s="247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60">
        <v>0.21</v>
      </c>
      <c r="M29" s="259"/>
      <c r="N29" s="259"/>
      <c r="O29" s="259"/>
      <c r="P29" s="259"/>
      <c r="Q29" s="41"/>
      <c r="R29" s="41"/>
      <c r="S29" s="41"/>
      <c r="T29" s="41"/>
      <c r="U29" s="41"/>
      <c r="V29" s="41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1"/>
      <c r="AG29" s="41"/>
      <c r="AH29" s="41"/>
      <c r="AI29" s="41"/>
      <c r="AJ29" s="41"/>
      <c r="AK29" s="258">
        <f>ROUND(AV94, 2)</f>
        <v>0</v>
      </c>
      <c r="AL29" s="259"/>
      <c r="AM29" s="259"/>
      <c r="AN29" s="259"/>
      <c r="AO29" s="259"/>
      <c r="AP29" s="41"/>
      <c r="AQ29" s="41"/>
      <c r="AR29" s="42"/>
      <c r="BE29" s="248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60">
        <v>0.15</v>
      </c>
      <c r="M30" s="259"/>
      <c r="N30" s="259"/>
      <c r="O30" s="259"/>
      <c r="P30" s="259"/>
      <c r="Q30" s="41"/>
      <c r="R30" s="41"/>
      <c r="S30" s="41"/>
      <c r="T30" s="41"/>
      <c r="U30" s="41"/>
      <c r="V30" s="41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1"/>
      <c r="AG30" s="41"/>
      <c r="AH30" s="41"/>
      <c r="AI30" s="41"/>
      <c r="AJ30" s="41"/>
      <c r="AK30" s="258">
        <f>ROUND(AW94, 2)</f>
        <v>0</v>
      </c>
      <c r="AL30" s="259"/>
      <c r="AM30" s="259"/>
      <c r="AN30" s="259"/>
      <c r="AO30" s="259"/>
      <c r="AP30" s="41"/>
      <c r="AQ30" s="41"/>
      <c r="AR30" s="42"/>
      <c r="BE30" s="248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60">
        <v>0.21</v>
      </c>
      <c r="M31" s="259"/>
      <c r="N31" s="259"/>
      <c r="O31" s="259"/>
      <c r="P31" s="259"/>
      <c r="Q31" s="41"/>
      <c r="R31" s="41"/>
      <c r="S31" s="41"/>
      <c r="T31" s="41"/>
      <c r="U31" s="41"/>
      <c r="V31" s="41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1"/>
      <c r="AG31" s="41"/>
      <c r="AH31" s="41"/>
      <c r="AI31" s="41"/>
      <c r="AJ31" s="41"/>
      <c r="AK31" s="258">
        <v>0</v>
      </c>
      <c r="AL31" s="259"/>
      <c r="AM31" s="259"/>
      <c r="AN31" s="259"/>
      <c r="AO31" s="259"/>
      <c r="AP31" s="41"/>
      <c r="AQ31" s="41"/>
      <c r="AR31" s="42"/>
      <c r="BE31" s="248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60">
        <v>0.15</v>
      </c>
      <c r="M32" s="259"/>
      <c r="N32" s="259"/>
      <c r="O32" s="259"/>
      <c r="P32" s="259"/>
      <c r="Q32" s="41"/>
      <c r="R32" s="41"/>
      <c r="S32" s="41"/>
      <c r="T32" s="41"/>
      <c r="U32" s="41"/>
      <c r="V32" s="41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1"/>
      <c r="AG32" s="41"/>
      <c r="AH32" s="41"/>
      <c r="AI32" s="41"/>
      <c r="AJ32" s="41"/>
      <c r="AK32" s="258">
        <v>0</v>
      </c>
      <c r="AL32" s="259"/>
      <c r="AM32" s="259"/>
      <c r="AN32" s="259"/>
      <c r="AO32" s="259"/>
      <c r="AP32" s="41"/>
      <c r="AQ32" s="41"/>
      <c r="AR32" s="42"/>
      <c r="BE32" s="248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60">
        <v>0</v>
      </c>
      <c r="M33" s="259"/>
      <c r="N33" s="259"/>
      <c r="O33" s="259"/>
      <c r="P33" s="259"/>
      <c r="Q33" s="41"/>
      <c r="R33" s="41"/>
      <c r="S33" s="41"/>
      <c r="T33" s="41"/>
      <c r="U33" s="41"/>
      <c r="V33" s="41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1"/>
      <c r="AG33" s="41"/>
      <c r="AH33" s="41"/>
      <c r="AI33" s="41"/>
      <c r="AJ33" s="41"/>
      <c r="AK33" s="258">
        <v>0</v>
      </c>
      <c r="AL33" s="259"/>
      <c r="AM33" s="259"/>
      <c r="AN33" s="259"/>
      <c r="AO33" s="259"/>
      <c r="AP33" s="41"/>
      <c r="AQ33" s="41"/>
      <c r="AR33" s="42"/>
      <c r="BE33" s="24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7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61" t="s">
        <v>47</v>
      </c>
      <c r="Y35" s="262"/>
      <c r="Z35" s="262"/>
      <c r="AA35" s="262"/>
      <c r="AB35" s="262"/>
      <c r="AC35" s="45"/>
      <c r="AD35" s="45"/>
      <c r="AE35" s="45"/>
      <c r="AF35" s="45"/>
      <c r="AG35" s="45"/>
      <c r="AH35" s="45"/>
      <c r="AI35" s="45"/>
      <c r="AJ35" s="45"/>
      <c r="AK35" s="263">
        <f>SUM(AK26:AK33)</f>
        <v>0</v>
      </c>
      <c r="AL35" s="262"/>
      <c r="AM35" s="262"/>
      <c r="AN35" s="262"/>
      <c r="AO35" s="26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100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5" t="str">
        <f>K6</f>
        <v>Oprava volných bytů MČ Praha 6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7" t="str">
        <f>IF(AN8= "","",AN8)</f>
        <v>7. 9. 2023</v>
      </c>
      <c r="AN87" s="26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Městská část Praha 6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68" t="str">
        <f>IF(E17="","",E17)</f>
        <v xml:space="preserve"> </v>
      </c>
      <c r="AN89" s="269"/>
      <c r="AO89" s="269"/>
      <c r="AP89" s="269"/>
      <c r="AQ89" s="36"/>
      <c r="AR89" s="39"/>
      <c r="AS89" s="270" t="s">
        <v>55</v>
      </c>
      <c r="AT89" s="27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68" t="str">
        <f>IF(E20="","",E20)</f>
        <v>Simona Králová</v>
      </c>
      <c r="AN90" s="269"/>
      <c r="AO90" s="269"/>
      <c r="AP90" s="269"/>
      <c r="AQ90" s="36"/>
      <c r="AR90" s="39"/>
      <c r="AS90" s="272"/>
      <c r="AT90" s="27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4"/>
      <c r="AT91" s="27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6" t="s">
        <v>56</v>
      </c>
      <c r="D92" s="277"/>
      <c r="E92" s="277"/>
      <c r="F92" s="277"/>
      <c r="G92" s="277"/>
      <c r="H92" s="73"/>
      <c r="I92" s="278" t="s">
        <v>57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9" t="s">
        <v>58</v>
      </c>
      <c r="AH92" s="277"/>
      <c r="AI92" s="277"/>
      <c r="AJ92" s="277"/>
      <c r="AK92" s="277"/>
      <c r="AL92" s="277"/>
      <c r="AM92" s="277"/>
      <c r="AN92" s="278" t="s">
        <v>59</v>
      </c>
      <c r="AO92" s="277"/>
      <c r="AP92" s="280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ROUND(AG95,2)</f>
        <v>0</v>
      </c>
      <c r="AH94" s="284"/>
      <c r="AI94" s="284"/>
      <c r="AJ94" s="284"/>
      <c r="AK94" s="284"/>
      <c r="AL94" s="284"/>
      <c r="AM94" s="284"/>
      <c r="AN94" s="285">
        <f>SUM(AG94,AT94)</f>
        <v>0</v>
      </c>
      <c r="AO94" s="285"/>
      <c r="AP94" s="285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83" t="s">
        <v>80</v>
      </c>
      <c r="E95" s="283"/>
      <c r="F95" s="283"/>
      <c r="G95" s="283"/>
      <c r="H95" s="283"/>
      <c r="I95" s="96"/>
      <c r="J95" s="283" t="s">
        <v>81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1">
        <f>'01 - Byt č. 10, Zikova 708-5'!J30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97" t="s">
        <v>82</v>
      </c>
      <c r="AR95" s="98"/>
      <c r="AS95" s="99">
        <v>0</v>
      </c>
      <c r="AT95" s="100">
        <f>ROUND(SUM(AV95:AW95),2)</f>
        <v>0</v>
      </c>
      <c r="AU95" s="101">
        <f>'01 - Byt č. 10, Zikova 708-5'!P153</f>
        <v>0</v>
      </c>
      <c r="AV95" s="100">
        <f>'01 - Byt č. 10, Zikova 708-5'!J33</f>
        <v>0</v>
      </c>
      <c r="AW95" s="100">
        <f>'01 - Byt č. 10, Zikova 708-5'!J34</f>
        <v>0</v>
      </c>
      <c r="AX95" s="100">
        <f>'01 - Byt č. 10, Zikova 708-5'!J35</f>
        <v>0</v>
      </c>
      <c r="AY95" s="100">
        <f>'01 - Byt č. 10, Zikova 708-5'!J36</f>
        <v>0</v>
      </c>
      <c r="AZ95" s="100">
        <f>'01 - Byt č. 10, Zikova 708-5'!F33</f>
        <v>0</v>
      </c>
      <c r="BA95" s="100">
        <f>'01 - Byt č. 10, Zikova 708-5'!F34</f>
        <v>0</v>
      </c>
      <c r="BB95" s="100">
        <f>'01 - Byt č. 10, Zikova 708-5'!F35</f>
        <v>0</v>
      </c>
      <c r="BC95" s="100">
        <f>'01 - Byt č. 10, Zikova 708-5'!F36</f>
        <v>0</v>
      </c>
      <c r="BD95" s="102">
        <f>'01 - Byt č. 10, Zikova 708-5'!F37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83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6BeFumPO3Jidq7O6Q7R9WatA5t6ZPvd8YE8qBmwmnogLdcC7AWomupbTiHPQwHiyPlQ26es6H3wBEv4qzOsEKg==" saltValue="ZbkxLlAUf+p5KxrqfPIkqyL2U4kuQVsdJnr/eK1PG9z9jVuY2ItHNmni3kmYSis24dtZClSjaC/N7HsupQPtO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Byt č. 10, Zikova 708-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8"/>
  <sheetViews>
    <sheetView showGridLines="0" tabSelected="1" topLeftCell="A158" workbookViewId="0">
      <selection activeCell="J13" sqref="J1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83</v>
      </c>
    </row>
    <row r="4" spans="1:46" s="1" customFormat="1" ht="24.95" customHeight="1">
      <c r="B4" s="20"/>
      <c r="D4" s="106" t="s">
        <v>85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87" t="str">
        <f>'Rekapitulace stavby'!K6</f>
        <v>Oprava volných bytů MČ Praha 6</v>
      </c>
      <c r="F7" s="288"/>
      <c r="G7" s="288"/>
      <c r="H7" s="288"/>
      <c r="L7" s="20"/>
    </row>
    <row r="8" spans="1:46" s="2" customFormat="1" ht="12" customHeight="1">
      <c r="A8" s="34"/>
      <c r="B8" s="39"/>
      <c r="C8" s="34"/>
      <c r="D8" s="108" t="s">
        <v>86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9" t="s">
        <v>87</v>
      </c>
      <c r="F9" s="290"/>
      <c r="G9" s="290"/>
      <c r="H9" s="29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>
        <v>45219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">
        <v>26</v>
      </c>
      <c r="F15" s="34"/>
      <c r="G15" s="34"/>
      <c r="H15" s="34"/>
      <c r="I15" s="108" t="s">
        <v>27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28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1" t="str">
        <f>'Rekapitulace stavby'!E14</f>
        <v>Vyplň údaj</v>
      </c>
      <c r="F18" s="292"/>
      <c r="G18" s="292"/>
      <c r="H18" s="292"/>
      <c r="I18" s="10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30</v>
      </c>
      <c r="E20" s="34"/>
      <c r="F20" s="34"/>
      <c r="G20" s="34"/>
      <c r="H20" s="34"/>
      <c r="I20" s="108" t="s">
        <v>25</v>
      </c>
      <c r="J20" s="109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tr">
        <f>IF('Rekapitulace stavby'!E17="","",'Rekapitulace stavby'!E17)</f>
        <v xml:space="preserve"> </v>
      </c>
      <c r="F21" s="34"/>
      <c r="G21" s="34"/>
      <c r="H21" s="34"/>
      <c r="I21" s="108" t="s">
        <v>27</v>
      </c>
      <c r="J21" s="109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31</v>
      </c>
      <c r="E23" s="34"/>
      <c r="F23" s="34"/>
      <c r="G23" s="34"/>
      <c r="H23" s="34"/>
      <c r="I23" s="108" t="s">
        <v>25</v>
      </c>
      <c r="J23" s="109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">
        <v>32</v>
      </c>
      <c r="F24" s="34"/>
      <c r="G24" s="34"/>
      <c r="H24" s="34"/>
      <c r="I24" s="108" t="s">
        <v>27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93" t="s">
        <v>1</v>
      </c>
      <c r="F27" s="293"/>
      <c r="G27" s="293"/>
      <c r="H27" s="29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35</v>
      </c>
      <c r="E30" s="34"/>
      <c r="F30" s="34"/>
      <c r="G30" s="34"/>
      <c r="H30" s="34"/>
      <c r="I30" s="34"/>
      <c r="J30" s="116">
        <f>ROUND(J153,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37</v>
      </c>
      <c r="G32" s="34"/>
      <c r="H32" s="34"/>
      <c r="I32" s="117" t="s">
        <v>36</v>
      </c>
      <c r="J32" s="11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39</v>
      </c>
      <c r="E33" s="108" t="s">
        <v>40</v>
      </c>
      <c r="F33" s="119">
        <f>ROUND((SUM(BE153:BE1227)),  2)</f>
        <v>0</v>
      </c>
      <c r="G33" s="34"/>
      <c r="H33" s="34"/>
      <c r="I33" s="120">
        <v>0.21</v>
      </c>
      <c r="J33" s="119">
        <f>ROUND(((SUM(BE153:BE1227))*I33),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41</v>
      </c>
      <c r="F34" s="119">
        <f>ROUND((SUM(BF153:BF1227)),  2)</f>
        <v>0</v>
      </c>
      <c r="G34" s="34"/>
      <c r="H34" s="34"/>
      <c r="I34" s="120">
        <v>0.15</v>
      </c>
      <c r="J34" s="119">
        <f>ROUND(((SUM(BF153:BF1227))*I34),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42</v>
      </c>
      <c r="F35" s="119">
        <f>ROUND((SUM(BG153:BG1227)),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43</v>
      </c>
      <c r="F36" s="119">
        <f>ROUND((SUM(BH153:BH1227)),  2)</f>
        <v>0</v>
      </c>
      <c r="G36" s="34"/>
      <c r="H36" s="34"/>
      <c r="I36" s="120">
        <v>0.15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44</v>
      </c>
      <c r="F37" s="119">
        <f>ROUND((SUM(BI153:BI1227)),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4" t="str">
        <f>E7</f>
        <v>Oprava volných bytů MČ Praha 6</v>
      </c>
      <c r="F85" s="295"/>
      <c r="G85" s="295"/>
      <c r="H85" s="29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01 - Byt č. 10, Zikova 708/5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45219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Městská část Praha 6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>Simona Králová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89</v>
      </c>
      <c r="D94" s="140"/>
      <c r="E94" s="140"/>
      <c r="F94" s="140"/>
      <c r="G94" s="140"/>
      <c r="H94" s="140"/>
      <c r="I94" s="140"/>
      <c r="J94" s="141" t="s">
        <v>90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91</v>
      </c>
      <c r="D96" s="36"/>
      <c r="E96" s="36"/>
      <c r="F96" s="36"/>
      <c r="G96" s="36"/>
      <c r="H96" s="36"/>
      <c r="I96" s="36"/>
      <c r="J96" s="84">
        <f>J153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92</v>
      </c>
    </row>
    <row r="97" spans="2:12" s="9" customFormat="1" ht="24.95" customHeight="1">
      <c r="B97" s="143"/>
      <c r="C97" s="144"/>
      <c r="D97" s="145" t="s">
        <v>93</v>
      </c>
      <c r="E97" s="146"/>
      <c r="F97" s="146"/>
      <c r="G97" s="146"/>
      <c r="H97" s="146"/>
      <c r="I97" s="146"/>
      <c r="J97" s="147">
        <f>J154</f>
        <v>0</v>
      </c>
      <c r="K97" s="144"/>
      <c r="L97" s="148"/>
    </row>
    <row r="98" spans="2:12" s="10" customFormat="1" ht="19.899999999999999" customHeight="1">
      <c r="B98" s="149"/>
      <c r="C98" s="150"/>
      <c r="D98" s="151" t="s">
        <v>94</v>
      </c>
      <c r="E98" s="152"/>
      <c r="F98" s="152"/>
      <c r="G98" s="152"/>
      <c r="H98" s="152"/>
      <c r="I98" s="152"/>
      <c r="J98" s="153">
        <f>J155</f>
        <v>0</v>
      </c>
      <c r="K98" s="150"/>
      <c r="L98" s="154"/>
    </row>
    <row r="99" spans="2:12" s="10" customFormat="1" ht="19.899999999999999" customHeight="1">
      <c r="B99" s="149"/>
      <c r="C99" s="150"/>
      <c r="D99" s="151" t="s">
        <v>95</v>
      </c>
      <c r="E99" s="152"/>
      <c r="F99" s="152"/>
      <c r="G99" s="152"/>
      <c r="H99" s="152"/>
      <c r="I99" s="152"/>
      <c r="J99" s="153">
        <f>J171</f>
        <v>0</v>
      </c>
      <c r="K99" s="150"/>
      <c r="L99" s="154"/>
    </row>
    <row r="100" spans="2:12" s="10" customFormat="1" ht="19.899999999999999" customHeight="1">
      <c r="B100" s="149"/>
      <c r="C100" s="150"/>
      <c r="D100" s="151" t="s">
        <v>96</v>
      </c>
      <c r="E100" s="152"/>
      <c r="F100" s="152"/>
      <c r="G100" s="152"/>
      <c r="H100" s="152"/>
      <c r="I100" s="152"/>
      <c r="J100" s="153">
        <f>J262</f>
        <v>0</v>
      </c>
      <c r="K100" s="150"/>
      <c r="L100" s="154"/>
    </row>
    <row r="101" spans="2:12" s="10" customFormat="1" ht="19.899999999999999" customHeight="1">
      <c r="B101" s="149"/>
      <c r="C101" s="150"/>
      <c r="D101" s="151" t="s">
        <v>97</v>
      </c>
      <c r="E101" s="152"/>
      <c r="F101" s="152"/>
      <c r="G101" s="152"/>
      <c r="H101" s="152"/>
      <c r="I101" s="152"/>
      <c r="J101" s="153">
        <f>J337</f>
        <v>0</v>
      </c>
      <c r="K101" s="150"/>
      <c r="L101" s="154"/>
    </row>
    <row r="102" spans="2:12" s="10" customFormat="1" ht="19.899999999999999" customHeight="1">
      <c r="B102" s="149"/>
      <c r="C102" s="150"/>
      <c r="D102" s="151" t="s">
        <v>98</v>
      </c>
      <c r="E102" s="152"/>
      <c r="F102" s="152"/>
      <c r="G102" s="152"/>
      <c r="H102" s="152"/>
      <c r="I102" s="152"/>
      <c r="J102" s="153">
        <f>J345</f>
        <v>0</v>
      </c>
      <c r="K102" s="150"/>
      <c r="L102" s="154"/>
    </row>
    <row r="103" spans="2:12" s="9" customFormat="1" ht="24.95" customHeight="1">
      <c r="B103" s="143"/>
      <c r="C103" s="144"/>
      <c r="D103" s="145" t="s">
        <v>99</v>
      </c>
      <c r="E103" s="146"/>
      <c r="F103" s="146"/>
      <c r="G103" s="146"/>
      <c r="H103" s="146"/>
      <c r="I103" s="146"/>
      <c r="J103" s="147">
        <f>J348</f>
        <v>0</v>
      </c>
      <c r="K103" s="144"/>
      <c r="L103" s="148"/>
    </row>
    <row r="104" spans="2:12" s="10" customFormat="1" ht="19.899999999999999" customHeight="1">
      <c r="B104" s="149"/>
      <c r="C104" s="150"/>
      <c r="D104" s="151" t="s">
        <v>100</v>
      </c>
      <c r="E104" s="152"/>
      <c r="F104" s="152"/>
      <c r="G104" s="152"/>
      <c r="H104" s="152"/>
      <c r="I104" s="152"/>
      <c r="J104" s="153">
        <f>J349</f>
        <v>0</v>
      </c>
      <c r="K104" s="150"/>
      <c r="L104" s="154"/>
    </row>
    <row r="105" spans="2:12" s="10" customFormat="1" ht="19.899999999999999" customHeight="1">
      <c r="B105" s="149"/>
      <c r="C105" s="150"/>
      <c r="D105" s="151" t="s">
        <v>101</v>
      </c>
      <c r="E105" s="152"/>
      <c r="F105" s="152"/>
      <c r="G105" s="152"/>
      <c r="H105" s="152"/>
      <c r="I105" s="152"/>
      <c r="J105" s="153">
        <f>J373</f>
        <v>0</v>
      </c>
      <c r="K105" s="150"/>
      <c r="L105" s="154"/>
    </row>
    <row r="106" spans="2:12" s="10" customFormat="1" ht="19.899999999999999" customHeight="1">
      <c r="B106" s="149"/>
      <c r="C106" s="150"/>
      <c r="D106" s="151" t="s">
        <v>102</v>
      </c>
      <c r="E106" s="152"/>
      <c r="F106" s="152"/>
      <c r="G106" s="152"/>
      <c r="H106" s="152"/>
      <c r="I106" s="152"/>
      <c r="J106" s="153">
        <f>J383</f>
        <v>0</v>
      </c>
      <c r="K106" s="150"/>
      <c r="L106" s="154"/>
    </row>
    <row r="107" spans="2:12" s="10" customFormat="1" ht="19.899999999999999" customHeight="1">
      <c r="B107" s="149"/>
      <c r="C107" s="150"/>
      <c r="D107" s="151" t="s">
        <v>103</v>
      </c>
      <c r="E107" s="152"/>
      <c r="F107" s="152"/>
      <c r="G107" s="152"/>
      <c r="H107" s="152"/>
      <c r="I107" s="152"/>
      <c r="J107" s="153">
        <f>J445</f>
        <v>0</v>
      </c>
      <c r="K107" s="150"/>
      <c r="L107" s="154"/>
    </row>
    <row r="108" spans="2:12" s="10" customFormat="1" ht="19.899999999999999" customHeight="1">
      <c r="B108" s="149"/>
      <c r="C108" s="150"/>
      <c r="D108" s="151" t="s">
        <v>104</v>
      </c>
      <c r="E108" s="152"/>
      <c r="F108" s="152"/>
      <c r="G108" s="152"/>
      <c r="H108" s="152"/>
      <c r="I108" s="152"/>
      <c r="J108" s="153">
        <f>J506</f>
        <v>0</v>
      </c>
      <c r="K108" s="150"/>
      <c r="L108" s="154"/>
    </row>
    <row r="109" spans="2:12" s="10" customFormat="1" ht="19.899999999999999" customHeight="1">
      <c r="B109" s="149"/>
      <c r="C109" s="150"/>
      <c r="D109" s="151" t="s">
        <v>105</v>
      </c>
      <c r="E109" s="152"/>
      <c r="F109" s="152"/>
      <c r="G109" s="152"/>
      <c r="H109" s="152"/>
      <c r="I109" s="152"/>
      <c r="J109" s="153">
        <f>J526</f>
        <v>0</v>
      </c>
      <c r="K109" s="150"/>
      <c r="L109" s="154"/>
    </row>
    <row r="110" spans="2:12" s="10" customFormat="1" ht="19.899999999999999" customHeight="1">
      <c r="B110" s="149"/>
      <c r="C110" s="150"/>
      <c r="D110" s="151" t="s">
        <v>106</v>
      </c>
      <c r="E110" s="152"/>
      <c r="F110" s="152"/>
      <c r="G110" s="152"/>
      <c r="H110" s="152"/>
      <c r="I110" s="152"/>
      <c r="J110" s="153">
        <f>J595</f>
        <v>0</v>
      </c>
      <c r="K110" s="150"/>
      <c r="L110" s="154"/>
    </row>
    <row r="111" spans="2:12" s="10" customFormat="1" ht="19.899999999999999" customHeight="1">
      <c r="B111" s="149"/>
      <c r="C111" s="150"/>
      <c r="D111" s="151" t="s">
        <v>107</v>
      </c>
      <c r="E111" s="152"/>
      <c r="F111" s="152"/>
      <c r="G111" s="152"/>
      <c r="H111" s="152"/>
      <c r="I111" s="152"/>
      <c r="J111" s="153">
        <f>J602</f>
        <v>0</v>
      </c>
      <c r="K111" s="150"/>
      <c r="L111" s="154"/>
    </row>
    <row r="112" spans="2:12" s="10" customFormat="1" ht="19.899999999999999" customHeight="1">
      <c r="B112" s="149"/>
      <c r="C112" s="150"/>
      <c r="D112" s="151" t="s">
        <v>108</v>
      </c>
      <c r="E112" s="152"/>
      <c r="F112" s="152"/>
      <c r="G112" s="152"/>
      <c r="H112" s="152"/>
      <c r="I112" s="152"/>
      <c r="J112" s="153">
        <f>J611</f>
        <v>0</v>
      </c>
      <c r="K112" s="150"/>
      <c r="L112" s="154"/>
    </row>
    <row r="113" spans="2:12" s="10" customFormat="1" ht="19.899999999999999" customHeight="1">
      <c r="B113" s="149"/>
      <c r="C113" s="150"/>
      <c r="D113" s="151" t="s">
        <v>109</v>
      </c>
      <c r="E113" s="152"/>
      <c r="F113" s="152"/>
      <c r="G113" s="152"/>
      <c r="H113" s="152"/>
      <c r="I113" s="152"/>
      <c r="J113" s="153">
        <f>J622</f>
        <v>0</v>
      </c>
      <c r="K113" s="150"/>
      <c r="L113" s="154"/>
    </row>
    <row r="114" spans="2:12" s="10" customFormat="1" ht="19.899999999999999" customHeight="1">
      <c r="B114" s="149"/>
      <c r="C114" s="150"/>
      <c r="D114" s="151" t="s">
        <v>110</v>
      </c>
      <c r="E114" s="152"/>
      <c r="F114" s="152"/>
      <c r="G114" s="152"/>
      <c r="H114" s="152"/>
      <c r="I114" s="152"/>
      <c r="J114" s="153">
        <f>J631</f>
        <v>0</v>
      </c>
      <c r="K114" s="150"/>
      <c r="L114" s="154"/>
    </row>
    <row r="115" spans="2:12" s="10" customFormat="1" ht="19.899999999999999" customHeight="1">
      <c r="B115" s="149"/>
      <c r="C115" s="150"/>
      <c r="D115" s="151" t="s">
        <v>111</v>
      </c>
      <c r="E115" s="152"/>
      <c r="F115" s="152"/>
      <c r="G115" s="152"/>
      <c r="H115" s="152"/>
      <c r="I115" s="152"/>
      <c r="J115" s="153">
        <f>J660</f>
        <v>0</v>
      </c>
      <c r="K115" s="150"/>
      <c r="L115" s="154"/>
    </row>
    <row r="116" spans="2:12" s="10" customFormat="1" ht="19.899999999999999" customHeight="1">
      <c r="B116" s="149"/>
      <c r="C116" s="150"/>
      <c r="D116" s="151" t="s">
        <v>112</v>
      </c>
      <c r="E116" s="152"/>
      <c r="F116" s="152"/>
      <c r="G116" s="152"/>
      <c r="H116" s="152"/>
      <c r="I116" s="152"/>
      <c r="J116" s="153">
        <f>J796</f>
        <v>0</v>
      </c>
      <c r="K116" s="150"/>
      <c r="L116" s="154"/>
    </row>
    <row r="117" spans="2:12" s="10" customFormat="1" ht="19.899999999999999" customHeight="1">
      <c r="B117" s="149"/>
      <c r="C117" s="150"/>
      <c r="D117" s="151" t="s">
        <v>113</v>
      </c>
      <c r="E117" s="152"/>
      <c r="F117" s="152"/>
      <c r="G117" s="152"/>
      <c r="H117" s="152"/>
      <c r="I117" s="152"/>
      <c r="J117" s="153">
        <f>J823</f>
        <v>0</v>
      </c>
      <c r="K117" s="150"/>
      <c r="L117" s="154"/>
    </row>
    <row r="118" spans="2:12" s="10" customFormat="1" ht="19.899999999999999" customHeight="1">
      <c r="B118" s="149"/>
      <c r="C118" s="150"/>
      <c r="D118" s="151" t="s">
        <v>114</v>
      </c>
      <c r="E118" s="152"/>
      <c r="F118" s="152"/>
      <c r="G118" s="152"/>
      <c r="H118" s="152"/>
      <c r="I118" s="152"/>
      <c r="J118" s="153">
        <f>J844</f>
        <v>0</v>
      </c>
      <c r="K118" s="150"/>
      <c r="L118" s="154"/>
    </row>
    <row r="119" spans="2:12" s="10" customFormat="1" ht="19.899999999999999" customHeight="1">
      <c r="B119" s="149"/>
      <c r="C119" s="150"/>
      <c r="D119" s="151" t="s">
        <v>115</v>
      </c>
      <c r="E119" s="152"/>
      <c r="F119" s="152"/>
      <c r="G119" s="152"/>
      <c r="H119" s="152"/>
      <c r="I119" s="152"/>
      <c r="J119" s="153">
        <f>J856</f>
        <v>0</v>
      </c>
      <c r="K119" s="150"/>
      <c r="L119" s="154"/>
    </row>
    <row r="120" spans="2:12" s="10" customFormat="1" ht="19.899999999999999" customHeight="1">
      <c r="B120" s="149"/>
      <c r="C120" s="150"/>
      <c r="D120" s="151" t="s">
        <v>116</v>
      </c>
      <c r="E120" s="152"/>
      <c r="F120" s="152"/>
      <c r="G120" s="152"/>
      <c r="H120" s="152"/>
      <c r="I120" s="152"/>
      <c r="J120" s="153">
        <f>J866</f>
        <v>0</v>
      </c>
      <c r="K120" s="150"/>
      <c r="L120" s="154"/>
    </row>
    <row r="121" spans="2:12" s="10" customFormat="1" ht="19.899999999999999" customHeight="1">
      <c r="B121" s="149"/>
      <c r="C121" s="150"/>
      <c r="D121" s="151" t="s">
        <v>117</v>
      </c>
      <c r="E121" s="152"/>
      <c r="F121" s="152"/>
      <c r="G121" s="152"/>
      <c r="H121" s="152"/>
      <c r="I121" s="152"/>
      <c r="J121" s="153">
        <f>J950</f>
        <v>0</v>
      </c>
      <c r="K121" s="150"/>
      <c r="L121" s="154"/>
    </row>
    <row r="122" spans="2:12" s="10" customFormat="1" ht="19.899999999999999" customHeight="1">
      <c r="B122" s="149"/>
      <c r="C122" s="150"/>
      <c r="D122" s="151" t="s">
        <v>118</v>
      </c>
      <c r="E122" s="152"/>
      <c r="F122" s="152"/>
      <c r="G122" s="152"/>
      <c r="H122" s="152"/>
      <c r="I122" s="152"/>
      <c r="J122" s="153">
        <f>J960</f>
        <v>0</v>
      </c>
      <c r="K122" s="150"/>
      <c r="L122" s="154"/>
    </row>
    <row r="123" spans="2:12" s="10" customFormat="1" ht="19.899999999999999" customHeight="1">
      <c r="B123" s="149"/>
      <c r="C123" s="150"/>
      <c r="D123" s="151" t="s">
        <v>119</v>
      </c>
      <c r="E123" s="152"/>
      <c r="F123" s="152"/>
      <c r="G123" s="152"/>
      <c r="H123" s="152"/>
      <c r="I123" s="152"/>
      <c r="J123" s="153">
        <f>J1002</f>
        <v>0</v>
      </c>
      <c r="K123" s="150"/>
      <c r="L123" s="154"/>
    </row>
    <row r="124" spans="2:12" s="10" customFormat="1" ht="19.899999999999999" customHeight="1">
      <c r="B124" s="149"/>
      <c r="C124" s="150"/>
      <c r="D124" s="151" t="s">
        <v>120</v>
      </c>
      <c r="E124" s="152"/>
      <c r="F124" s="152"/>
      <c r="G124" s="152"/>
      <c r="H124" s="152"/>
      <c r="I124" s="152"/>
      <c r="J124" s="153">
        <f>J1016</f>
        <v>0</v>
      </c>
      <c r="K124" s="150"/>
      <c r="L124" s="154"/>
    </row>
    <row r="125" spans="2:12" s="10" customFormat="1" ht="19.899999999999999" customHeight="1">
      <c r="B125" s="149"/>
      <c r="C125" s="150"/>
      <c r="D125" s="151" t="s">
        <v>121</v>
      </c>
      <c r="E125" s="152"/>
      <c r="F125" s="152"/>
      <c r="G125" s="152"/>
      <c r="H125" s="152"/>
      <c r="I125" s="152"/>
      <c r="J125" s="153">
        <f>J1056</f>
        <v>0</v>
      </c>
      <c r="K125" s="150"/>
      <c r="L125" s="154"/>
    </row>
    <row r="126" spans="2:12" s="10" customFormat="1" ht="19.899999999999999" customHeight="1">
      <c r="B126" s="149"/>
      <c r="C126" s="150"/>
      <c r="D126" s="151" t="s">
        <v>122</v>
      </c>
      <c r="E126" s="152"/>
      <c r="F126" s="152"/>
      <c r="G126" s="152"/>
      <c r="H126" s="152"/>
      <c r="I126" s="152"/>
      <c r="J126" s="153">
        <f>J1118</f>
        <v>0</v>
      </c>
      <c r="K126" s="150"/>
      <c r="L126" s="154"/>
    </row>
    <row r="127" spans="2:12" s="10" customFormat="1" ht="19.899999999999999" customHeight="1">
      <c r="B127" s="149"/>
      <c r="C127" s="150"/>
      <c r="D127" s="151" t="s">
        <v>123</v>
      </c>
      <c r="E127" s="152"/>
      <c r="F127" s="152"/>
      <c r="G127" s="152"/>
      <c r="H127" s="152"/>
      <c r="I127" s="152"/>
      <c r="J127" s="153">
        <f>J1131</f>
        <v>0</v>
      </c>
      <c r="K127" s="150"/>
      <c r="L127" s="154"/>
    </row>
    <row r="128" spans="2:12" s="10" customFormat="1" ht="19.899999999999999" customHeight="1">
      <c r="B128" s="149"/>
      <c r="C128" s="150"/>
      <c r="D128" s="151" t="s">
        <v>124</v>
      </c>
      <c r="E128" s="152"/>
      <c r="F128" s="152"/>
      <c r="G128" s="152"/>
      <c r="H128" s="152"/>
      <c r="I128" s="152"/>
      <c r="J128" s="153">
        <f>J1164</f>
        <v>0</v>
      </c>
      <c r="K128" s="150"/>
      <c r="L128" s="154"/>
    </row>
    <row r="129" spans="1:31" s="10" customFormat="1" ht="19.899999999999999" customHeight="1">
      <c r="B129" s="149"/>
      <c r="C129" s="150"/>
      <c r="D129" s="151" t="s">
        <v>125</v>
      </c>
      <c r="E129" s="152"/>
      <c r="F129" s="152"/>
      <c r="G129" s="152"/>
      <c r="H129" s="152"/>
      <c r="I129" s="152"/>
      <c r="J129" s="153">
        <f>J1205</f>
        <v>0</v>
      </c>
      <c r="K129" s="150"/>
      <c r="L129" s="154"/>
    </row>
    <row r="130" spans="1:31" s="9" customFormat="1" ht="24.95" customHeight="1">
      <c r="B130" s="143"/>
      <c r="C130" s="144"/>
      <c r="D130" s="145" t="s">
        <v>126</v>
      </c>
      <c r="E130" s="146"/>
      <c r="F130" s="146"/>
      <c r="G130" s="146"/>
      <c r="H130" s="146"/>
      <c r="I130" s="146"/>
      <c r="J130" s="147">
        <f>J1213</f>
        <v>0</v>
      </c>
      <c r="K130" s="144"/>
      <c r="L130" s="148"/>
    </row>
    <row r="131" spans="1:31" s="9" customFormat="1" ht="24.95" customHeight="1">
      <c r="B131" s="143"/>
      <c r="C131" s="144"/>
      <c r="D131" s="145" t="s">
        <v>127</v>
      </c>
      <c r="E131" s="146"/>
      <c r="F131" s="146"/>
      <c r="G131" s="146"/>
      <c r="H131" s="146"/>
      <c r="I131" s="146"/>
      <c r="J131" s="147">
        <f>J1223</f>
        <v>0</v>
      </c>
      <c r="K131" s="144"/>
      <c r="L131" s="148"/>
    </row>
    <row r="132" spans="1:31" s="10" customFormat="1" ht="19.899999999999999" customHeight="1">
      <c r="B132" s="149"/>
      <c r="C132" s="150"/>
      <c r="D132" s="151" t="s">
        <v>128</v>
      </c>
      <c r="E132" s="152"/>
      <c r="F132" s="152"/>
      <c r="G132" s="152"/>
      <c r="H132" s="152"/>
      <c r="I132" s="152"/>
      <c r="J132" s="153">
        <f>J1224</f>
        <v>0</v>
      </c>
      <c r="K132" s="150"/>
      <c r="L132" s="154"/>
    </row>
    <row r="133" spans="1:31" s="10" customFormat="1" ht="19.899999999999999" customHeight="1">
      <c r="B133" s="149"/>
      <c r="C133" s="150"/>
      <c r="D133" s="151" t="s">
        <v>129</v>
      </c>
      <c r="E133" s="152"/>
      <c r="F133" s="152"/>
      <c r="G133" s="152"/>
      <c r="H133" s="152"/>
      <c r="I133" s="152"/>
      <c r="J133" s="153">
        <f>J1226</f>
        <v>0</v>
      </c>
      <c r="K133" s="150"/>
      <c r="L133" s="154"/>
    </row>
    <row r="134" spans="1:31" s="2" customFormat="1" ht="21.7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31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9" spans="1:31" s="2" customFormat="1" ht="6.95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24.95" customHeight="1">
      <c r="A140" s="34"/>
      <c r="B140" s="35"/>
      <c r="C140" s="23" t="s">
        <v>130</v>
      </c>
      <c r="D140" s="36"/>
      <c r="E140" s="36"/>
      <c r="F140" s="36"/>
      <c r="G140" s="36"/>
      <c r="H140" s="36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6.95" customHeight="1">
      <c r="A141" s="34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12" customHeight="1">
      <c r="A142" s="34"/>
      <c r="B142" s="35"/>
      <c r="C142" s="29" t="s">
        <v>16</v>
      </c>
      <c r="D142" s="36"/>
      <c r="E142" s="36"/>
      <c r="F142" s="36"/>
      <c r="G142" s="36"/>
      <c r="H142" s="36"/>
      <c r="I142" s="36"/>
      <c r="J142" s="36"/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6.5" customHeight="1">
      <c r="A143" s="34"/>
      <c r="B143" s="35"/>
      <c r="C143" s="36"/>
      <c r="D143" s="36"/>
      <c r="E143" s="294" t="str">
        <f>E7</f>
        <v>Oprava volných bytů MČ Praha 6</v>
      </c>
      <c r="F143" s="295"/>
      <c r="G143" s="295"/>
      <c r="H143" s="295"/>
      <c r="I143" s="36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2" customHeight="1">
      <c r="A144" s="34"/>
      <c r="B144" s="35"/>
      <c r="C144" s="29" t="s">
        <v>86</v>
      </c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2" customFormat="1" ht="16.5" customHeight="1">
      <c r="A145" s="34"/>
      <c r="B145" s="35"/>
      <c r="C145" s="36"/>
      <c r="D145" s="36"/>
      <c r="E145" s="265" t="str">
        <f>E9</f>
        <v>01 - Byt č. 10, Zikova 708/5</v>
      </c>
      <c r="F145" s="296"/>
      <c r="G145" s="296"/>
      <c r="H145" s="296"/>
      <c r="I145" s="36"/>
      <c r="J145" s="36"/>
      <c r="K145" s="36"/>
      <c r="L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pans="1:65" s="2" customFormat="1" ht="6.95" customHeight="1">
      <c r="A146" s="34"/>
      <c r="B146" s="35"/>
      <c r="C146" s="36"/>
      <c r="D146" s="36"/>
      <c r="E146" s="36"/>
      <c r="F146" s="36"/>
      <c r="G146" s="36"/>
      <c r="H146" s="36"/>
      <c r="I146" s="36"/>
      <c r="J146" s="36"/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2" customFormat="1" ht="12" customHeight="1">
      <c r="A147" s="34"/>
      <c r="B147" s="35"/>
      <c r="C147" s="29" t="s">
        <v>20</v>
      </c>
      <c r="D147" s="36"/>
      <c r="E147" s="36"/>
      <c r="F147" s="27" t="str">
        <f>F12</f>
        <v xml:space="preserve"> </v>
      </c>
      <c r="G147" s="36"/>
      <c r="H147" s="36"/>
      <c r="I147" s="29" t="s">
        <v>22</v>
      </c>
      <c r="J147" s="66">
        <f>IF(J12="","",J12)</f>
        <v>45219</v>
      </c>
      <c r="K147" s="36"/>
      <c r="L147" s="51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  <row r="148" spans="1:65" s="2" customFormat="1" ht="6.95" customHeight="1">
      <c r="A148" s="34"/>
      <c r="B148" s="35"/>
      <c r="C148" s="36"/>
      <c r="D148" s="36"/>
      <c r="E148" s="36"/>
      <c r="F148" s="36"/>
      <c r="G148" s="36"/>
      <c r="H148" s="36"/>
      <c r="I148" s="36"/>
      <c r="J148" s="36"/>
      <c r="K148" s="36"/>
      <c r="L148" s="51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  <row r="149" spans="1:65" s="2" customFormat="1" ht="15.2" customHeight="1">
      <c r="A149" s="34"/>
      <c r="B149" s="35"/>
      <c r="C149" s="29" t="s">
        <v>24</v>
      </c>
      <c r="D149" s="36"/>
      <c r="E149" s="36"/>
      <c r="F149" s="27" t="str">
        <f>E15</f>
        <v>Městská část Praha 6</v>
      </c>
      <c r="G149" s="36"/>
      <c r="H149" s="36"/>
      <c r="I149" s="29" t="s">
        <v>30</v>
      </c>
      <c r="J149" s="32" t="str">
        <f>E21</f>
        <v xml:space="preserve"> </v>
      </c>
      <c r="K149" s="36"/>
      <c r="L149" s="51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  <row r="150" spans="1:65" s="2" customFormat="1" ht="15.2" customHeight="1">
      <c r="A150" s="34"/>
      <c r="B150" s="35"/>
      <c r="C150" s="29" t="s">
        <v>28</v>
      </c>
      <c r="D150" s="36"/>
      <c r="E150" s="36"/>
      <c r="F150" s="27" t="str">
        <f>IF(E18="","",E18)</f>
        <v>Vyplň údaj</v>
      </c>
      <c r="G150" s="36"/>
      <c r="H150" s="36"/>
      <c r="I150" s="29" t="s">
        <v>31</v>
      </c>
      <c r="J150" s="32" t="str">
        <f>E24</f>
        <v>Simona Králová</v>
      </c>
      <c r="K150" s="36"/>
      <c r="L150" s="51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  <row r="151" spans="1:65" s="2" customFormat="1" ht="10.35" customHeight="1">
      <c r="A151" s="34"/>
      <c r="B151" s="35"/>
      <c r="C151" s="36"/>
      <c r="D151" s="36"/>
      <c r="E151" s="36"/>
      <c r="F151" s="36"/>
      <c r="G151" s="36"/>
      <c r="H151" s="36"/>
      <c r="I151" s="36"/>
      <c r="J151" s="36"/>
      <c r="K151" s="36"/>
      <c r="L151" s="51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  <row r="152" spans="1:65" s="11" customFormat="1" ht="29.25" customHeight="1">
      <c r="A152" s="155"/>
      <c r="B152" s="156"/>
      <c r="C152" s="157" t="s">
        <v>131</v>
      </c>
      <c r="D152" s="158" t="s">
        <v>60</v>
      </c>
      <c r="E152" s="158" t="s">
        <v>56</v>
      </c>
      <c r="F152" s="158" t="s">
        <v>57</v>
      </c>
      <c r="G152" s="158" t="s">
        <v>132</v>
      </c>
      <c r="H152" s="158" t="s">
        <v>133</v>
      </c>
      <c r="I152" s="158" t="s">
        <v>134</v>
      </c>
      <c r="J152" s="159" t="s">
        <v>90</v>
      </c>
      <c r="K152" s="160" t="s">
        <v>135</v>
      </c>
      <c r="L152" s="161"/>
      <c r="M152" s="75" t="s">
        <v>1</v>
      </c>
      <c r="N152" s="76" t="s">
        <v>39</v>
      </c>
      <c r="O152" s="76" t="s">
        <v>136</v>
      </c>
      <c r="P152" s="76" t="s">
        <v>137</v>
      </c>
      <c r="Q152" s="76" t="s">
        <v>138</v>
      </c>
      <c r="R152" s="76" t="s">
        <v>139</v>
      </c>
      <c r="S152" s="76" t="s">
        <v>140</v>
      </c>
      <c r="T152" s="77" t="s">
        <v>141</v>
      </c>
      <c r="U152" s="155"/>
      <c r="V152" s="155"/>
      <c r="W152" s="155"/>
      <c r="X152" s="155"/>
      <c r="Y152" s="155"/>
      <c r="Z152" s="155"/>
      <c r="AA152" s="155"/>
      <c r="AB152" s="155"/>
      <c r="AC152" s="155"/>
      <c r="AD152" s="155"/>
      <c r="AE152" s="155"/>
    </row>
    <row r="153" spans="1:65" s="2" customFormat="1" ht="22.9" customHeight="1">
      <c r="A153" s="34"/>
      <c r="B153" s="35"/>
      <c r="C153" s="82" t="s">
        <v>142</v>
      </c>
      <c r="D153" s="36"/>
      <c r="E153" s="36"/>
      <c r="F153" s="36"/>
      <c r="G153" s="36"/>
      <c r="H153" s="36"/>
      <c r="I153" s="36"/>
      <c r="J153" s="162">
        <f>BK153</f>
        <v>0</v>
      </c>
      <c r="K153" s="36"/>
      <c r="L153" s="39"/>
      <c r="M153" s="78"/>
      <c r="N153" s="163"/>
      <c r="O153" s="79"/>
      <c r="P153" s="164">
        <f>P154+P348+P1213+P1223</f>
        <v>0</v>
      </c>
      <c r="Q153" s="79"/>
      <c r="R153" s="164">
        <f>R154+R348+R1213+R1223</f>
        <v>8.2301172099999995</v>
      </c>
      <c r="S153" s="79"/>
      <c r="T153" s="165">
        <f>T154+T348+T1213+T1223</f>
        <v>10.025211499999999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74</v>
      </c>
      <c r="AU153" s="17" t="s">
        <v>92</v>
      </c>
      <c r="BK153" s="166">
        <f>BK154+BK348+BK1213+BK1223</f>
        <v>0</v>
      </c>
    </row>
    <row r="154" spans="1:65" s="12" customFormat="1" ht="25.9" customHeight="1">
      <c r="B154" s="167"/>
      <c r="C154" s="168"/>
      <c r="D154" s="169" t="s">
        <v>74</v>
      </c>
      <c r="E154" s="170" t="s">
        <v>143</v>
      </c>
      <c r="F154" s="170" t="s">
        <v>144</v>
      </c>
      <c r="G154" s="168"/>
      <c r="H154" s="168"/>
      <c r="I154" s="171"/>
      <c r="J154" s="172">
        <f>BK154</f>
        <v>0</v>
      </c>
      <c r="K154" s="168"/>
      <c r="L154" s="173"/>
      <c r="M154" s="174"/>
      <c r="N154" s="175"/>
      <c r="O154" s="175"/>
      <c r="P154" s="176">
        <f>P155+P171+P262+P337+P345</f>
        <v>0</v>
      </c>
      <c r="Q154" s="175"/>
      <c r="R154" s="176">
        <f>R155+R171+R262+R337+R345</f>
        <v>5.07027582</v>
      </c>
      <c r="S154" s="175"/>
      <c r="T154" s="177">
        <f>T155+T171+T262+T337+T345</f>
        <v>7.1813399999999996</v>
      </c>
      <c r="AR154" s="178" t="s">
        <v>83</v>
      </c>
      <c r="AT154" s="179" t="s">
        <v>74</v>
      </c>
      <c r="AU154" s="179" t="s">
        <v>75</v>
      </c>
      <c r="AY154" s="178" t="s">
        <v>145</v>
      </c>
      <c r="BK154" s="180">
        <f>BK155+BK171+BK262+BK337+BK345</f>
        <v>0</v>
      </c>
    </row>
    <row r="155" spans="1:65" s="12" customFormat="1" ht="22.9" customHeight="1">
      <c r="B155" s="167"/>
      <c r="C155" s="168"/>
      <c r="D155" s="169" t="s">
        <v>74</v>
      </c>
      <c r="E155" s="181" t="s">
        <v>146</v>
      </c>
      <c r="F155" s="181" t="s">
        <v>147</v>
      </c>
      <c r="G155" s="168"/>
      <c r="H155" s="168"/>
      <c r="I155" s="171"/>
      <c r="J155" s="182">
        <f>BK155</f>
        <v>0</v>
      </c>
      <c r="K155" s="168"/>
      <c r="L155" s="173"/>
      <c r="M155" s="174"/>
      <c r="N155" s="175"/>
      <c r="O155" s="175"/>
      <c r="P155" s="176">
        <f>SUM(P156:P170)</f>
        <v>0</v>
      </c>
      <c r="Q155" s="175"/>
      <c r="R155" s="176">
        <f>SUM(R156:R170)</f>
        <v>2.6957526000000001</v>
      </c>
      <c r="S155" s="175"/>
      <c r="T155" s="177">
        <f>SUM(T156:T170)</f>
        <v>0</v>
      </c>
      <c r="AR155" s="178" t="s">
        <v>83</v>
      </c>
      <c r="AT155" s="179" t="s">
        <v>74</v>
      </c>
      <c r="AU155" s="179" t="s">
        <v>83</v>
      </c>
      <c r="AY155" s="178" t="s">
        <v>145</v>
      </c>
      <c r="BK155" s="180">
        <f>SUM(BK156:BK170)</f>
        <v>0</v>
      </c>
    </row>
    <row r="156" spans="1:65" s="2" customFormat="1" ht="37.9" customHeight="1">
      <c r="A156" s="34"/>
      <c r="B156" s="35"/>
      <c r="C156" s="183" t="s">
        <v>83</v>
      </c>
      <c r="D156" s="183" t="s">
        <v>148</v>
      </c>
      <c r="E156" s="184" t="s">
        <v>149</v>
      </c>
      <c r="F156" s="185" t="s">
        <v>150</v>
      </c>
      <c r="G156" s="186" t="s">
        <v>151</v>
      </c>
      <c r="H156" s="187">
        <v>2</v>
      </c>
      <c r="I156" s="188"/>
      <c r="J156" s="189">
        <f>ROUND(I156*H156,2)</f>
        <v>0</v>
      </c>
      <c r="K156" s="190"/>
      <c r="L156" s="39"/>
      <c r="M156" s="191" t="s">
        <v>1</v>
      </c>
      <c r="N156" s="192" t="s">
        <v>41</v>
      </c>
      <c r="O156" s="71"/>
      <c r="P156" s="193">
        <f>O156*H156</f>
        <v>0</v>
      </c>
      <c r="Q156" s="193">
        <v>9.6860000000000002E-2</v>
      </c>
      <c r="R156" s="193">
        <f>Q156*H156</f>
        <v>0.19372</v>
      </c>
      <c r="S156" s="193">
        <v>0</v>
      </c>
      <c r="T156" s="19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5" t="s">
        <v>152</v>
      </c>
      <c r="AT156" s="195" t="s">
        <v>148</v>
      </c>
      <c r="AU156" s="195" t="s">
        <v>153</v>
      </c>
      <c r="AY156" s="17" t="s">
        <v>145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7" t="s">
        <v>153</v>
      </c>
      <c r="BK156" s="196">
        <f>ROUND(I156*H156,2)</f>
        <v>0</v>
      </c>
      <c r="BL156" s="17" t="s">
        <v>152</v>
      </c>
      <c r="BM156" s="195" t="s">
        <v>154</v>
      </c>
    </row>
    <row r="157" spans="1:65" s="13" customFormat="1" ht="11.25">
      <c r="B157" s="197"/>
      <c r="C157" s="198"/>
      <c r="D157" s="199" t="s">
        <v>155</v>
      </c>
      <c r="E157" s="200" t="s">
        <v>1</v>
      </c>
      <c r="F157" s="201" t="s">
        <v>156</v>
      </c>
      <c r="G157" s="198"/>
      <c r="H157" s="200" t="s">
        <v>1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155</v>
      </c>
      <c r="AU157" s="207" t="s">
        <v>153</v>
      </c>
      <c r="AV157" s="13" t="s">
        <v>83</v>
      </c>
      <c r="AW157" s="13" t="s">
        <v>33</v>
      </c>
      <c r="AX157" s="13" t="s">
        <v>75</v>
      </c>
      <c r="AY157" s="207" t="s">
        <v>145</v>
      </c>
    </row>
    <row r="158" spans="1:65" s="14" customFormat="1" ht="11.25">
      <c r="B158" s="208"/>
      <c r="C158" s="209"/>
      <c r="D158" s="199" t="s">
        <v>155</v>
      </c>
      <c r="E158" s="210" t="s">
        <v>1</v>
      </c>
      <c r="F158" s="211" t="s">
        <v>153</v>
      </c>
      <c r="G158" s="209"/>
      <c r="H158" s="212">
        <v>2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155</v>
      </c>
      <c r="AU158" s="218" t="s">
        <v>153</v>
      </c>
      <c r="AV158" s="14" t="s">
        <v>153</v>
      </c>
      <c r="AW158" s="14" t="s">
        <v>33</v>
      </c>
      <c r="AX158" s="14" t="s">
        <v>83</v>
      </c>
      <c r="AY158" s="218" t="s">
        <v>145</v>
      </c>
    </row>
    <row r="159" spans="1:65" s="2" customFormat="1" ht="24.2" customHeight="1">
      <c r="A159" s="34"/>
      <c r="B159" s="35"/>
      <c r="C159" s="183" t="s">
        <v>153</v>
      </c>
      <c r="D159" s="183" t="s">
        <v>148</v>
      </c>
      <c r="E159" s="184" t="s">
        <v>157</v>
      </c>
      <c r="F159" s="185" t="s">
        <v>158</v>
      </c>
      <c r="G159" s="186" t="s">
        <v>159</v>
      </c>
      <c r="H159" s="187">
        <v>1.109</v>
      </c>
      <c r="I159" s="188"/>
      <c r="J159" s="189">
        <f>ROUND(I159*H159,2)</f>
        <v>0</v>
      </c>
      <c r="K159" s="190"/>
      <c r="L159" s="39"/>
      <c r="M159" s="191" t="s">
        <v>1</v>
      </c>
      <c r="N159" s="192" t="s">
        <v>41</v>
      </c>
      <c r="O159" s="71"/>
      <c r="P159" s="193">
        <f>O159*H159</f>
        <v>0</v>
      </c>
      <c r="Q159" s="193">
        <v>1.8774999999999999</v>
      </c>
      <c r="R159" s="193">
        <f>Q159*H159</f>
        <v>2.0821475</v>
      </c>
      <c r="S159" s="193">
        <v>0</v>
      </c>
      <c r="T159" s="19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5" t="s">
        <v>152</v>
      </c>
      <c r="AT159" s="195" t="s">
        <v>148</v>
      </c>
      <c r="AU159" s="195" t="s">
        <v>153</v>
      </c>
      <c r="AY159" s="17" t="s">
        <v>145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7" t="s">
        <v>153</v>
      </c>
      <c r="BK159" s="196">
        <f>ROUND(I159*H159,2)</f>
        <v>0</v>
      </c>
      <c r="BL159" s="17" t="s">
        <v>152</v>
      </c>
      <c r="BM159" s="195" t="s">
        <v>160</v>
      </c>
    </row>
    <row r="160" spans="1:65" s="13" customFormat="1" ht="11.25">
      <c r="B160" s="197"/>
      <c r="C160" s="198"/>
      <c r="D160" s="199" t="s">
        <v>155</v>
      </c>
      <c r="E160" s="200" t="s">
        <v>1</v>
      </c>
      <c r="F160" s="201" t="s">
        <v>161</v>
      </c>
      <c r="G160" s="198"/>
      <c r="H160" s="200" t="s">
        <v>1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155</v>
      </c>
      <c r="AU160" s="207" t="s">
        <v>153</v>
      </c>
      <c r="AV160" s="13" t="s">
        <v>83</v>
      </c>
      <c r="AW160" s="13" t="s">
        <v>33</v>
      </c>
      <c r="AX160" s="13" t="s">
        <v>75</v>
      </c>
      <c r="AY160" s="207" t="s">
        <v>145</v>
      </c>
    </row>
    <row r="161" spans="1:65" s="14" customFormat="1" ht="11.25">
      <c r="B161" s="208"/>
      <c r="C161" s="209"/>
      <c r="D161" s="199" t="s">
        <v>155</v>
      </c>
      <c r="E161" s="210" t="s">
        <v>1</v>
      </c>
      <c r="F161" s="211" t="s">
        <v>162</v>
      </c>
      <c r="G161" s="209"/>
      <c r="H161" s="212">
        <v>1.0350000000000001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155</v>
      </c>
      <c r="AU161" s="218" t="s">
        <v>153</v>
      </c>
      <c r="AV161" s="14" t="s">
        <v>153</v>
      </c>
      <c r="AW161" s="14" t="s">
        <v>33</v>
      </c>
      <c r="AX161" s="14" t="s">
        <v>75</v>
      </c>
      <c r="AY161" s="218" t="s">
        <v>145</v>
      </c>
    </row>
    <row r="162" spans="1:65" s="13" customFormat="1" ht="11.25">
      <c r="B162" s="197"/>
      <c r="C162" s="198"/>
      <c r="D162" s="199" t="s">
        <v>155</v>
      </c>
      <c r="E162" s="200" t="s">
        <v>1</v>
      </c>
      <c r="F162" s="201" t="s">
        <v>163</v>
      </c>
      <c r="G162" s="198"/>
      <c r="H162" s="200" t="s">
        <v>1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155</v>
      </c>
      <c r="AU162" s="207" t="s">
        <v>153</v>
      </c>
      <c r="AV162" s="13" t="s">
        <v>83</v>
      </c>
      <c r="AW162" s="13" t="s">
        <v>33</v>
      </c>
      <c r="AX162" s="13" t="s">
        <v>75</v>
      </c>
      <c r="AY162" s="207" t="s">
        <v>145</v>
      </c>
    </row>
    <row r="163" spans="1:65" s="14" customFormat="1" ht="11.25">
      <c r="B163" s="208"/>
      <c r="C163" s="209"/>
      <c r="D163" s="199" t="s">
        <v>155</v>
      </c>
      <c r="E163" s="210" t="s">
        <v>1</v>
      </c>
      <c r="F163" s="211" t="s">
        <v>164</v>
      </c>
      <c r="G163" s="209"/>
      <c r="H163" s="212">
        <v>7.3499999999999982E-2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155</v>
      </c>
      <c r="AU163" s="218" t="s">
        <v>153</v>
      </c>
      <c r="AV163" s="14" t="s">
        <v>153</v>
      </c>
      <c r="AW163" s="14" t="s">
        <v>33</v>
      </c>
      <c r="AX163" s="14" t="s">
        <v>75</v>
      </c>
      <c r="AY163" s="218" t="s">
        <v>145</v>
      </c>
    </row>
    <row r="164" spans="1:65" s="15" customFormat="1" ht="11.25">
      <c r="B164" s="219"/>
      <c r="C164" s="220"/>
      <c r="D164" s="199" t="s">
        <v>155</v>
      </c>
      <c r="E164" s="221" t="s">
        <v>1</v>
      </c>
      <c r="F164" s="222" t="s">
        <v>165</v>
      </c>
      <c r="G164" s="220"/>
      <c r="H164" s="223">
        <v>1.1085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155</v>
      </c>
      <c r="AU164" s="229" t="s">
        <v>153</v>
      </c>
      <c r="AV164" s="15" t="s">
        <v>152</v>
      </c>
      <c r="AW164" s="15" t="s">
        <v>33</v>
      </c>
      <c r="AX164" s="15" t="s">
        <v>83</v>
      </c>
      <c r="AY164" s="229" t="s">
        <v>145</v>
      </c>
    </row>
    <row r="165" spans="1:65" s="2" customFormat="1" ht="24.2" customHeight="1">
      <c r="A165" s="34"/>
      <c r="B165" s="35"/>
      <c r="C165" s="183" t="s">
        <v>146</v>
      </c>
      <c r="D165" s="183" t="s">
        <v>148</v>
      </c>
      <c r="E165" s="184" t="s">
        <v>166</v>
      </c>
      <c r="F165" s="185" t="s">
        <v>167</v>
      </c>
      <c r="G165" s="186" t="s">
        <v>151</v>
      </c>
      <c r="H165" s="187">
        <v>9</v>
      </c>
      <c r="I165" s="188"/>
      <c r="J165" s="189">
        <f>ROUND(I165*H165,2)</f>
        <v>0</v>
      </c>
      <c r="K165" s="190"/>
      <c r="L165" s="39"/>
      <c r="M165" s="191" t="s">
        <v>1</v>
      </c>
      <c r="N165" s="192" t="s">
        <v>41</v>
      </c>
      <c r="O165" s="71"/>
      <c r="P165" s="193">
        <f>O165*H165</f>
        <v>0</v>
      </c>
      <c r="Q165" s="193">
        <v>5.6499999999999996E-3</v>
      </c>
      <c r="R165" s="193">
        <f>Q165*H165</f>
        <v>5.0849999999999999E-2</v>
      </c>
      <c r="S165" s="193">
        <v>0</v>
      </c>
      <c r="T165" s="19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5" t="s">
        <v>152</v>
      </c>
      <c r="AT165" s="195" t="s">
        <v>148</v>
      </c>
      <c r="AU165" s="195" t="s">
        <v>153</v>
      </c>
      <c r="AY165" s="17" t="s">
        <v>145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7" t="s">
        <v>153</v>
      </c>
      <c r="BK165" s="196">
        <f>ROUND(I165*H165,2)</f>
        <v>0</v>
      </c>
      <c r="BL165" s="17" t="s">
        <v>152</v>
      </c>
      <c r="BM165" s="195" t="s">
        <v>168</v>
      </c>
    </row>
    <row r="166" spans="1:65" s="13" customFormat="1" ht="11.25">
      <c r="B166" s="197"/>
      <c r="C166" s="198"/>
      <c r="D166" s="199" t="s">
        <v>155</v>
      </c>
      <c r="E166" s="200" t="s">
        <v>1</v>
      </c>
      <c r="F166" s="201" t="s">
        <v>169</v>
      </c>
      <c r="G166" s="198"/>
      <c r="H166" s="200" t="s">
        <v>1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155</v>
      </c>
      <c r="AU166" s="207" t="s">
        <v>153</v>
      </c>
      <c r="AV166" s="13" t="s">
        <v>83</v>
      </c>
      <c r="AW166" s="13" t="s">
        <v>33</v>
      </c>
      <c r="AX166" s="13" t="s">
        <v>75</v>
      </c>
      <c r="AY166" s="207" t="s">
        <v>145</v>
      </c>
    </row>
    <row r="167" spans="1:65" s="14" customFormat="1" ht="11.25">
      <c r="B167" s="208"/>
      <c r="C167" s="209"/>
      <c r="D167" s="199" t="s">
        <v>155</v>
      </c>
      <c r="E167" s="210" t="s">
        <v>1</v>
      </c>
      <c r="F167" s="211" t="s">
        <v>170</v>
      </c>
      <c r="G167" s="209"/>
      <c r="H167" s="212">
        <v>9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155</v>
      </c>
      <c r="AU167" s="218" t="s">
        <v>153</v>
      </c>
      <c r="AV167" s="14" t="s">
        <v>153</v>
      </c>
      <c r="AW167" s="14" t="s">
        <v>33</v>
      </c>
      <c r="AX167" s="14" t="s">
        <v>83</v>
      </c>
      <c r="AY167" s="218" t="s">
        <v>145</v>
      </c>
    </row>
    <row r="168" spans="1:65" s="2" customFormat="1" ht="24.2" customHeight="1">
      <c r="A168" s="34"/>
      <c r="B168" s="35"/>
      <c r="C168" s="183" t="s">
        <v>152</v>
      </c>
      <c r="D168" s="183" t="s">
        <v>148</v>
      </c>
      <c r="E168" s="184" t="s">
        <v>171</v>
      </c>
      <c r="F168" s="185" t="s">
        <v>172</v>
      </c>
      <c r="G168" s="186" t="s">
        <v>173</v>
      </c>
      <c r="H168" s="187">
        <v>5.9850000000000003</v>
      </c>
      <c r="I168" s="188"/>
      <c r="J168" s="189">
        <f>ROUND(I168*H168,2)</f>
        <v>0</v>
      </c>
      <c r="K168" s="190"/>
      <c r="L168" s="39"/>
      <c r="M168" s="191" t="s">
        <v>1</v>
      </c>
      <c r="N168" s="192" t="s">
        <v>41</v>
      </c>
      <c r="O168" s="71"/>
      <c r="P168" s="193">
        <f>O168*H168</f>
        <v>0</v>
      </c>
      <c r="Q168" s="193">
        <v>6.166E-2</v>
      </c>
      <c r="R168" s="193">
        <f>Q168*H168</f>
        <v>0.3690351</v>
      </c>
      <c r="S168" s="193">
        <v>0</v>
      </c>
      <c r="T168" s="19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5" t="s">
        <v>152</v>
      </c>
      <c r="AT168" s="195" t="s">
        <v>148</v>
      </c>
      <c r="AU168" s="195" t="s">
        <v>153</v>
      </c>
      <c r="AY168" s="17" t="s">
        <v>145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7" t="s">
        <v>153</v>
      </c>
      <c r="BK168" s="196">
        <f>ROUND(I168*H168,2)</f>
        <v>0</v>
      </c>
      <c r="BL168" s="17" t="s">
        <v>152</v>
      </c>
      <c r="BM168" s="195" t="s">
        <v>174</v>
      </c>
    </row>
    <row r="169" spans="1:65" s="13" customFormat="1" ht="11.25">
      <c r="B169" s="197"/>
      <c r="C169" s="198"/>
      <c r="D169" s="199" t="s">
        <v>155</v>
      </c>
      <c r="E169" s="200" t="s">
        <v>1</v>
      </c>
      <c r="F169" s="201" t="s">
        <v>175</v>
      </c>
      <c r="G169" s="198"/>
      <c r="H169" s="200" t="s">
        <v>1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155</v>
      </c>
      <c r="AU169" s="207" t="s">
        <v>153</v>
      </c>
      <c r="AV169" s="13" t="s">
        <v>83</v>
      </c>
      <c r="AW169" s="13" t="s">
        <v>33</v>
      </c>
      <c r="AX169" s="13" t="s">
        <v>75</v>
      </c>
      <c r="AY169" s="207" t="s">
        <v>145</v>
      </c>
    </row>
    <row r="170" spans="1:65" s="14" customFormat="1" ht="11.25">
      <c r="B170" s="208"/>
      <c r="C170" s="209"/>
      <c r="D170" s="199" t="s">
        <v>155</v>
      </c>
      <c r="E170" s="210" t="s">
        <v>1</v>
      </c>
      <c r="F170" s="211" t="s">
        <v>176</v>
      </c>
      <c r="G170" s="209"/>
      <c r="H170" s="212">
        <v>5.9850000000000003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155</v>
      </c>
      <c r="AU170" s="218" t="s">
        <v>153</v>
      </c>
      <c r="AV170" s="14" t="s">
        <v>153</v>
      </c>
      <c r="AW170" s="14" t="s">
        <v>33</v>
      </c>
      <c r="AX170" s="14" t="s">
        <v>83</v>
      </c>
      <c r="AY170" s="218" t="s">
        <v>145</v>
      </c>
    </row>
    <row r="171" spans="1:65" s="12" customFormat="1" ht="22.9" customHeight="1">
      <c r="B171" s="167"/>
      <c r="C171" s="168"/>
      <c r="D171" s="169" t="s">
        <v>74</v>
      </c>
      <c r="E171" s="181" t="s">
        <v>177</v>
      </c>
      <c r="F171" s="181" t="s">
        <v>178</v>
      </c>
      <c r="G171" s="168"/>
      <c r="H171" s="168"/>
      <c r="I171" s="171"/>
      <c r="J171" s="182">
        <f>BK171</f>
        <v>0</v>
      </c>
      <c r="K171" s="168"/>
      <c r="L171" s="173"/>
      <c r="M171" s="174"/>
      <c r="N171" s="175"/>
      <c r="O171" s="175"/>
      <c r="P171" s="176">
        <f>SUM(P172:P261)</f>
        <v>0</v>
      </c>
      <c r="Q171" s="175"/>
      <c r="R171" s="176">
        <f>SUM(R172:R261)</f>
        <v>2.3676399199999998</v>
      </c>
      <c r="S171" s="175"/>
      <c r="T171" s="177">
        <f>SUM(T172:T261)</f>
        <v>0</v>
      </c>
      <c r="AR171" s="178" t="s">
        <v>83</v>
      </c>
      <c r="AT171" s="179" t="s">
        <v>74</v>
      </c>
      <c r="AU171" s="179" t="s">
        <v>83</v>
      </c>
      <c r="AY171" s="178" t="s">
        <v>145</v>
      </c>
      <c r="BK171" s="180">
        <f>SUM(BK172:BK261)</f>
        <v>0</v>
      </c>
    </row>
    <row r="172" spans="1:65" s="2" customFormat="1" ht="24.2" customHeight="1">
      <c r="A172" s="34"/>
      <c r="B172" s="35"/>
      <c r="C172" s="183" t="s">
        <v>179</v>
      </c>
      <c r="D172" s="183" t="s">
        <v>148</v>
      </c>
      <c r="E172" s="184" t="s">
        <v>180</v>
      </c>
      <c r="F172" s="185" t="s">
        <v>181</v>
      </c>
      <c r="G172" s="186" t="s">
        <v>173</v>
      </c>
      <c r="H172" s="187">
        <v>40.49</v>
      </c>
      <c r="I172" s="188"/>
      <c r="J172" s="189">
        <f>ROUND(I172*H172,2)</f>
        <v>0</v>
      </c>
      <c r="K172" s="190"/>
      <c r="L172" s="39"/>
      <c r="M172" s="191" t="s">
        <v>1</v>
      </c>
      <c r="N172" s="192" t="s">
        <v>41</v>
      </c>
      <c r="O172" s="71"/>
      <c r="P172" s="193">
        <f>O172*H172</f>
        <v>0</v>
      </c>
      <c r="Q172" s="193">
        <v>2.5999999999999998E-4</v>
      </c>
      <c r="R172" s="193">
        <f>Q172*H172</f>
        <v>1.0527399999999999E-2</v>
      </c>
      <c r="S172" s="193">
        <v>0</v>
      </c>
      <c r="T172" s="194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5" t="s">
        <v>152</v>
      </c>
      <c r="AT172" s="195" t="s">
        <v>148</v>
      </c>
      <c r="AU172" s="195" t="s">
        <v>153</v>
      </c>
      <c r="AY172" s="17" t="s">
        <v>145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7" t="s">
        <v>153</v>
      </c>
      <c r="BK172" s="196">
        <f>ROUND(I172*H172,2)</f>
        <v>0</v>
      </c>
      <c r="BL172" s="17" t="s">
        <v>152</v>
      </c>
      <c r="BM172" s="195" t="s">
        <v>182</v>
      </c>
    </row>
    <row r="173" spans="1:65" s="13" customFormat="1" ht="11.25">
      <c r="B173" s="197"/>
      <c r="C173" s="198"/>
      <c r="D173" s="199" t="s">
        <v>155</v>
      </c>
      <c r="E173" s="200" t="s">
        <v>1</v>
      </c>
      <c r="F173" s="201" t="s">
        <v>183</v>
      </c>
      <c r="G173" s="198"/>
      <c r="H173" s="200" t="s">
        <v>1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155</v>
      </c>
      <c r="AU173" s="207" t="s">
        <v>153</v>
      </c>
      <c r="AV173" s="13" t="s">
        <v>83</v>
      </c>
      <c r="AW173" s="13" t="s">
        <v>33</v>
      </c>
      <c r="AX173" s="13" t="s">
        <v>75</v>
      </c>
      <c r="AY173" s="207" t="s">
        <v>145</v>
      </c>
    </row>
    <row r="174" spans="1:65" s="14" customFormat="1" ht="11.25">
      <c r="B174" s="208"/>
      <c r="C174" s="209"/>
      <c r="D174" s="199" t="s">
        <v>155</v>
      </c>
      <c r="E174" s="210" t="s">
        <v>1</v>
      </c>
      <c r="F174" s="211" t="s">
        <v>184</v>
      </c>
      <c r="G174" s="209"/>
      <c r="H174" s="212">
        <v>0.87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155</v>
      </c>
      <c r="AU174" s="218" t="s">
        <v>153</v>
      </c>
      <c r="AV174" s="14" t="s">
        <v>153</v>
      </c>
      <c r="AW174" s="14" t="s">
        <v>33</v>
      </c>
      <c r="AX174" s="14" t="s">
        <v>75</v>
      </c>
      <c r="AY174" s="218" t="s">
        <v>145</v>
      </c>
    </row>
    <row r="175" spans="1:65" s="13" customFormat="1" ht="11.25">
      <c r="B175" s="197"/>
      <c r="C175" s="198"/>
      <c r="D175" s="199" t="s">
        <v>155</v>
      </c>
      <c r="E175" s="200" t="s">
        <v>1</v>
      </c>
      <c r="F175" s="201" t="s">
        <v>185</v>
      </c>
      <c r="G175" s="198"/>
      <c r="H175" s="200" t="s">
        <v>1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155</v>
      </c>
      <c r="AU175" s="207" t="s">
        <v>153</v>
      </c>
      <c r="AV175" s="13" t="s">
        <v>83</v>
      </c>
      <c r="AW175" s="13" t="s">
        <v>33</v>
      </c>
      <c r="AX175" s="13" t="s">
        <v>75</v>
      </c>
      <c r="AY175" s="207" t="s">
        <v>145</v>
      </c>
    </row>
    <row r="176" spans="1:65" s="14" customFormat="1" ht="11.25">
      <c r="B176" s="208"/>
      <c r="C176" s="209"/>
      <c r="D176" s="199" t="s">
        <v>155</v>
      </c>
      <c r="E176" s="210" t="s">
        <v>1</v>
      </c>
      <c r="F176" s="211" t="s">
        <v>186</v>
      </c>
      <c r="G176" s="209"/>
      <c r="H176" s="212">
        <v>4.5650000000000004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155</v>
      </c>
      <c r="AU176" s="218" t="s">
        <v>153</v>
      </c>
      <c r="AV176" s="14" t="s">
        <v>153</v>
      </c>
      <c r="AW176" s="14" t="s">
        <v>33</v>
      </c>
      <c r="AX176" s="14" t="s">
        <v>75</v>
      </c>
      <c r="AY176" s="218" t="s">
        <v>145</v>
      </c>
    </row>
    <row r="177" spans="1:65" s="13" customFormat="1" ht="11.25">
      <c r="B177" s="197"/>
      <c r="C177" s="198"/>
      <c r="D177" s="199" t="s">
        <v>155</v>
      </c>
      <c r="E177" s="200" t="s">
        <v>1</v>
      </c>
      <c r="F177" s="201" t="s">
        <v>187</v>
      </c>
      <c r="G177" s="198"/>
      <c r="H177" s="200" t="s">
        <v>1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155</v>
      </c>
      <c r="AU177" s="207" t="s">
        <v>153</v>
      </c>
      <c r="AV177" s="13" t="s">
        <v>83</v>
      </c>
      <c r="AW177" s="13" t="s">
        <v>33</v>
      </c>
      <c r="AX177" s="13" t="s">
        <v>75</v>
      </c>
      <c r="AY177" s="207" t="s">
        <v>145</v>
      </c>
    </row>
    <row r="178" spans="1:65" s="14" customFormat="1" ht="11.25">
      <c r="B178" s="208"/>
      <c r="C178" s="209"/>
      <c r="D178" s="199" t="s">
        <v>155</v>
      </c>
      <c r="E178" s="210" t="s">
        <v>1</v>
      </c>
      <c r="F178" s="211" t="s">
        <v>188</v>
      </c>
      <c r="G178" s="209"/>
      <c r="H178" s="212">
        <v>1.105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155</v>
      </c>
      <c r="AU178" s="218" t="s">
        <v>153</v>
      </c>
      <c r="AV178" s="14" t="s">
        <v>153</v>
      </c>
      <c r="AW178" s="14" t="s">
        <v>33</v>
      </c>
      <c r="AX178" s="14" t="s">
        <v>75</v>
      </c>
      <c r="AY178" s="218" t="s">
        <v>145</v>
      </c>
    </row>
    <row r="179" spans="1:65" s="13" customFormat="1" ht="11.25">
      <c r="B179" s="197"/>
      <c r="C179" s="198"/>
      <c r="D179" s="199" t="s">
        <v>155</v>
      </c>
      <c r="E179" s="200" t="s">
        <v>1</v>
      </c>
      <c r="F179" s="201" t="s">
        <v>189</v>
      </c>
      <c r="G179" s="198"/>
      <c r="H179" s="200" t="s">
        <v>1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155</v>
      </c>
      <c r="AU179" s="207" t="s">
        <v>153</v>
      </c>
      <c r="AV179" s="13" t="s">
        <v>83</v>
      </c>
      <c r="AW179" s="13" t="s">
        <v>33</v>
      </c>
      <c r="AX179" s="13" t="s">
        <v>75</v>
      </c>
      <c r="AY179" s="207" t="s">
        <v>145</v>
      </c>
    </row>
    <row r="180" spans="1:65" s="14" customFormat="1" ht="11.25">
      <c r="B180" s="208"/>
      <c r="C180" s="209"/>
      <c r="D180" s="199" t="s">
        <v>155</v>
      </c>
      <c r="E180" s="210" t="s">
        <v>1</v>
      </c>
      <c r="F180" s="211" t="s">
        <v>190</v>
      </c>
      <c r="G180" s="209"/>
      <c r="H180" s="212">
        <v>2.5829999999999997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155</v>
      </c>
      <c r="AU180" s="218" t="s">
        <v>153</v>
      </c>
      <c r="AV180" s="14" t="s">
        <v>153</v>
      </c>
      <c r="AW180" s="14" t="s">
        <v>33</v>
      </c>
      <c r="AX180" s="14" t="s">
        <v>75</v>
      </c>
      <c r="AY180" s="218" t="s">
        <v>145</v>
      </c>
    </row>
    <row r="181" spans="1:65" s="13" customFormat="1" ht="11.25">
      <c r="B181" s="197"/>
      <c r="C181" s="198"/>
      <c r="D181" s="199" t="s">
        <v>155</v>
      </c>
      <c r="E181" s="200" t="s">
        <v>1</v>
      </c>
      <c r="F181" s="201" t="s">
        <v>191</v>
      </c>
      <c r="G181" s="198"/>
      <c r="H181" s="200" t="s">
        <v>1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155</v>
      </c>
      <c r="AU181" s="207" t="s">
        <v>153</v>
      </c>
      <c r="AV181" s="13" t="s">
        <v>83</v>
      </c>
      <c r="AW181" s="13" t="s">
        <v>33</v>
      </c>
      <c r="AX181" s="13" t="s">
        <v>75</v>
      </c>
      <c r="AY181" s="207" t="s">
        <v>145</v>
      </c>
    </row>
    <row r="182" spans="1:65" s="14" customFormat="1" ht="11.25">
      <c r="B182" s="208"/>
      <c r="C182" s="209"/>
      <c r="D182" s="199" t="s">
        <v>155</v>
      </c>
      <c r="E182" s="210" t="s">
        <v>1</v>
      </c>
      <c r="F182" s="211" t="s">
        <v>192</v>
      </c>
      <c r="G182" s="209"/>
      <c r="H182" s="212">
        <v>11.91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155</v>
      </c>
      <c r="AU182" s="218" t="s">
        <v>153</v>
      </c>
      <c r="AV182" s="14" t="s">
        <v>153</v>
      </c>
      <c r="AW182" s="14" t="s">
        <v>33</v>
      </c>
      <c r="AX182" s="14" t="s">
        <v>75</v>
      </c>
      <c r="AY182" s="218" t="s">
        <v>145</v>
      </c>
    </row>
    <row r="183" spans="1:65" s="13" customFormat="1" ht="11.25">
      <c r="B183" s="197"/>
      <c r="C183" s="198"/>
      <c r="D183" s="199" t="s">
        <v>155</v>
      </c>
      <c r="E183" s="200" t="s">
        <v>1</v>
      </c>
      <c r="F183" s="201" t="s">
        <v>193</v>
      </c>
      <c r="G183" s="198"/>
      <c r="H183" s="200" t="s">
        <v>1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155</v>
      </c>
      <c r="AU183" s="207" t="s">
        <v>153</v>
      </c>
      <c r="AV183" s="13" t="s">
        <v>83</v>
      </c>
      <c r="AW183" s="13" t="s">
        <v>33</v>
      </c>
      <c r="AX183" s="13" t="s">
        <v>75</v>
      </c>
      <c r="AY183" s="207" t="s">
        <v>145</v>
      </c>
    </row>
    <row r="184" spans="1:65" s="14" customFormat="1" ht="11.25">
      <c r="B184" s="208"/>
      <c r="C184" s="209"/>
      <c r="D184" s="199" t="s">
        <v>155</v>
      </c>
      <c r="E184" s="210" t="s">
        <v>1</v>
      </c>
      <c r="F184" s="211" t="s">
        <v>194</v>
      </c>
      <c r="G184" s="209"/>
      <c r="H184" s="212">
        <v>19.456499999999998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155</v>
      </c>
      <c r="AU184" s="218" t="s">
        <v>153</v>
      </c>
      <c r="AV184" s="14" t="s">
        <v>153</v>
      </c>
      <c r="AW184" s="14" t="s">
        <v>33</v>
      </c>
      <c r="AX184" s="14" t="s">
        <v>75</v>
      </c>
      <c r="AY184" s="218" t="s">
        <v>145</v>
      </c>
    </row>
    <row r="185" spans="1:65" s="15" customFormat="1" ht="11.25">
      <c r="B185" s="219"/>
      <c r="C185" s="220"/>
      <c r="D185" s="199" t="s">
        <v>155</v>
      </c>
      <c r="E185" s="221" t="s">
        <v>1</v>
      </c>
      <c r="F185" s="222" t="s">
        <v>165</v>
      </c>
      <c r="G185" s="220"/>
      <c r="H185" s="223">
        <v>40.4895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155</v>
      </c>
      <c r="AU185" s="229" t="s">
        <v>153</v>
      </c>
      <c r="AV185" s="15" t="s">
        <v>152</v>
      </c>
      <c r="AW185" s="15" t="s">
        <v>33</v>
      </c>
      <c r="AX185" s="15" t="s">
        <v>83</v>
      </c>
      <c r="AY185" s="229" t="s">
        <v>145</v>
      </c>
    </row>
    <row r="186" spans="1:65" s="2" customFormat="1" ht="24.2" customHeight="1">
      <c r="A186" s="34"/>
      <c r="B186" s="35"/>
      <c r="C186" s="183" t="s">
        <v>177</v>
      </c>
      <c r="D186" s="183" t="s">
        <v>148</v>
      </c>
      <c r="E186" s="184" t="s">
        <v>195</v>
      </c>
      <c r="F186" s="185" t="s">
        <v>196</v>
      </c>
      <c r="G186" s="186" t="s">
        <v>173</v>
      </c>
      <c r="H186" s="187">
        <v>40.49</v>
      </c>
      <c r="I186" s="188"/>
      <c r="J186" s="189">
        <f>ROUND(I186*H186,2)</f>
        <v>0</v>
      </c>
      <c r="K186" s="190"/>
      <c r="L186" s="39"/>
      <c r="M186" s="191" t="s">
        <v>1</v>
      </c>
      <c r="N186" s="192" t="s">
        <v>41</v>
      </c>
      <c r="O186" s="71"/>
      <c r="P186" s="193">
        <f>O186*H186</f>
        <v>0</v>
      </c>
      <c r="Q186" s="193">
        <v>4.0000000000000001E-3</v>
      </c>
      <c r="R186" s="193">
        <f>Q186*H186</f>
        <v>0.16196000000000002</v>
      </c>
      <c r="S186" s="193">
        <v>0</v>
      </c>
      <c r="T186" s="19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5" t="s">
        <v>152</v>
      </c>
      <c r="AT186" s="195" t="s">
        <v>148</v>
      </c>
      <c r="AU186" s="195" t="s">
        <v>153</v>
      </c>
      <c r="AY186" s="17" t="s">
        <v>145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7" t="s">
        <v>153</v>
      </c>
      <c r="BK186" s="196">
        <f>ROUND(I186*H186,2)</f>
        <v>0</v>
      </c>
      <c r="BL186" s="17" t="s">
        <v>152</v>
      </c>
      <c r="BM186" s="195" t="s">
        <v>197</v>
      </c>
    </row>
    <row r="187" spans="1:65" s="2" customFormat="1" ht="24.2" customHeight="1">
      <c r="A187" s="34"/>
      <c r="B187" s="35"/>
      <c r="C187" s="183" t="s">
        <v>198</v>
      </c>
      <c r="D187" s="183" t="s">
        <v>148</v>
      </c>
      <c r="E187" s="184" t="s">
        <v>199</v>
      </c>
      <c r="F187" s="185" t="s">
        <v>200</v>
      </c>
      <c r="G187" s="186" t="s">
        <v>173</v>
      </c>
      <c r="H187" s="187">
        <v>1.2</v>
      </c>
      <c r="I187" s="188"/>
      <c r="J187" s="189">
        <f>ROUND(I187*H187,2)</f>
        <v>0</v>
      </c>
      <c r="K187" s="190"/>
      <c r="L187" s="39"/>
      <c r="M187" s="191" t="s">
        <v>1</v>
      </c>
      <c r="N187" s="192" t="s">
        <v>41</v>
      </c>
      <c r="O187" s="71"/>
      <c r="P187" s="193">
        <f>O187*H187</f>
        <v>0</v>
      </c>
      <c r="Q187" s="193">
        <v>3.73E-2</v>
      </c>
      <c r="R187" s="193">
        <f>Q187*H187</f>
        <v>4.4760000000000001E-2</v>
      </c>
      <c r="S187" s="193">
        <v>0</v>
      </c>
      <c r="T187" s="19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5" t="s">
        <v>152</v>
      </c>
      <c r="AT187" s="195" t="s">
        <v>148</v>
      </c>
      <c r="AU187" s="195" t="s">
        <v>153</v>
      </c>
      <c r="AY187" s="17" t="s">
        <v>145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7" t="s">
        <v>153</v>
      </c>
      <c r="BK187" s="196">
        <f>ROUND(I187*H187,2)</f>
        <v>0</v>
      </c>
      <c r="BL187" s="17" t="s">
        <v>152</v>
      </c>
      <c r="BM187" s="195" t="s">
        <v>201</v>
      </c>
    </row>
    <row r="188" spans="1:65" s="13" customFormat="1" ht="11.25">
      <c r="B188" s="197"/>
      <c r="C188" s="198"/>
      <c r="D188" s="199" t="s">
        <v>155</v>
      </c>
      <c r="E188" s="200" t="s">
        <v>1</v>
      </c>
      <c r="F188" s="201" t="s">
        <v>202</v>
      </c>
      <c r="G188" s="198"/>
      <c r="H188" s="200" t="s">
        <v>1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155</v>
      </c>
      <c r="AU188" s="207" t="s">
        <v>153</v>
      </c>
      <c r="AV188" s="13" t="s">
        <v>83</v>
      </c>
      <c r="AW188" s="13" t="s">
        <v>33</v>
      </c>
      <c r="AX188" s="13" t="s">
        <v>75</v>
      </c>
      <c r="AY188" s="207" t="s">
        <v>145</v>
      </c>
    </row>
    <row r="189" spans="1:65" s="14" customFormat="1" ht="11.25">
      <c r="B189" s="208"/>
      <c r="C189" s="209"/>
      <c r="D189" s="199" t="s">
        <v>155</v>
      </c>
      <c r="E189" s="210" t="s">
        <v>1</v>
      </c>
      <c r="F189" s="211" t="s">
        <v>203</v>
      </c>
      <c r="G189" s="209"/>
      <c r="H189" s="212">
        <v>1.2000000000000002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155</v>
      </c>
      <c r="AU189" s="218" t="s">
        <v>153</v>
      </c>
      <c r="AV189" s="14" t="s">
        <v>153</v>
      </c>
      <c r="AW189" s="14" t="s">
        <v>33</v>
      </c>
      <c r="AX189" s="14" t="s">
        <v>83</v>
      </c>
      <c r="AY189" s="218" t="s">
        <v>145</v>
      </c>
    </row>
    <row r="190" spans="1:65" s="2" customFormat="1" ht="24.2" customHeight="1">
      <c r="A190" s="34"/>
      <c r="B190" s="35"/>
      <c r="C190" s="183" t="s">
        <v>204</v>
      </c>
      <c r="D190" s="183" t="s">
        <v>148</v>
      </c>
      <c r="E190" s="184" t="s">
        <v>205</v>
      </c>
      <c r="F190" s="185" t="s">
        <v>206</v>
      </c>
      <c r="G190" s="186" t="s">
        <v>173</v>
      </c>
      <c r="H190" s="187">
        <v>23.012</v>
      </c>
      <c r="I190" s="188"/>
      <c r="J190" s="189">
        <f>ROUND(I190*H190,2)</f>
        <v>0</v>
      </c>
      <c r="K190" s="190"/>
      <c r="L190" s="39"/>
      <c r="M190" s="191" t="s">
        <v>1</v>
      </c>
      <c r="N190" s="192" t="s">
        <v>41</v>
      </c>
      <c r="O190" s="71"/>
      <c r="P190" s="193">
        <f>O190*H190</f>
        <v>0</v>
      </c>
      <c r="Q190" s="193">
        <v>7.3499999999999998E-3</v>
      </c>
      <c r="R190" s="193">
        <f>Q190*H190</f>
        <v>0.16913819999999999</v>
      </c>
      <c r="S190" s="193">
        <v>0</v>
      </c>
      <c r="T190" s="19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5" t="s">
        <v>152</v>
      </c>
      <c r="AT190" s="195" t="s">
        <v>148</v>
      </c>
      <c r="AU190" s="195" t="s">
        <v>153</v>
      </c>
      <c r="AY190" s="17" t="s">
        <v>145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7" t="s">
        <v>153</v>
      </c>
      <c r="BK190" s="196">
        <f>ROUND(I190*H190,2)</f>
        <v>0</v>
      </c>
      <c r="BL190" s="17" t="s">
        <v>152</v>
      </c>
      <c r="BM190" s="195" t="s">
        <v>207</v>
      </c>
    </row>
    <row r="191" spans="1:65" s="13" customFormat="1" ht="11.25">
      <c r="B191" s="197"/>
      <c r="C191" s="198"/>
      <c r="D191" s="199" t="s">
        <v>155</v>
      </c>
      <c r="E191" s="200" t="s">
        <v>1</v>
      </c>
      <c r="F191" s="201" t="s">
        <v>187</v>
      </c>
      <c r="G191" s="198"/>
      <c r="H191" s="200" t="s">
        <v>1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155</v>
      </c>
      <c r="AU191" s="207" t="s">
        <v>153</v>
      </c>
      <c r="AV191" s="13" t="s">
        <v>83</v>
      </c>
      <c r="AW191" s="13" t="s">
        <v>33</v>
      </c>
      <c r="AX191" s="13" t="s">
        <v>75</v>
      </c>
      <c r="AY191" s="207" t="s">
        <v>145</v>
      </c>
    </row>
    <row r="192" spans="1:65" s="14" customFormat="1" ht="11.25">
      <c r="B192" s="208"/>
      <c r="C192" s="209"/>
      <c r="D192" s="199" t="s">
        <v>155</v>
      </c>
      <c r="E192" s="210" t="s">
        <v>1</v>
      </c>
      <c r="F192" s="211" t="s">
        <v>208</v>
      </c>
      <c r="G192" s="209"/>
      <c r="H192" s="212">
        <v>5.3999999999999995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155</v>
      </c>
      <c r="AU192" s="218" t="s">
        <v>153</v>
      </c>
      <c r="AV192" s="14" t="s">
        <v>153</v>
      </c>
      <c r="AW192" s="14" t="s">
        <v>33</v>
      </c>
      <c r="AX192" s="14" t="s">
        <v>75</v>
      </c>
      <c r="AY192" s="218" t="s">
        <v>145</v>
      </c>
    </row>
    <row r="193" spans="1:65" s="13" customFormat="1" ht="11.25">
      <c r="B193" s="197"/>
      <c r="C193" s="198"/>
      <c r="D193" s="199" t="s">
        <v>155</v>
      </c>
      <c r="E193" s="200" t="s">
        <v>1</v>
      </c>
      <c r="F193" s="201" t="s">
        <v>209</v>
      </c>
      <c r="G193" s="198"/>
      <c r="H193" s="200" t="s">
        <v>1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155</v>
      </c>
      <c r="AU193" s="207" t="s">
        <v>153</v>
      </c>
      <c r="AV193" s="13" t="s">
        <v>83</v>
      </c>
      <c r="AW193" s="13" t="s">
        <v>33</v>
      </c>
      <c r="AX193" s="13" t="s">
        <v>75</v>
      </c>
      <c r="AY193" s="207" t="s">
        <v>145</v>
      </c>
    </row>
    <row r="194" spans="1:65" s="14" customFormat="1" ht="11.25">
      <c r="B194" s="208"/>
      <c r="C194" s="209"/>
      <c r="D194" s="199" t="s">
        <v>155</v>
      </c>
      <c r="E194" s="210" t="s">
        <v>1</v>
      </c>
      <c r="F194" s="211" t="s">
        <v>210</v>
      </c>
      <c r="G194" s="209"/>
      <c r="H194" s="212">
        <v>13.182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155</v>
      </c>
      <c r="AU194" s="218" t="s">
        <v>153</v>
      </c>
      <c r="AV194" s="14" t="s">
        <v>153</v>
      </c>
      <c r="AW194" s="14" t="s">
        <v>33</v>
      </c>
      <c r="AX194" s="14" t="s">
        <v>75</v>
      </c>
      <c r="AY194" s="218" t="s">
        <v>145</v>
      </c>
    </row>
    <row r="195" spans="1:65" s="13" customFormat="1" ht="11.25">
      <c r="B195" s="197"/>
      <c r="C195" s="198"/>
      <c r="D195" s="199" t="s">
        <v>155</v>
      </c>
      <c r="E195" s="200" t="s">
        <v>1</v>
      </c>
      <c r="F195" s="201" t="s">
        <v>211</v>
      </c>
      <c r="G195" s="198"/>
      <c r="H195" s="200" t="s">
        <v>1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155</v>
      </c>
      <c r="AU195" s="207" t="s">
        <v>153</v>
      </c>
      <c r="AV195" s="13" t="s">
        <v>83</v>
      </c>
      <c r="AW195" s="13" t="s">
        <v>33</v>
      </c>
      <c r="AX195" s="13" t="s">
        <v>75</v>
      </c>
      <c r="AY195" s="207" t="s">
        <v>145</v>
      </c>
    </row>
    <row r="196" spans="1:65" s="14" customFormat="1" ht="11.25">
      <c r="B196" s="208"/>
      <c r="C196" s="209"/>
      <c r="D196" s="199" t="s">
        <v>155</v>
      </c>
      <c r="E196" s="210" t="s">
        <v>1</v>
      </c>
      <c r="F196" s="211" t="s">
        <v>212</v>
      </c>
      <c r="G196" s="209"/>
      <c r="H196" s="212">
        <v>3.45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155</v>
      </c>
      <c r="AU196" s="218" t="s">
        <v>153</v>
      </c>
      <c r="AV196" s="14" t="s">
        <v>153</v>
      </c>
      <c r="AW196" s="14" t="s">
        <v>33</v>
      </c>
      <c r="AX196" s="14" t="s">
        <v>75</v>
      </c>
      <c r="AY196" s="218" t="s">
        <v>145</v>
      </c>
    </row>
    <row r="197" spans="1:65" s="13" customFormat="1" ht="11.25">
      <c r="B197" s="197"/>
      <c r="C197" s="198"/>
      <c r="D197" s="199" t="s">
        <v>155</v>
      </c>
      <c r="E197" s="200" t="s">
        <v>1</v>
      </c>
      <c r="F197" s="201" t="s">
        <v>163</v>
      </c>
      <c r="G197" s="198"/>
      <c r="H197" s="200" t="s">
        <v>1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155</v>
      </c>
      <c r="AU197" s="207" t="s">
        <v>153</v>
      </c>
      <c r="AV197" s="13" t="s">
        <v>83</v>
      </c>
      <c r="AW197" s="13" t="s">
        <v>33</v>
      </c>
      <c r="AX197" s="13" t="s">
        <v>75</v>
      </c>
      <c r="AY197" s="207" t="s">
        <v>145</v>
      </c>
    </row>
    <row r="198" spans="1:65" s="14" customFormat="1" ht="11.25">
      <c r="B198" s="208"/>
      <c r="C198" s="209"/>
      <c r="D198" s="199" t="s">
        <v>155</v>
      </c>
      <c r="E198" s="210" t="s">
        <v>1</v>
      </c>
      <c r="F198" s="211" t="s">
        <v>213</v>
      </c>
      <c r="G198" s="209"/>
      <c r="H198" s="212">
        <v>0.97999999999999987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155</v>
      </c>
      <c r="AU198" s="218" t="s">
        <v>153</v>
      </c>
      <c r="AV198" s="14" t="s">
        <v>153</v>
      </c>
      <c r="AW198" s="14" t="s">
        <v>33</v>
      </c>
      <c r="AX198" s="14" t="s">
        <v>75</v>
      </c>
      <c r="AY198" s="218" t="s">
        <v>145</v>
      </c>
    </row>
    <row r="199" spans="1:65" s="15" customFormat="1" ht="11.25">
      <c r="B199" s="219"/>
      <c r="C199" s="220"/>
      <c r="D199" s="199" t="s">
        <v>155</v>
      </c>
      <c r="E199" s="221" t="s">
        <v>1</v>
      </c>
      <c r="F199" s="222" t="s">
        <v>165</v>
      </c>
      <c r="G199" s="220"/>
      <c r="H199" s="223">
        <v>23.012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155</v>
      </c>
      <c r="AU199" s="229" t="s">
        <v>153</v>
      </c>
      <c r="AV199" s="15" t="s">
        <v>152</v>
      </c>
      <c r="AW199" s="15" t="s">
        <v>33</v>
      </c>
      <c r="AX199" s="15" t="s">
        <v>83</v>
      </c>
      <c r="AY199" s="229" t="s">
        <v>145</v>
      </c>
    </row>
    <row r="200" spans="1:65" s="2" customFormat="1" ht="24.2" customHeight="1">
      <c r="A200" s="34"/>
      <c r="B200" s="35"/>
      <c r="C200" s="183" t="s">
        <v>214</v>
      </c>
      <c r="D200" s="183" t="s">
        <v>148</v>
      </c>
      <c r="E200" s="184" t="s">
        <v>215</v>
      </c>
      <c r="F200" s="185" t="s">
        <v>216</v>
      </c>
      <c r="G200" s="186" t="s">
        <v>173</v>
      </c>
      <c r="H200" s="187">
        <v>121.07</v>
      </c>
      <c r="I200" s="188"/>
      <c r="J200" s="189">
        <f>ROUND(I200*H200,2)</f>
        <v>0</v>
      </c>
      <c r="K200" s="190"/>
      <c r="L200" s="39"/>
      <c r="M200" s="191" t="s">
        <v>1</v>
      </c>
      <c r="N200" s="192" t="s">
        <v>41</v>
      </c>
      <c r="O200" s="71"/>
      <c r="P200" s="193">
        <f>O200*H200</f>
        <v>0</v>
      </c>
      <c r="Q200" s="193">
        <v>2.5999999999999998E-4</v>
      </c>
      <c r="R200" s="193">
        <f>Q200*H200</f>
        <v>3.1478199999999998E-2</v>
      </c>
      <c r="S200" s="193">
        <v>0</v>
      </c>
      <c r="T200" s="19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5" t="s">
        <v>152</v>
      </c>
      <c r="AT200" s="195" t="s">
        <v>148</v>
      </c>
      <c r="AU200" s="195" t="s">
        <v>153</v>
      </c>
      <c r="AY200" s="17" t="s">
        <v>145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7" t="s">
        <v>153</v>
      </c>
      <c r="BK200" s="196">
        <f>ROUND(I200*H200,2)</f>
        <v>0</v>
      </c>
      <c r="BL200" s="17" t="s">
        <v>152</v>
      </c>
      <c r="BM200" s="195" t="s">
        <v>217</v>
      </c>
    </row>
    <row r="201" spans="1:65" s="13" customFormat="1" ht="11.25">
      <c r="B201" s="197"/>
      <c r="C201" s="198"/>
      <c r="D201" s="199" t="s">
        <v>155</v>
      </c>
      <c r="E201" s="200" t="s">
        <v>1</v>
      </c>
      <c r="F201" s="201" t="s">
        <v>183</v>
      </c>
      <c r="G201" s="198"/>
      <c r="H201" s="200" t="s">
        <v>1</v>
      </c>
      <c r="I201" s="202"/>
      <c r="J201" s="198"/>
      <c r="K201" s="198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155</v>
      </c>
      <c r="AU201" s="207" t="s">
        <v>153</v>
      </c>
      <c r="AV201" s="13" t="s">
        <v>83</v>
      </c>
      <c r="AW201" s="13" t="s">
        <v>33</v>
      </c>
      <c r="AX201" s="13" t="s">
        <v>75</v>
      </c>
      <c r="AY201" s="207" t="s">
        <v>145</v>
      </c>
    </row>
    <row r="202" spans="1:65" s="14" customFormat="1" ht="11.25">
      <c r="B202" s="208"/>
      <c r="C202" s="209"/>
      <c r="D202" s="199" t="s">
        <v>155</v>
      </c>
      <c r="E202" s="210" t="s">
        <v>1</v>
      </c>
      <c r="F202" s="211" t="s">
        <v>218</v>
      </c>
      <c r="G202" s="209"/>
      <c r="H202" s="212">
        <v>8.6474999999999991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155</v>
      </c>
      <c r="AU202" s="218" t="s">
        <v>153</v>
      </c>
      <c r="AV202" s="14" t="s">
        <v>153</v>
      </c>
      <c r="AW202" s="14" t="s">
        <v>33</v>
      </c>
      <c r="AX202" s="14" t="s">
        <v>75</v>
      </c>
      <c r="AY202" s="218" t="s">
        <v>145</v>
      </c>
    </row>
    <row r="203" spans="1:65" s="13" customFormat="1" ht="11.25">
      <c r="B203" s="197"/>
      <c r="C203" s="198"/>
      <c r="D203" s="199" t="s">
        <v>155</v>
      </c>
      <c r="E203" s="200" t="s">
        <v>1</v>
      </c>
      <c r="F203" s="201" t="s">
        <v>185</v>
      </c>
      <c r="G203" s="198"/>
      <c r="H203" s="200" t="s">
        <v>1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155</v>
      </c>
      <c r="AU203" s="207" t="s">
        <v>153</v>
      </c>
      <c r="AV203" s="13" t="s">
        <v>83</v>
      </c>
      <c r="AW203" s="13" t="s">
        <v>33</v>
      </c>
      <c r="AX203" s="13" t="s">
        <v>75</v>
      </c>
      <c r="AY203" s="207" t="s">
        <v>145</v>
      </c>
    </row>
    <row r="204" spans="1:65" s="14" customFormat="1" ht="11.25">
      <c r="B204" s="208"/>
      <c r="C204" s="209"/>
      <c r="D204" s="199" t="s">
        <v>155</v>
      </c>
      <c r="E204" s="210" t="s">
        <v>1</v>
      </c>
      <c r="F204" s="211" t="s">
        <v>219</v>
      </c>
      <c r="G204" s="209"/>
      <c r="H204" s="212">
        <v>21.074999999999996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155</v>
      </c>
      <c r="AU204" s="218" t="s">
        <v>153</v>
      </c>
      <c r="AV204" s="14" t="s">
        <v>153</v>
      </c>
      <c r="AW204" s="14" t="s">
        <v>33</v>
      </c>
      <c r="AX204" s="14" t="s">
        <v>75</v>
      </c>
      <c r="AY204" s="218" t="s">
        <v>145</v>
      </c>
    </row>
    <row r="205" spans="1:65" s="13" customFormat="1" ht="11.25">
      <c r="B205" s="197"/>
      <c r="C205" s="198"/>
      <c r="D205" s="199" t="s">
        <v>155</v>
      </c>
      <c r="E205" s="200" t="s">
        <v>1</v>
      </c>
      <c r="F205" s="201" t="s">
        <v>187</v>
      </c>
      <c r="G205" s="198"/>
      <c r="H205" s="200" t="s">
        <v>1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155</v>
      </c>
      <c r="AU205" s="207" t="s">
        <v>153</v>
      </c>
      <c r="AV205" s="13" t="s">
        <v>83</v>
      </c>
      <c r="AW205" s="13" t="s">
        <v>33</v>
      </c>
      <c r="AX205" s="13" t="s">
        <v>75</v>
      </c>
      <c r="AY205" s="207" t="s">
        <v>145</v>
      </c>
    </row>
    <row r="206" spans="1:65" s="14" customFormat="1" ht="11.25">
      <c r="B206" s="208"/>
      <c r="C206" s="209"/>
      <c r="D206" s="199" t="s">
        <v>155</v>
      </c>
      <c r="E206" s="210" t="s">
        <v>1</v>
      </c>
      <c r="F206" s="211" t="s">
        <v>220</v>
      </c>
      <c r="G206" s="209"/>
      <c r="H206" s="212">
        <v>10.784999999999998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155</v>
      </c>
      <c r="AU206" s="218" t="s">
        <v>153</v>
      </c>
      <c r="AV206" s="14" t="s">
        <v>153</v>
      </c>
      <c r="AW206" s="14" t="s">
        <v>33</v>
      </c>
      <c r="AX206" s="14" t="s">
        <v>75</v>
      </c>
      <c r="AY206" s="218" t="s">
        <v>145</v>
      </c>
    </row>
    <row r="207" spans="1:65" s="13" customFormat="1" ht="11.25">
      <c r="B207" s="197"/>
      <c r="C207" s="198"/>
      <c r="D207" s="199" t="s">
        <v>155</v>
      </c>
      <c r="E207" s="200" t="s">
        <v>1</v>
      </c>
      <c r="F207" s="201" t="s">
        <v>221</v>
      </c>
      <c r="G207" s="198"/>
      <c r="H207" s="200" t="s">
        <v>1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155</v>
      </c>
      <c r="AU207" s="207" t="s">
        <v>153</v>
      </c>
      <c r="AV207" s="13" t="s">
        <v>83</v>
      </c>
      <c r="AW207" s="13" t="s">
        <v>33</v>
      </c>
      <c r="AX207" s="13" t="s">
        <v>75</v>
      </c>
      <c r="AY207" s="207" t="s">
        <v>145</v>
      </c>
    </row>
    <row r="208" spans="1:65" s="14" customFormat="1" ht="11.25">
      <c r="B208" s="208"/>
      <c r="C208" s="209"/>
      <c r="D208" s="199" t="s">
        <v>155</v>
      </c>
      <c r="E208" s="210" t="s">
        <v>1</v>
      </c>
      <c r="F208" s="211" t="s">
        <v>222</v>
      </c>
      <c r="G208" s="209"/>
      <c r="H208" s="212">
        <v>34.694999999999993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155</v>
      </c>
      <c r="AU208" s="218" t="s">
        <v>153</v>
      </c>
      <c r="AV208" s="14" t="s">
        <v>153</v>
      </c>
      <c r="AW208" s="14" t="s">
        <v>33</v>
      </c>
      <c r="AX208" s="14" t="s">
        <v>75</v>
      </c>
      <c r="AY208" s="218" t="s">
        <v>145</v>
      </c>
    </row>
    <row r="209" spans="1:65" s="13" customFormat="1" ht="11.25">
      <c r="B209" s="197"/>
      <c r="C209" s="198"/>
      <c r="D209" s="199" t="s">
        <v>155</v>
      </c>
      <c r="E209" s="200" t="s">
        <v>1</v>
      </c>
      <c r="F209" s="201" t="s">
        <v>193</v>
      </c>
      <c r="G209" s="198"/>
      <c r="H209" s="200" t="s">
        <v>1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155</v>
      </c>
      <c r="AU209" s="207" t="s">
        <v>153</v>
      </c>
      <c r="AV209" s="13" t="s">
        <v>83</v>
      </c>
      <c r="AW209" s="13" t="s">
        <v>33</v>
      </c>
      <c r="AX209" s="13" t="s">
        <v>75</v>
      </c>
      <c r="AY209" s="207" t="s">
        <v>145</v>
      </c>
    </row>
    <row r="210" spans="1:65" s="14" customFormat="1" ht="11.25">
      <c r="B210" s="208"/>
      <c r="C210" s="209"/>
      <c r="D210" s="199" t="s">
        <v>155</v>
      </c>
      <c r="E210" s="210" t="s">
        <v>1</v>
      </c>
      <c r="F210" s="211" t="s">
        <v>223</v>
      </c>
      <c r="G210" s="209"/>
      <c r="H210" s="212">
        <v>44.274000000000001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155</v>
      </c>
      <c r="AU210" s="218" t="s">
        <v>153</v>
      </c>
      <c r="AV210" s="14" t="s">
        <v>153</v>
      </c>
      <c r="AW210" s="14" t="s">
        <v>33</v>
      </c>
      <c r="AX210" s="14" t="s">
        <v>75</v>
      </c>
      <c r="AY210" s="218" t="s">
        <v>145</v>
      </c>
    </row>
    <row r="211" spans="1:65" s="13" customFormat="1" ht="11.25">
      <c r="B211" s="197"/>
      <c r="C211" s="198"/>
      <c r="D211" s="199" t="s">
        <v>155</v>
      </c>
      <c r="E211" s="200" t="s">
        <v>1</v>
      </c>
      <c r="F211" s="201" t="s">
        <v>209</v>
      </c>
      <c r="G211" s="198"/>
      <c r="H211" s="200" t="s">
        <v>1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155</v>
      </c>
      <c r="AU211" s="207" t="s">
        <v>153</v>
      </c>
      <c r="AV211" s="13" t="s">
        <v>83</v>
      </c>
      <c r="AW211" s="13" t="s">
        <v>33</v>
      </c>
      <c r="AX211" s="13" t="s">
        <v>75</v>
      </c>
      <c r="AY211" s="207" t="s">
        <v>145</v>
      </c>
    </row>
    <row r="212" spans="1:65" s="14" customFormat="1" ht="11.25">
      <c r="B212" s="208"/>
      <c r="C212" s="209"/>
      <c r="D212" s="199" t="s">
        <v>155</v>
      </c>
      <c r="E212" s="210" t="s">
        <v>1</v>
      </c>
      <c r="F212" s="211" t="s">
        <v>224</v>
      </c>
      <c r="G212" s="209"/>
      <c r="H212" s="212">
        <v>19.509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155</v>
      </c>
      <c r="AU212" s="218" t="s">
        <v>153</v>
      </c>
      <c r="AV212" s="14" t="s">
        <v>153</v>
      </c>
      <c r="AW212" s="14" t="s">
        <v>33</v>
      </c>
      <c r="AX212" s="14" t="s">
        <v>75</v>
      </c>
      <c r="AY212" s="218" t="s">
        <v>145</v>
      </c>
    </row>
    <row r="213" spans="1:65" s="13" customFormat="1" ht="11.25">
      <c r="B213" s="197"/>
      <c r="C213" s="198"/>
      <c r="D213" s="199" t="s">
        <v>155</v>
      </c>
      <c r="E213" s="200" t="s">
        <v>1</v>
      </c>
      <c r="F213" s="201" t="s">
        <v>225</v>
      </c>
      <c r="G213" s="198"/>
      <c r="H213" s="200" t="s">
        <v>1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155</v>
      </c>
      <c r="AU213" s="207" t="s">
        <v>153</v>
      </c>
      <c r="AV213" s="13" t="s">
        <v>83</v>
      </c>
      <c r="AW213" s="13" t="s">
        <v>33</v>
      </c>
      <c r="AX213" s="13" t="s">
        <v>75</v>
      </c>
      <c r="AY213" s="207" t="s">
        <v>145</v>
      </c>
    </row>
    <row r="214" spans="1:65" s="14" customFormat="1" ht="11.25">
      <c r="B214" s="208"/>
      <c r="C214" s="209"/>
      <c r="D214" s="199" t="s">
        <v>155</v>
      </c>
      <c r="E214" s="210" t="s">
        <v>1</v>
      </c>
      <c r="F214" s="211" t="s">
        <v>226</v>
      </c>
      <c r="G214" s="209"/>
      <c r="H214" s="212">
        <v>-17.916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155</v>
      </c>
      <c r="AU214" s="218" t="s">
        <v>153</v>
      </c>
      <c r="AV214" s="14" t="s">
        <v>153</v>
      </c>
      <c r="AW214" s="14" t="s">
        <v>33</v>
      </c>
      <c r="AX214" s="14" t="s">
        <v>75</v>
      </c>
      <c r="AY214" s="218" t="s">
        <v>145</v>
      </c>
    </row>
    <row r="215" spans="1:65" s="15" customFormat="1" ht="11.25">
      <c r="B215" s="219"/>
      <c r="C215" s="220"/>
      <c r="D215" s="199" t="s">
        <v>155</v>
      </c>
      <c r="E215" s="221" t="s">
        <v>1</v>
      </c>
      <c r="F215" s="222" t="s">
        <v>165</v>
      </c>
      <c r="G215" s="220"/>
      <c r="H215" s="223">
        <v>121.06950000000001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155</v>
      </c>
      <c r="AU215" s="229" t="s">
        <v>153</v>
      </c>
      <c r="AV215" s="15" t="s">
        <v>152</v>
      </c>
      <c r="AW215" s="15" t="s">
        <v>33</v>
      </c>
      <c r="AX215" s="15" t="s">
        <v>83</v>
      </c>
      <c r="AY215" s="229" t="s">
        <v>145</v>
      </c>
    </row>
    <row r="216" spans="1:65" s="2" customFormat="1" ht="24.2" customHeight="1">
      <c r="A216" s="34"/>
      <c r="B216" s="35"/>
      <c r="C216" s="183" t="s">
        <v>227</v>
      </c>
      <c r="D216" s="183" t="s">
        <v>148</v>
      </c>
      <c r="E216" s="184" t="s">
        <v>228</v>
      </c>
      <c r="F216" s="185" t="s">
        <v>229</v>
      </c>
      <c r="G216" s="186" t="s">
        <v>173</v>
      </c>
      <c r="H216" s="187">
        <v>14.9</v>
      </c>
      <c r="I216" s="188"/>
      <c r="J216" s="189">
        <f>ROUND(I216*H216,2)</f>
        <v>0</v>
      </c>
      <c r="K216" s="190"/>
      <c r="L216" s="39"/>
      <c r="M216" s="191" t="s">
        <v>1</v>
      </c>
      <c r="N216" s="192" t="s">
        <v>41</v>
      </c>
      <c r="O216" s="71"/>
      <c r="P216" s="193">
        <f>O216*H216</f>
        <v>0</v>
      </c>
      <c r="Q216" s="193">
        <v>4.3800000000000002E-3</v>
      </c>
      <c r="R216" s="193">
        <f>Q216*H216</f>
        <v>6.5262000000000001E-2</v>
      </c>
      <c r="S216" s="193">
        <v>0</v>
      </c>
      <c r="T216" s="194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5" t="s">
        <v>152</v>
      </c>
      <c r="AT216" s="195" t="s">
        <v>148</v>
      </c>
      <c r="AU216" s="195" t="s">
        <v>153</v>
      </c>
      <c r="AY216" s="17" t="s">
        <v>145</v>
      </c>
      <c r="BE216" s="196">
        <f>IF(N216="základní",J216,0)</f>
        <v>0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7" t="s">
        <v>153</v>
      </c>
      <c r="BK216" s="196">
        <f>ROUND(I216*H216,2)</f>
        <v>0</v>
      </c>
      <c r="BL216" s="17" t="s">
        <v>152</v>
      </c>
      <c r="BM216" s="195" t="s">
        <v>230</v>
      </c>
    </row>
    <row r="217" spans="1:65" s="13" customFormat="1" ht="11.25">
      <c r="B217" s="197"/>
      <c r="C217" s="198"/>
      <c r="D217" s="199" t="s">
        <v>155</v>
      </c>
      <c r="E217" s="200" t="s">
        <v>1</v>
      </c>
      <c r="F217" s="201" t="s">
        <v>231</v>
      </c>
      <c r="G217" s="198"/>
      <c r="H217" s="200" t="s">
        <v>1</v>
      </c>
      <c r="I217" s="202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155</v>
      </c>
      <c r="AU217" s="207" t="s">
        <v>153</v>
      </c>
      <c r="AV217" s="13" t="s">
        <v>83</v>
      </c>
      <c r="AW217" s="13" t="s">
        <v>33</v>
      </c>
      <c r="AX217" s="13" t="s">
        <v>75</v>
      </c>
      <c r="AY217" s="207" t="s">
        <v>145</v>
      </c>
    </row>
    <row r="218" spans="1:65" s="14" customFormat="1" ht="11.25">
      <c r="B218" s="208"/>
      <c r="C218" s="209"/>
      <c r="D218" s="199" t="s">
        <v>155</v>
      </c>
      <c r="E218" s="210" t="s">
        <v>1</v>
      </c>
      <c r="F218" s="211" t="s">
        <v>212</v>
      </c>
      <c r="G218" s="209"/>
      <c r="H218" s="212">
        <v>3.45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155</v>
      </c>
      <c r="AU218" s="218" t="s">
        <v>153</v>
      </c>
      <c r="AV218" s="14" t="s">
        <v>153</v>
      </c>
      <c r="AW218" s="14" t="s">
        <v>33</v>
      </c>
      <c r="AX218" s="14" t="s">
        <v>75</v>
      </c>
      <c r="AY218" s="218" t="s">
        <v>145</v>
      </c>
    </row>
    <row r="219" spans="1:65" s="13" customFormat="1" ht="11.25">
      <c r="B219" s="197"/>
      <c r="C219" s="198"/>
      <c r="D219" s="199" t="s">
        <v>155</v>
      </c>
      <c r="E219" s="200" t="s">
        <v>1</v>
      </c>
      <c r="F219" s="201" t="s">
        <v>187</v>
      </c>
      <c r="G219" s="198"/>
      <c r="H219" s="200" t="s">
        <v>1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155</v>
      </c>
      <c r="AU219" s="207" t="s">
        <v>153</v>
      </c>
      <c r="AV219" s="13" t="s">
        <v>83</v>
      </c>
      <c r="AW219" s="13" t="s">
        <v>33</v>
      </c>
      <c r="AX219" s="13" t="s">
        <v>75</v>
      </c>
      <c r="AY219" s="207" t="s">
        <v>145</v>
      </c>
    </row>
    <row r="220" spans="1:65" s="14" customFormat="1" ht="11.25">
      <c r="B220" s="208"/>
      <c r="C220" s="209"/>
      <c r="D220" s="199" t="s">
        <v>155</v>
      </c>
      <c r="E220" s="210" t="s">
        <v>1</v>
      </c>
      <c r="F220" s="211" t="s">
        <v>232</v>
      </c>
      <c r="G220" s="209"/>
      <c r="H220" s="212">
        <v>9.884999999999998</v>
      </c>
      <c r="I220" s="213"/>
      <c r="J220" s="209"/>
      <c r="K220" s="209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155</v>
      </c>
      <c r="AU220" s="218" t="s">
        <v>153</v>
      </c>
      <c r="AV220" s="14" t="s">
        <v>153</v>
      </c>
      <c r="AW220" s="14" t="s">
        <v>33</v>
      </c>
      <c r="AX220" s="14" t="s">
        <v>75</v>
      </c>
      <c r="AY220" s="218" t="s">
        <v>145</v>
      </c>
    </row>
    <row r="221" spans="1:65" s="13" customFormat="1" ht="11.25">
      <c r="B221" s="197"/>
      <c r="C221" s="198"/>
      <c r="D221" s="199" t="s">
        <v>155</v>
      </c>
      <c r="E221" s="200" t="s">
        <v>1</v>
      </c>
      <c r="F221" s="201" t="s">
        <v>163</v>
      </c>
      <c r="G221" s="198"/>
      <c r="H221" s="200" t="s">
        <v>1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155</v>
      </c>
      <c r="AU221" s="207" t="s">
        <v>153</v>
      </c>
      <c r="AV221" s="13" t="s">
        <v>83</v>
      </c>
      <c r="AW221" s="13" t="s">
        <v>33</v>
      </c>
      <c r="AX221" s="13" t="s">
        <v>75</v>
      </c>
      <c r="AY221" s="207" t="s">
        <v>145</v>
      </c>
    </row>
    <row r="222" spans="1:65" s="14" customFormat="1" ht="11.25">
      <c r="B222" s="208"/>
      <c r="C222" s="209"/>
      <c r="D222" s="199" t="s">
        <v>155</v>
      </c>
      <c r="E222" s="210" t="s">
        <v>1</v>
      </c>
      <c r="F222" s="211" t="s">
        <v>213</v>
      </c>
      <c r="G222" s="209"/>
      <c r="H222" s="212">
        <v>0.97999999999999987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155</v>
      </c>
      <c r="AU222" s="218" t="s">
        <v>153</v>
      </c>
      <c r="AV222" s="14" t="s">
        <v>153</v>
      </c>
      <c r="AW222" s="14" t="s">
        <v>33</v>
      </c>
      <c r="AX222" s="14" t="s">
        <v>75</v>
      </c>
      <c r="AY222" s="218" t="s">
        <v>145</v>
      </c>
    </row>
    <row r="223" spans="1:65" s="13" customFormat="1" ht="11.25">
      <c r="B223" s="197"/>
      <c r="C223" s="198"/>
      <c r="D223" s="199" t="s">
        <v>155</v>
      </c>
      <c r="E223" s="200" t="s">
        <v>1</v>
      </c>
      <c r="F223" s="201" t="s">
        <v>175</v>
      </c>
      <c r="G223" s="198"/>
      <c r="H223" s="200" t="s">
        <v>1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155</v>
      </c>
      <c r="AU223" s="207" t="s">
        <v>153</v>
      </c>
      <c r="AV223" s="13" t="s">
        <v>83</v>
      </c>
      <c r="AW223" s="13" t="s">
        <v>33</v>
      </c>
      <c r="AX223" s="13" t="s">
        <v>75</v>
      </c>
      <c r="AY223" s="207" t="s">
        <v>145</v>
      </c>
    </row>
    <row r="224" spans="1:65" s="14" customFormat="1" ht="11.25">
      <c r="B224" s="208"/>
      <c r="C224" s="209"/>
      <c r="D224" s="199" t="s">
        <v>155</v>
      </c>
      <c r="E224" s="210" t="s">
        <v>1</v>
      </c>
      <c r="F224" s="211" t="s">
        <v>176</v>
      </c>
      <c r="G224" s="209"/>
      <c r="H224" s="212">
        <v>5.9850000000000003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155</v>
      </c>
      <c r="AU224" s="218" t="s">
        <v>153</v>
      </c>
      <c r="AV224" s="14" t="s">
        <v>153</v>
      </c>
      <c r="AW224" s="14" t="s">
        <v>33</v>
      </c>
      <c r="AX224" s="14" t="s">
        <v>75</v>
      </c>
      <c r="AY224" s="218" t="s">
        <v>145</v>
      </c>
    </row>
    <row r="225" spans="1:65" s="13" customFormat="1" ht="11.25">
      <c r="B225" s="197"/>
      <c r="C225" s="198"/>
      <c r="D225" s="199" t="s">
        <v>155</v>
      </c>
      <c r="E225" s="200" t="s">
        <v>1</v>
      </c>
      <c r="F225" s="201" t="s">
        <v>233</v>
      </c>
      <c r="G225" s="198"/>
      <c r="H225" s="200" t="s">
        <v>1</v>
      </c>
      <c r="I225" s="202"/>
      <c r="J225" s="198"/>
      <c r="K225" s="198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155</v>
      </c>
      <c r="AU225" s="207" t="s">
        <v>153</v>
      </c>
      <c r="AV225" s="13" t="s">
        <v>83</v>
      </c>
      <c r="AW225" s="13" t="s">
        <v>33</v>
      </c>
      <c r="AX225" s="13" t="s">
        <v>75</v>
      </c>
      <c r="AY225" s="207" t="s">
        <v>145</v>
      </c>
    </row>
    <row r="226" spans="1:65" s="13" customFormat="1" ht="11.25">
      <c r="B226" s="197"/>
      <c r="C226" s="198"/>
      <c r="D226" s="199" t="s">
        <v>155</v>
      </c>
      <c r="E226" s="200" t="s">
        <v>1</v>
      </c>
      <c r="F226" s="201" t="s">
        <v>187</v>
      </c>
      <c r="G226" s="198"/>
      <c r="H226" s="200" t="s">
        <v>1</v>
      </c>
      <c r="I226" s="202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155</v>
      </c>
      <c r="AU226" s="207" t="s">
        <v>153</v>
      </c>
      <c r="AV226" s="13" t="s">
        <v>83</v>
      </c>
      <c r="AW226" s="13" t="s">
        <v>33</v>
      </c>
      <c r="AX226" s="13" t="s">
        <v>75</v>
      </c>
      <c r="AY226" s="207" t="s">
        <v>145</v>
      </c>
    </row>
    <row r="227" spans="1:65" s="14" customFormat="1" ht="11.25">
      <c r="B227" s="208"/>
      <c r="C227" s="209"/>
      <c r="D227" s="199" t="s">
        <v>155</v>
      </c>
      <c r="E227" s="210" t="s">
        <v>1</v>
      </c>
      <c r="F227" s="211" t="s">
        <v>234</v>
      </c>
      <c r="G227" s="209"/>
      <c r="H227" s="212">
        <v>-5.3999999999999995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155</v>
      </c>
      <c r="AU227" s="218" t="s">
        <v>153</v>
      </c>
      <c r="AV227" s="14" t="s">
        <v>153</v>
      </c>
      <c r="AW227" s="14" t="s">
        <v>33</v>
      </c>
      <c r="AX227" s="14" t="s">
        <v>75</v>
      </c>
      <c r="AY227" s="218" t="s">
        <v>145</v>
      </c>
    </row>
    <row r="228" spans="1:65" s="15" customFormat="1" ht="11.25">
      <c r="B228" s="219"/>
      <c r="C228" s="220"/>
      <c r="D228" s="199" t="s">
        <v>155</v>
      </c>
      <c r="E228" s="221" t="s">
        <v>1</v>
      </c>
      <c r="F228" s="222" t="s">
        <v>165</v>
      </c>
      <c r="G228" s="220"/>
      <c r="H228" s="223">
        <v>14.899999999999999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155</v>
      </c>
      <c r="AU228" s="229" t="s">
        <v>153</v>
      </c>
      <c r="AV228" s="15" t="s">
        <v>152</v>
      </c>
      <c r="AW228" s="15" t="s">
        <v>33</v>
      </c>
      <c r="AX228" s="15" t="s">
        <v>83</v>
      </c>
      <c r="AY228" s="229" t="s">
        <v>145</v>
      </c>
    </row>
    <row r="229" spans="1:65" s="2" customFormat="1" ht="24.2" customHeight="1">
      <c r="A229" s="34"/>
      <c r="B229" s="35"/>
      <c r="C229" s="183" t="s">
        <v>235</v>
      </c>
      <c r="D229" s="183" t="s">
        <v>148</v>
      </c>
      <c r="E229" s="184" t="s">
        <v>236</v>
      </c>
      <c r="F229" s="185" t="s">
        <v>237</v>
      </c>
      <c r="G229" s="186" t="s">
        <v>173</v>
      </c>
      <c r="H229" s="187">
        <v>26.831</v>
      </c>
      <c r="I229" s="188"/>
      <c r="J229" s="189">
        <f>ROUND(I229*H229,2)</f>
        <v>0</v>
      </c>
      <c r="K229" s="190"/>
      <c r="L229" s="39"/>
      <c r="M229" s="191" t="s">
        <v>1</v>
      </c>
      <c r="N229" s="192" t="s">
        <v>41</v>
      </c>
      <c r="O229" s="71"/>
      <c r="P229" s="193">
        <f>O229*H229</f>
        <v>0</v>
      </c>
      <c r="Q229" s="193">
        <v>1.47E-2</v>
      </c>
      <c r="R229" s="193">
        <f>Q229*H229</f>
        <v>0.39441569999999998</v>
      </c>
      <c r="S229" s="193">
        <v>0</v>
      </c>
      <c r="T229" s="194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5" t="s">
        <v>152</v>
      </c>
      <c r="AT229" s="195" t="s">
        <v>148</v>
      </c>
      <c r="AU229" s="195" t="s">
        <v>153</v>
      </c>
      <c r="AY229" s="17" t="s">
        <v>145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7" t="s">
        <v>153</v>
      </c>
      <c r="BK229" s="196">
        <f>ROUND(I229*H229,2)</f>
        <v>0</v>
      </c>
      <c r="BL229" s="17" t="s">
        <v>152</v>
      </c>
      <c r="BM229" s="195" t="s">
        <v>238</v>
      </c>
    </row>
    <row r="230" spans="1:65" s="13" customFormat="1" ht="11.25">
      <c r="B230" s="197"/>
      <c r="C230" s="198"/>
      <c r="D230" s="199" t="s">
        <v>155</v>
      </c>
      <c r="E230" s="200" t="s">
        <v>1</v>
      </c>
      <c r="F230" s="201" t="s">
        <v>187</v>
      </c>
      <c r="G230" s="198"/>
      <c r="H230" s="200" t="s">
        <v>1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155</v>
      </c>
      <c r="AU230" s="207" t="s">
        <v>153</v>
      </c>
      <c r="AV230" s="13" t="s">
        <v>83</v>
      </c>
      <c r="AW230" s="13" t="s">
        <v>33</v>
      </c>
      <c r="AX230" s="13" t="s">
        <v>75</v>
      </c>
      <c r="AY230" s="207" t="s">
        <v>145</v>
      </c>
    </row>
    <row r="231" spans="1:65" s="14" customFormat="1" ht="11.25">
      <c r="B231" s="208"/>
      <c r="C231" s="209"/>
      <c r="D231" s="199" t="s">
        <v>155</v>
      </c>
      <c r="E231" s="210" t="s">
        <v>1</v>
      </c>
      <c r="F231" s="211" t="s">
        <v>232</v>
      </c>
      <c r="G231" s="209"/>
      <c r="H231" s="212">
        <v>9.884999999999998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155</v>
      </c>
      <c r="AU231" s="218" t="s">
        <v>153</v>
      </c>
      <c r="AV231" s="14" t="s">
        <v>153</v>
      </c>
      <c r="AW231" s="14" t="s">
        <v>33</v>
      </c>
      <c r="AX231" s="14" t="s">
        <v>75</v>
      </c>
      <c r="AY231" s="218" t="s">
        <v>145</v>
      </c>
    </row>
    <row r="232" spans="1:65" s="13" customFormat="1" ht="11.25">
      <c r="B232" s="197"/>
      <c r="C232" s="198"/>
      <c r="D232" s="199" t="s">
        <v>155</v>
      </c>
      <c r="E232" s="200" t="s">
        <v>1</v>
      </c>
      <c r="F232" s="201" t="s">
        <v>239</v>
      </c>
      <c r="G232" s="198"/>
      <c r="H232" s="200" t="s">
        <v>1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155</v>
      </c>
      <c r="AU232" s="207" t="s">
        <v>153</v>
      </c>
      <c r="AV232" s="13" t="s">
        <v>83</v>
      </c>
      <c r="AW232" s="13" t="s">
        <v>33</v>
      </c>
      <c r="AX232" s="13" t="s">
        <v>75</v>
      </c>
      <c r="AY232" s="207" t="s">
        <v>145</v>
      </c>
    </row>
    <row r="233" spans="1:65" s="14" customFormat="1" ht="11.25">
      <c r="B233" s="208"/>
      <c r="C233" s="209"/>
      <c r="D233" s="199" t="s">
        <v>155</v>
      </c>
      <c r="E233" s="210" t="s">
        <v>1</v>
      </c>
      <c r="F233" s="211" t="s">
        <v>240</v>
      </c>
      <c r="G233" s="209"/>
      <c r="H233" s="212">
        <v>12.516</v>
      </c>
      <c r="I233" s="213"/>
      <c r="J233" s="209"/>
      <c r="K233" s="209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155</v>
      </c>
      <c r="AU233" s="218" t="s">
        <v>153</v>
      </c>
      <c r="AV233" s="14" t="s">
        <v>153</v>
      </c>
      <c r="AW233" s="14" t="s">
        <v>33</v>
      </c>
      <c r="AX233" s="14" t="s">
        <v>75</v>
      </c>
      <c r="AY233" s="218" t="s">
        <v>145</v>
      </c>
    </row>
    <row r="234" spans="1:65" s="13" customFormat="1" ht="11.25">
      <c r="B234" s="197"/>
      <c r="C234" s="198"/>
      <c r="D234" s="199" t="s">
        <v>155</v>
      </c>
      <c r="E234" s="200" t="s">
        <v>1</v>
      </c>
      <c r="F234" s="201" t="s">
        <v>231</v>
      </c>
      <c r="G234" s="198"/>
      <c r="H234" s="200" t="s">
        <v>1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155</v>
      </c>
      <c r="AU234" s="207" t="s">
        <v>153</v>
      </c>
      <c r="AV234" s="13" t="s">
        <v>83</v>
      </c>
      <c r="AW234" s="13" t="s">
        <v>33</v>
      </c>
      <c r="AX234" s="13" t="s">
        <v>75</v>
      </c>
      <c r="AY234" s="207" t="s">
        <v>145</v>
      </c>
    </row>
    <row r="235" spans="1:65" s="14" customFormat="1" ht="11.25">
      <c r="B235" s="208"/>
      <c r="C235" s="209"/>
      <c r="D235" s="199" t="s">
        <v>155</v>
      </c>
      <c r="E235" s="210" t="s">
        <v>1</v>
      </c>
      <c r="F235" s="211" t="s">
        <v>241</v>
      </c>
      <c r="G235" s="209"/>
      <c r="H235" s="212">
        <v>4.43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155</v>
      </c>
      <c r="AU235" s="218" t="s">
        <v>153</v>
      </c>
      <c r="AV235" s="14" t="s">
        <v>153</v>
      </c>
      <c r="AW235" s="14" t="s">
        <v>33</v>
      </c>
      <c r="AX235" s="14" t="s">
        <v>75</v>
      </c>
      <c r="AY235" s="218" t="s">
        <v>145</v>
      </c>
    </row>
    <row r="236" spans="1:65" s="15" customFormat="1" ht="11.25">
      <c r="B236" s="219"/>
      <c r="C236" s="220"/>
      <c r="D236" s="199" t="s">
        <v>155</v>
      </c>
      <c r="E236" s="221" t="s">
        <v>1</v>
      </c>
      <c r="F236" s="222" t="s">
        <v>165</v>
      </c>
      <c r="G236" s="220"/>
      <c r="H236" s="223">
        <v>26.830999999999996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155</v>
      </c>
      <c r="AU236" s="229" t="s">
        <v>153</v>
      </c>
      <c r="AV236" s="15" t="s">
        <v>152</v>
      </c>
      <c r="AW236" s="15" t="s">
        <v>33</v>
      </c>
      <c r="AX236" s="15" t="s">
        <v>83</v>
      </c>
      <c r="AY236" s="229" t="s">
        <v>145</v>
      </c>
    </row>
    <row r="237" spans="1:65" s="2" customFormat="1" ht="24.2" customHeight="1">
      <c r="A237" s="34"/>
      <c r="B237" s="35"/>
      <c r="C237" s="183" t="s">
        <v>242</v>
      </c>
      <c r="D237" s="183" t="s">
        <v>148</v>
      </c>
      <c r="E237" s="184" t="s">
        <v>243</v>
      </c>
      <c r="F237" s="185" t="s">
        <v>244</v>
      </c>
      <c r="G237" s="186" t="s">
        <v>173</v>
      </c>
      <c r="H237" s="187">
        <v>121.07</v>
      </c>
      <c r="I237" s="188"/>
      <c r="J237" s="189">
        <f>ROUND(I237*H237,2)</f>
        <v>0</v>
      </c>
      <c r="K237" s="190"/>
      <c r="L237" s="39"/>
      <c r="M237" s="191" t="s">
        <v>1</v>
      </c>
      <c r="N237" s="192" t="s">
        <v>41</v>
      </c>
      <c r="O237" s="71"/>
      <c r="P237" s="193">
        <f>O237*H237</f>
        <v>0</v>
      </c>
      <c r="Q237" s="193">
        <v>4.0000000000000001E-3</v>
      </c>
      <c r="R237" s="193">
        <f>Q237*H237</f>
        <v>0.48427999999999999</v>
      </c>
      <c r="S237" s="193">
        <v>0</v>
      </c>
      <c r="T237" s="194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5" t="s">
        <v>152</v>
      </c>
      <c r="AT237" s="195" t="s">
        <v>148</v>
      </c>
      <c r="AU237" s="195" t="s">
        <v>153</v>
      </c>
      <c r="AY237" s="17" t="s">
        <v>145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7" t="s">
        <v>153</v>
      </c>
      <c r="BK237" s="196">
        <f>ROUND(I237*H237,2)</f>
        <v>0</v>
      </c>
      <c r="BL237" s="17" t="s">
        <v>152</v>
      </c>
      <c r="BM237" s="195" t="s">
        <v>245</v>
      </c>
    </row>
    <row r="238" spans="1:65" s="2" customFormat="1" ht="24.2" customHeight="1">
      <c r="A238" s="34"/>
      <c r="B238" s="35"/>
      <c r="C238" s="183" t="s">
        <v>246</v>
      </c>
      <c r="D238" s="183" t="s">
        <v>148</v>
      </c>
      <c r="E238" s="184" t="s">
        <v>247</v>
      </c>
      <c r="F238" s="185" t="s">
        <v>248</v>
      </c>
      <c r="G238" s="186" t="s">
        <v>173</v>
      </c>
      <c r="H238" s="187">
        <v>11.91</v>
      </c>
      <c r="I238" s="188"/>
      <c r="J238" s="189">
        <f>ROUND(I238*H238,2)</f>
        <v>0</v>
      </c>
      <c r="K238" s="190"/>
      <c r="L238" s="39"/>
      <c r="M238" s="191" t="s">
        <v>1</v>
      </c>
      <c r="N238" s="192" t="s">
        <v>41</v>
      </c>
      <c r="O238" s="71"/>
      <c r="P238" s="193">
        <f>O238*H238</f>
        <v>0</v>
      </c>
      <c r="Q238" s="193">
        <v>3.73E-2</v>
      </c>
      <c r="R238" s="193">
        <f>Q238*H238</f>
        <v>0.444243</v>
      </c>
      <c r="S238" s="193">
        <v>0</v>
      </c>
      <c r="T238" s="194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5" t="s">
        <v>152</v>
      </c>
      <c r="AT238" s="195" t="s">
        <v>148</v>
      </c>
      <c r="AU238" s="195" t="s">
        <v>153</v>
      </c>
      <c r="AY238" s="17" t="s">
        <v>145</v>
      </c>
      <c r="BE238" s="196">
        <f>IF(N238="základní",J238,0)</f>
        <v>0</v>
      </c>
      <c r="BF238" s="196">
        <f>IF(N238="snížená",J238,0)</f>
        <v>0</v>
      </c>
      <c r="BG238" s="196">
        <f>IF(N238="zákl. přenesená",J238,0)</f>
        <v>0</v>
      </c>
      <c r="BH238" s="196">
        <f>IF(N238="sníž. přenesená",J238,0)</f>
        <v>0</v>
      </c>
      <c r="BI238" s="196">
        <f>IF(N238="nulová",J238,0)</f>
        <v>0</v>
      </c>
      <c r="BJ238" s="17" t="s">
        <v>153</v>
      </c>
      <c r="BK238" s="196">
        <f>ROUND(I238*H238,2)</f>
        <v>0</v>
      </c>
      <c r="BL238" s="17" t="s">
        <v>152</v>
      </c>
      <c r="BM238" s="195" t="s">
        <v>249</v>
      </c>
    </row>
    <row r="239" spans="1:65" s="13" customFormat="1" ht="11.25">
      <c r="B239" s="197"/>
      <c r="C239" s="198"/>
      <c r="D239" s="199" t="s">
        <v>155</v>
      </c>
      <c r="E239" s="200" t="s">
        <v>1</v>
      </c>
      <c r="F239" s="201" t="s">
        <v>250</v>
      </c>
      <c r="G239" s="198"/>
      <c r="H239" s="200" t="s">
        <v>1</v>
      </c>
      <c r="I239" s="202"/>
      <c r="J239" s="198"/>
      <c r="K239" s="198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155</v>
      </c>
      <c r="AU239" s="207" t="s">
        <v>153</v>
      </c>
      <c r="AV239" s="13" t="s">
        <v>83</v>
      </c>
      <c r="AW239" s="13" t="s">
        <v>33</v>
      </c>
      <c r="AX239" s="13" t="s">
        <v>75</v>
      </c>
      <c r="AY239" s="207" t="s">
        <v>145</v>
      </c>
    </row>
    <row r="240" spans="1:65" s="14" customFormat="1" ht="11.25">
      <c r="B240" s="208"/>
      <c r="C240" s="209"/>
      <c r="D240" s="199" t="s">
        <v>155</v>
      </c>
      <c r="E240" s="210" t="s">
        <v>1</v>
      </c>
      <c r="F240" s="211" t="s">
        <v>251</v>
      </c>
      <c r="G240" s="209"/>
      <c r="H240" s="212">
        <v>1.65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155</v>
      </c>
      <c r="AU240" s="218" t="s">
        <v>153</v>
      </c>
      <c r="AV240" s="14" t="s">
        <v>153</v>
      </c>
      <c r="AW240" s="14" t="s">
        <v>33</v>
      </c>
      <c r="AX240" s="14" t="s">
        <v>75</v>
      </c>
      <c r="AY240" s="218" t="s">
        <v>145</v>
      </c>
    </row>
    <row r="241" spans="1:65" s="13" customFormat="1" ht="11.25">
      <c r="B241" s="197"/>
      <c r="C241" s="198"/>
      <c r="D241" s="199" t="s">
        <v>155</v>
      </c>
      <c r="E241" s="200" t="s">
        <v>1</v>
      </c>
      <c r="F241" s="201" t="s">
        <v>252</v>
      </c>
      <c r="G241" s="198"/>
      <c r="H241" s="200" t="s">
        <v>1</v>
      </c>
      <c r="I241" s="202"/>
      <c r="J241" s="198"/>
      <c r="K241" s="198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155</v>
      </c>
      <c r="AU241" s="207" t="s">
        <v>153</v>
      </c>
      <c r="AV241" s="13" t="s">
        <v>83</v>
      </c>
      <c r="AW241" s="13" t="s">
        <v>33</v>
      </c>
      <c r="AX241" s="13" t="s">
        <v>75</v>
      </c>
      <c r="AY241" s="207" t="s">
        <v>145</v>
      </c>
    </row>
    <row r="242" spans="1:65" s="14" customFormat="1" ht="11.25">
      <c r="B242" s="208"/>
      <c r="C242" s="209"/>
      <c r="D242" s="199" t="s">
        <v>155</v>
      </c>
      <c r="E242" s="210" t="s">
        <v>1</v>
      </c>
      <c r="F242" s="211" t="s">
        <v>253</v>
      </c>
      <c r="G242" s="209"/>
      <c r="H242" s="212">
        <v>1.9500000000000002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155</v>
      </c>
      <c r="AU242" s="218" t="s">
        <v>153</v>
      </c>
      <c r="AV242" s="14" t="s">
        <v>153</v>
      </c>
      <c r="AW242" s="14" t="s">
        <v>33</v>
      </c>
      <c r="AX242" s="14" t="s">
        <v>75</v>
      </c>
      <c r="AY242" s="218" t="s">
        <v>145</v>
      </c>
    </row>
    <row r="243" spans="1:65" s="13" customFormat="1" ht="11.25">
      <c r="B243" s="197"/>
      <c r="C243" s="198"/>
      <c r="D243" s="199" t="s">
        <v>155</v>
      </c>
      <c r="E243" s="200" t="s">
        <v>1</v>
      </c>
      <c r="F243" s="201" t="s">
        <v>254</v>
      </c>
      <c r="G243" s="198"/>
      <c r="H243" s="200" t="s">
        <v>1</v>
      </c>
      <c r="I243" s="202"/>
      <c r="J243" s="198"/>
      <c r="K243" s="198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155</v>
      </c>
      <c r="AU243" s="207" t="s">
        <v>153</v>
      </c>
      <c r="AV243" s="13" t="s">
        <v>83</v>
      </c>
      <c r="AW243" s="13" t="s">
        <v>33</v>
      </c>
      <c r="AX243" s="13" t="s">
        <v>75</v>
      </c>
      <c r="AY243" s="207" t="s">
        <v>145</v>
      </c>
    </row>
    <row r="244" spans="1:65" s="14" customFormat="1" ht="11.25">
      <c r="B244" s="208"/>
      <c r="C244" s="209"/>
      <c r="D244" s="199" t="s">
        <v>155</v>
      </c>
      <c r="E244" s="210" t="s">
        <v>1</v>
      </c>
      <c r="F244" s="211" t="s">
        <v>255</v>
      </c>
      <c r="G244" s="209"/>
      <c r="H244" s="212">
        <v>8.31</v>
      </c>
      <c r="I244" s="213"/>
      <c r="J244" s="209"/>
      <c r="K244" s="209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155</v>
      </c>
      <c r="AU244" s="218" t="s">
        <v>153</v>
      </c>
      <c r="AV244" s="14" t="s">
        <v>153</v>
      </c>
      <c r="AW244" s="14" t="s">
        <v>33</v>
      </c>
      <c r="AX244" s="14" t="s">
        <v>75</v>
      </c>
      <c r="AY244" s="218" t="s">
        <v>145</v>
      </c>
    </row>
    <row r="245" spans="1:65" s="15" customFormat="1" ht="11.25">
      <c r="B245" s="219"/>
      <c r="C245" s="220"/>
      <c r="D245" s="199" t="s">
        <v>155</v>
      </c>
      <c r="E245" s="221" t="s">
        <v>1</v>
      </c>
      <c r="F245" s="222" t="s">
        <v>165</v>
      </c>
      <c r="G245" s="220"/>
      <c r="H245" s="223">
        <v>11.91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155</v>
      </c>
      <c r="AU245" s="229" t="s">
        <v>153</v>
      </c>
      <c r="AV245" s="15" t="s">
        <v>152</v>
      </c>
      <c r="AW245" s="15" t="s">
        <v>33</v>
      </c>
      <c r="AX245" s="15" t="s">
        <v>83</v>
      </c>
      <c r="AY245" s="229" t="s">
        <v>145</v>
      </c>
    </row>
    <row r="246" spans="1:65" s="2" customFormat="1" ht="24.2" customHeight="1">
      <c r="A246" s="34"/>
      <c r="B246" s="35"/>
      <c r="C246" s="183" t="s">
        <v>256</v>
      </c>
      <c r="D246" s="183" t="s">
        <v>148</v>
      </c>
      <c r="E246" s="184" t="s">
        <v>257</v>
      </c>
      <c r="F246" s="185" t="s">
        <v>258</v>
      </c>
      <c r="G246" s="186" t="s">
        <v>151</v>
      </c>
      <c r="H246" s="187">
        <v>24</v>
      </c>
      <c r="I246" s="188"/>
      <c r="J246" s="189">
        <f>ROUND(I246*H246,2)</f>
        <v>0</v>
      </c>
      <c r="K246" s="190"/>
      <c r="L246" s="39"/>
      <c r="M246" s="191" t="s">
        <v>1</v>
      </c>
      <c r="N246" s="192" t="s">
        <v>41</v>
      </c>
      <c r="O246" s="71"/>
      <c r="P246" s="193">
        <f>O246*H246</f>
        <v>0</v>
      </c>
      <c r="Q246" s="193">
        <v>3.3999999999999998E-3</v>
      </c>
      <c r="R246" s="193">
        <f>Q246*H246</f>
        <v>8.1599999999999992E-2</v>
      </c>
      <c r="S246" s="193">
        <v>0</v>
      </c>
      <c r="T246" s="194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5" t="s">
        <v>152</v>
      </c>
      <c r="AT246" s="195" t="s">
        <v>148</v>
      </c>
      <c r="AU246" s="195" t="s">
        <v>153</v>
      </c>
      <c r="AY246" s="17" t="s">
        <v>145</v>
      </c>
      <c r="BE246" s="196">
        <f>IF(N246="základní",J246,0)</f>
        <v>0</v>
      </c>
      <c r="BF246" s="196">
        <f>IF(N246="snížená",J246,0)</f>
        <v>0</v>
      </c>
      <c r="BG246" s="196">
        <f>IF(N246="zákl. přenesená",J246,0)</f>
        <v>0</v>
      </c>
      <c r="BH246" s="196">
        <f>IF(N246="sníž. přenesená",J246,0)</f>
        <v>0</v>
      </c>
      <c r="BI246" s="196">
        <f>IF(N246="nulová",J246,0)</f>
        <v>0</v>
      </c>
      <c r="BJ246" s="17" t="s">
        <v>153</v>
      </c>
      <c r="BK246" s="196">
        <f>ROUND(I246*H246,2)</f>
        <v>0</v>
      </c>
      <c r="BL246" s="17" t="s">
        <v>152</v>
      </c>
      <c r="BM246" s="195" t="s">
        <v>259</v>
      </c>
    </row>
    <row r="247" spans="1:65" s="13" customFormat="1" ht="11.25">
      <c r="B247" s="197"/>
      <c r="C247" s="198"/>
      <c r="D247" s="199" t="s">
        <v>155</v>
      </c>
      <c r="E247" s="200" t="s">
        <v>1</v>
      </c>
      <c r="F247" s="201" t="s">
        <v>260</v>
      </c>
      <c r="G247" s="198"/>
      <c r="H247" s="200" t="s">
        <v>1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155</v>
      </c>
      <c r="AU247" s="207" t="s">
        <v>153</v>
      </c>
      <c r="AV247" s="13" t="s">
        <v>83</v>
      </c>
      <c r="AW247" s="13" t="s">
        <v>33</v>
      </c>
      <c r="AX247" s="13" t="s">
        <v>75</v>
      </c>
      <c r="AY247" s="207" t="s">
        <v>145</v>
      </c>
    </row>
    <row r="248" spans="1:65" s="14" customFormat="1" ht="11.25">
      <c r="B248" s="208"/>
      <c r="C248" s="209"/>
      <c r="D248" s="199" t="s">
        <v>155</v>
      </c>
      <c r="E248" s="210" t="s">
        <v>1</v>
      </c>
      <c r="F248" s="211" t="s">
        <v>261</v>
      </c>
      <c r="G248" s="209"/>
      <c r="H248" s="212">
        <v>24</v>
      </c>
      <c r="I248" s="213"/>
      <c r="J248" s="209"/>
      <c r="K248" s="209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155</v>
      </c>
      <c r="AU248" s="218" t="s">
        <v>153</v>
      </c>
      <c r="AV248" s="14" t="s">
        <v>153</v>
      </c>
      <c r="AW248" s="14" t="s">
        <v>33</v>
      </c>
      <c r="AX248" s="14" t="s">
        <v>83</v>
      </c>
      <c r="AY248" s="218" t="s">
        <v>145</v>
      </c>
    </row>
    <row r="249" spans="1:65" s="2" customFormat="1" ht="24.2" customHeight="1">
      <c r="A249" s="34"/>
      <c r="B249" s="35"/>
      <c r="C249" s="183" t="s">
        <v>8</v>
      </c>
      <c r="D249" s="183" t="s">
        <v>148</v>
      </c>
      <c r="E249" s="184" t="s">
        <v>262</v>
      </c>
      <c r="F249" s="185" t="s">
        <v>263</v>
      </c>
      <c r="G249" s="186" t="s">
        <v>159</v>
      </c>
      <c r="H249" s="187">
        <v>7.8E-2</v>
      </c>
      <c r="I249" s="188"/>
      <c r="J249" s="189">
        <f>ROUND(I249*H249,2)</f>
        <v>0</v>
      </c>
      <c r="K249" s="190"/>
      <c r="L249" s="39"/>
      <c r="M249" s="191" t="s">
        <v>1</v>
      </c>
      <c r="N249" s="192" t="s">
        <v>41</v>
      </c>
      <c r="O249" s="71"/>
      <c r="P249" s="193">
        <f>O249*H249</f>
        <v>0</v>
      </c>
      <c r="Q249" s="193">
        <v>2.3010199999999998</v>
      </c>
      <c r="R249" s="193">
        <f>Q249*H249</f>
        <v>0.17947955999999998</v>
      </c>
      <c r="S249" s="193">
        <v>0</v>
      </c>
      <c r="T249" s="194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5" t="s">
        <v>152</v>
      </c>
      <c r="AT249" s="195" t="s">
        <v>148</v>
      </c>
      <c r="AU249" s="195" t="s">
        <v>153</v>
      </c>
      <c r="AY249" s="17" t="s">
        <v>145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7" t="s">
        <v>153</v>
      </c>
      <c r="BK249" s="196">
        <f>ROUND(I249*H249,2)</f>
        <v>0</v>
      </c>
      <c r="BL249" s="17" t="s">
        <v>152</v>
      </c>
      <c r="BM249" s="195" t="s">
        <v>264</v>
      </c>
    </row>
    <row r="250" spans="1:65" s="13" customFormat="1" ht="11.25">
      <c r="B250" s="197"/>
      <c r="C250" s="198"/>
      <c r="D250" s="199" t="s">
        <v>155</v>
      </c>
      <c r="E250" s="200" t="s">
        <v>1</v>
      </c>
      <c r="F250" s="201" t="s">
        <v>265</v>
      </c>
      <c r="G250" s="198"/>
      <c r="H250" s="200" t="s">
        <v>1</v>
      </c>
      <c r="I250" s="202"/>
      <c r="J250" s="198"/>
      <c r="K250" s="198"/>
      <c r="L250" s="203"/>
      <c r="M250" s="204"/>
      <c r="N250" s="205"/>
      <c r="O250" s="205"/>
      <c r="P250" s="205"/>
      <c r="Q250" s="205"/>
      <c r="R250" s="205"/>
      <c r="S250" s="205"/>
      <c r="T250" s="206"/>
      <c r="AT250" s="207" t="s">
        <v>155</v>
      </c>
      <c r="AU250" s="207" t="s">
        <v>153</v>
      </c>
      <c r="AV250" s="13" t="s">
        <v>83</v>
      </c>
      <c r="AW250" s="13" t="s">
        <v>33</v>
      </c>
      <c r="AX250" s="13" t="s">
        <v>75</v>
      </c>
      <c r="AY250" s="207" t="s">
        <v>145</v>
      </c>
    </row>
    <row r="251" spans="1:65" s="14" customFormat="1" ht="11.25">
      <c r="B251" s="208"/>
      <c r="C251" s="209"/>
      <c r="D251" s="199" t="s">
        <v>155</v>
      </c>
      <c r="E251" s="210" t="s">
        <v>1</v>
      </c>
      <c r="F251" s="211" t="s">
        <v>266</v>
      </c>
      <c r="G251" s="209"/>
      <c r="H251" s="212">
        <v>2.4E-2</v>
      </c>
      <c r="I251" s="213"/>
      <c r="J251" s="209"/>
      <c r="K251" s="209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155</v>
      </c>
      <c r="AU251" s="218" t="s">
        <v>153</v>
      </c>
      <c r="AV251" s="14" t="s">
        <v>153</v>
      </c>
      <c r="AW251" s="14" t="s">
        <v>33</v>
      </c>
      <c r="AX251" s="14" t="s">
        <v>75</v>
      </c>
      <c r="AY251" s="218" t="s">
        <v>145</v>
      </c>
    </row>
    <row r="252" spans="1:65" s="13" customFormat="1" ht="11.25">
      <c r="B252" s="197"/>
      <c r="C252" s="198"/>
      <c r="D252" s="199" t="s">
        <v>155</v>
      </c>
      <c r="E252" s="200" t="s">
        <v>1</v>
      </c>
      <c r="F252" s="201" t="s">
        <v>267</v>
      </c>
      <c r="G252" s="198"/>
      <c r="H252" s="200" t="s">
        <v>1</v>
      </c>
      <c r="I252" s="202"/>
      <c r="J252" s="198"/>
      <c r="K252" s="198"/>
      <c r="L252" s="203"/>
      <c r="M252" s="204"/>
      <c r="N252" s="205"/>
      <c r="O252" s="205"/>
      <c r="P252" s="205"/>
      <c r="Q252" s="205"/>
      <c r="R252" s="205"/>
      <c r="S252" s="205"/>
      <c r="T252" s="206"/>
      <c r="AT252" s="207" t="s">
        <v>155</v>
      </c>
      <c r="AU252" s="207" t="s">
        <v>153</v>
      </c>
      <c r="AV252" s="13" t="s">
        <v>83</v>
      </c>
      <c r="AW252" s="13" t="s">
        <v>33</v>
      </c>
      <c r="AX252" s="13" t="s">
        <v>75</v>
      </c>
      <c r="AY252" s="207" t="s">
        <v>145</v>
      </c>
    </row>
    <row r="253" spans="1:65" s="14" customFormat="1" ht="11.25">
      <c r="B253" s="208"/>
      <c r="C253" s="209"/>
      <c r="D253" s="199" t="s">
        <v>155</v>
      </c>
      <c r="E253" s="210" t="s">
        <v>1</v>
      </c>
      <c r="F253" s="211" t="s">
        <v>268</v>
      </c>
      <c r="G253" s="209"/>
      <c r="H253" s="212">
        <v>5.4000000000000006E-2</v>
      </c>
      <c r="I253" s="213"/>
      <c r="J253" s="209"/>
      <c r="K253" s="209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155</v>
      </c>
      <c r="AU253" s="218" t="s">
        <v>153</v>
      </c>
      <c r="AV253" s="14" t="s">
        <v>153</v>
      </c>
      <c r="AW253" s="14" t="s">
        <v>33</v>
      </c>
      <c r="AX253" s="14" t="s">
        <v>75</v>
      </c>
      <c r="AY253" s="218" t="s">
        <v>145</v>
      </c>
    </row>
    <row r="254" spans="1:65" s="15" customFormat="1" ht="11.25">
      <c r="B254" s="219"/>
      <c r="C254" s="220"/>
      <c r="D254" s="199" t="s">
        <v>155</v>
      </c>
      <c r="E254" s="221" t="s">
        <v>1</v>
      </c>
      <c r="F254" s="222" t="s">
        <v>165</v>
      </c>
      <c r="G254" s="220"/>
      <c r="H254" s="223">
        <v>7.8000000000000014E-2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155</v>
      </c>
      <c r="AU254" s="229" t="s">
        <v>153</v>
      </c>
      <c r="AV254" s="15" t="s">
        <v>152</v>
      </c>
      <c r="AW254" s="15" t="s">
        <v>33</v>
      </c>
      <c r="AX254" s="15" t="s">
        <v>83</v>
      </c>
      <c r="AY254" s="229" t="s">
        <v>145</v>
      </c>
    </row>
    <row r="255" spans="1:65" s="2" customFormat="1" ht="16.5" customHeight="1">
      <c r="A255" s="34"/>
      <c r="B255" s="35"/>
      <c r="C255" s="183" t="s">
        <v>269</v>
      </c>
      <c r="D255" s="183" t="s">
        <v>148</v>
      </c>
      <c r="E255" s="184" t="s">
        <v>270</v>
      </c>
      <c r="F255" s="185" t="s">
        <v>271</v>
      </c>
      <c r="G255" s="186" t="s">
        <v>173</v>
      </c>
      <c r="H255" s="187">
        <v>31.367000000000001</v>
      </c>
      <c r="I255" s="188"/>
      <c r="J255" s="189">
        <f>ROUND(I255*H255,2)</f>
        <v>0</v>
      </c>
      <c r="K255" s="190"/>
      <c r="L255" s="39"/>
      <c r="M255" s="191" t="s">
        <v>1</v>
      </c>
      <c r="N255" s="192" t="s">
        <v>41</v>
      </c>
      <c r="O255" s="71"/>
      <c r="P255" s="193">
        <f>O255*H255</f>
        <v>0</v>
      </c>
      <c r="Q255" s="193">
        <v>1.2999999999999999E-4</v>
      </c>
      <c r="R255" s="193">
        <f>Q255*H255</f>
        <v>4.07771E-3</v>
      </c>
      <c r="S255" s="193">
        <v>0</v>
      </c>
      <c r="T255" s="194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5" t="s">
        <v>152</v>
      </c>
      <c r="AT255" s="195" t="s">
        <v>148</v>
      </c>
      <c r="AU255" s="195" t="s">
        <v>153</v>
      </c>
      <c r="AY255" s="17" t="s">
        <v>145</v>
      </c>
      <c r="BE255" s="196">
        <f>IF(N255="základní",J255,0)</f>
        <v>0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7" t="s">
        <v>153</v>
      </c>
      <c r="BK255" s="196">
        <f>ROUND(I255*H255,2)</f>
        <v>0</v>
      </c>
      <c r="BL255" s="17" t="s">
        <v>152</v>
      </c>
      <c r="BM255" s="195" t="s">
        <v>272</v>
      </c>
    </row>
    <row r="256" spans="1:65" s="2" customFormat="1" ht="24.2" customHeight="1">
      <c r="A256" s="34"/>
      <c r="B256" s="35"/>
      <c r="C256" s="183" t="s">
        <v>273</v>
      </c>
      <c r="D256" s="183" t="s">
        <v>148</v>
      </c>
      <c r="E256" s="184" t="s">
        <v>274</v>
      </c>
      <c r="F256" s="185" t="s">
        <v>275</v>
      </c>
      <c r="G256" s="186" t="s">
        <v>173</v>
      </c>
      <c r="H256" s="187">
        <v>31.367000000000001</v>
      </c>
      <c r="I256" s="188"/>
      <c r="J256" s="189">
        <f>ROUND(I256*H256,2)</f>
        <v>0</v>
      </c>
      <c r="K256" s="190"/>
      <c r="L256" s="39"/>
      <c r="M256" s="191" t="s">
        <v>1</v>
      </c>
      <c r="N256" s="192" t="s">
        <v>41</v>
      </c>
      <c r="O256" s="71"/>
      <c r="P256" s="193">
        <f>O256*H256</f>
        <v>0</v>
      </c>
      <c r="Q256" s="193">
        <v>9.4500000000000001E-3</v>
      </c>
      <c r="R256" s="193">
        <f>Q256*H256</f>
        <v>0.29641814999999999</v>
      </c>
      <c r="S256" s="193">
        <v>0</v>
      </c>
      <c r="T256" s="19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5" t="s">
        <v>152</v>
      </c>
      <c r="AT256" s="195" t="s">
        <v>148</v>
      </c>
      <c r="AU256" s="195" t="s">
        <v>153</v>
      </c>
      <c r="AY256" s="17" t="s">
        <v>145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7" t="s">
        <v>153</v>
      </c>
      <c r="BK256" s="196">
        <f>ROUND(I256*H256,2)</f>
        <v>0</v>
      </c>
      <c r="BL256" s="17" t="s">
        <v>152</v>
      </c>
      <c r="BM256" s="195" t="s">
        <v>276</v>
      </c>
    </row>
    <row r="257" spans="1:65" s="13" customFormat="1" ht="11.25">
      <c r="B257" s="197"/>
      <c r="C257" s="198"/>
      <c r="D257" s="199" t="s">
        <v>155</v>
      </c>
      <c r="E257" s="200" t="s">
        <v>1</v>
      </c>
      <c r="F257" s="201" t="s">
        <v>277</v>
      </c>
      <c r="G257" s="198"/>
      <c r="H257" s="200" t="s">
        <v>1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155</v>
      </c>
      <c r="AU257" s="207" t="s">
        <v>153</v>
      </c>
      <c r="AV257" s="13" t="s">
        <v>83</v>
      </c>
      <c r="AW257" s="13" t="s">
        <v>33</v>
      </c>
      <c r="AX257" s="13" t="s">
        <v>75</v>
      </c>
      <c r="AY257" s="207" t="s">
        <v>145</v>
      </c>
    </row>
    <row r="258" spans="1:65" s="14" customFormat="1" ht="11.25">
      <c r="B258" s="208"/>
      <c r="C258" s="209"/>
      <c r="D258" s="199" t="s">
        <v>155</v>
      </c>
      <c r="E258" s="210" t="s">
        <v>1</v>
      </c>
      <c r="F258" s="211" t="s">
        <v>278</v>
      </c>
      <c r="G258" s="209"/>
      <c r="H258" s="212">
        <v>11.91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155</v>
      </c>
      <c r="AU258" s="218" t="s">
        <v>153</v>
      </c>
      <c r="AV258" s="14" t="s">
        <v>153</v>
      </c>
      <c r="AW258" s="14" t="s">
        <v>33</v>
      </c>
      <c r="AX258" s="14" t="s">
        <v>75</v>
      </c>
      <c r="AY258" s="218" t="s">
        <v>145</v>
      </c>
    </row>
    <row r="259" spans="1:65" s="13" customFormat="1" ht="11.25">
      <c r="B259" s="197"/>
      <c r="C259" s="198"/>
      <c r="D259" s="199" t="s">
        <v>155</v>
      </c>
      <c r="E259" s="200" t="s">
        <v>1</v>
      </c>
      <c r="F259" s="201" t="s">
        <v>193</v>
      </c>
      <c r="G259" s="198"/>
      <c r="H259" s="200" t="s">
        <v>1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155</v>
      </c>
      <c r="AU259" s="207" t="s">
        <v>153</v>
      </c>
      <c r="AV259" s="13" t="s">
        <v>83</v>
      </c>
      <c r="AW259" s="13" t="s">
        <v>33</v>
      </c>
      <c r="AX259" s="13" t="s">
        <v>75</v>
      </c>
      <c r="AY259" s="207" t="s">
        <v>145</v>
      </c>
    </row>
    <row r="260" spans="1:65" s="14" customFormat="1" ht="11.25">
      <c r="B260" s="208"/>
      <c r="C260" s="209"/>
      <c r="D260" s="199" t="s">
        <v>155</v>
      </c>
      <c r="E260" s="210" t="s">
        <v>1</v>
      </c>
      <c r="F260" s="211" t="s">
        <v>279</v>
      </c>
      <c r="G260" s="209"/>
      <c r="H260" s="212">
        <v>19.457000000000001</v>
      </c>
      <c r="I260" s="213"/>
      <c r="J260" s="209"/>
      <c r="K260" s="209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155</v>
      </c>
      <c r="AU260" s="218" t="s">
        <v>153</v>
      </c>
      <c r="AV260" s="14" t="s">
        <v>153</v>
      </c>
      <c r="AW260" s="14" t="s">
        <v>33</v>
      </c>
      <c r="AX260" s="14" t="s">
        <v>75</v>
      </c>
      <c r="AY260" s="218" t="s">
        <v>145</v>
      </c>
    </row>
    <row r="261" spans="1:65" s="15" customFormat="1" ht="11.25">
      <c r="B261" s="219"/>
      <c r="C261" s="220"/>
      <c r="D261" s="199" t="s">
        <v>155</v>
      </c>
      <c r="E261" s="221" t="s">
        <v>1</v>
      </c>
      <c r="F261" s="222" t="s">
        <v>165</v>
      </c>
      <c r="G261" s="220"/>
      <c r="H261" s="223">
        <v>31.367000000000001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155</v>
      </c>
      <c r="AU261" s="229" t="s">
        <v>153</v>
      </c>
      <c r="AV261" s="15" t="s">
        <v>152</v>
      </c>
      <c r="AW261" s="15" t="s">
        <v>33</v>
      </c>
      <c r="AX261" s="15" t="s">
        <v>83</v>
      </c>
      <c r="AY261" s="229" t="s">
        <v>145</v>
      </c>
    </row>
    <row r="262" spans="1:65" s="12" customFormat="1" ht="22.9" customHeight="1">
      <c r="B262" s="167"/>
      <c r="C262" s="168"/>
      <c r="D262" s="169" t="s">
        <v>74</v>
      </c>
      <c r="E262" s="181" t="s">
        <v>214</v>
      </c>
      <c r="F262" s="181" t="s">
        <v>280</v>
      </c>
      <c r="G262" s="168"/>
      <c r="H262" s="168"/>
      <c r="I262" s="171"/>
      <c r="J262" s="182">
        <f>BK262</f>
        <v>0</v>
      </c>
      <c r="K262" s="168"/>
      <c r="L262" s="173"/>
      <c r="M262" s="174"/>
      <c r="N262" s="175"/>
      <c r="O262" s="175"/>
      <c r="P262" s="176">
        <f>SUM(P263:P336)</f>
        <v>0</v>
      </c>
      <c r="Q262" s="175"/>
      <c r="R262" s="176">
        <f>SUM(R263:R336)</f>
        <v>6.8833000000000002E-3</v>
      </c>
      <c r="S262" s="175"/>
      <c r="T262" s="177">
        <f>SUM(T263:T336)</f>
        <v>7.1813399999999996</v>
      </c>
      <c r="AR262" s="178" t="s">
        <v>83</v>
      </c>
      <c r="AT262" s="179" t="s">
        <v>74</v>
      </c>
      <c r="AU262" s="179" t="s">
        <v>83</v>
      </c>
      <c r="AY262" s="178" t="s">
        <v>145</v>
      </c>
      <c r="BK262" s="180">
        <f>SUM(BK263:BK336)</f>
        <v>0</v>
      </c>
    </row>
    <row r="263" spans="1:65" s="2" customFormat="1" ht="33" customHeight="1">
      <c r="A263" s="34"/>
      <c r="B263" s="35"/>
      <c r="C263" s="183" t="s">
        <v>281</v>
      </c>
      <c r="D263" s="183" t="s">
        <v>148</v>
      </c>
      <c r="E263" s="184" t="s">
        <v>282</v>
      </c>
      <c r="F263" s="185" t="s">
        <v>283</v>
      </c>
      <c r="G263" s="186" t="s">
        <v>173</v>
      </c>
      <c r="H263" s="187">
        <v>40.49</v>
      </c>
      <c r="I263" s="188"/>
      <c r="J263" s="189">
        <f>ROUND(I263*H263,2)</f>
        <v>0</v>
      </c>
      <c r="K263" s="190"/>
      <c r="L263" s="39"/>
      <c r="M263" s="191" t="s">
        <v>1</v>
      </c>
      <c r="N263" s="192" t="s">
        <v>41</v>
      </c>
      <c r="O263" s="71"/>
      <c r="P263" s="193">
        <f>O263*H263</f>
        <v>0</v>
      </c>
      <c r="Q263" s="193">
        <v>1.2999999999999999E-4</v>
      </c>
      <c r="R263" s="193">
        <f>Q263*H263</f>
        <v>5.2636999999999996E-3</v>
      </c>
      <c r="S263" s="193">
        <v>0</v>
      </c>
      <c r="T263" s="19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5" t="s">
        <v>152</v>
      </c>
      <c r="AT263" s="195" t="s">
        <v>148</v>
      </c>
      <c r="AU263" s="195" t="s">
        <v>153</v>
      </c>
      <c r="AY263" s="17" t="s">
        <v>145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7" t="s">
        <v>153</v>
      </c>
      <c r="BK263" s="196">
        <f>ROUND(I263*H263,2)</f>
        <v>0</v>
      </c>
      <c r="BL263" s="17" t="s">
        <v>152</v>
      </c>
      <c r="BM263" s="195" t="s">
        <v>284</v>
      </c>
    </row>
    <row r="264" spans="1:65" s="13" customFormat="1" ht="11.25">
      <c r="B264" s="197"/>
      <c r="C264" s="198"/>
      <c r="D264" s="199" t="s">
        <v>155</v>
      </c>
      <c r="E264" s="200" t="s">
        <v>1</v>
      </c>
      <c r="F264" s="201" t="s">
        <v>183</v>
      </c>
      <c r="G264" s="198"/>
      <c r="H264" s="200" t="s">
        <v>1</v>
      </c>
      <c r="I264" s="202"/>
      <c r="J264" s="198"/>
      <c r="K264" s="198"/>
      <c r="L264" s="203"/>
      <c r="M264" s="204"/>
      <c r="N264" s="205"/>
      <c r="O264" s="205"/>
      <c r="P264" s="205"/>
      <c r="Q264" s="205"/>
      <c r="R264" s="205"/>
      <c r="S264" s="205"/>
      <c r="T264" s="206"/>
      <c r="AT264" s="207" t="s">
        <v>155</v>
      </c>
      <c r="AU264" s="207" t="s">
        <v>153</v>
      </c>
      <c r="AV264" s="13" t="s">
        <v>83</v>
      </c>
      <c r="AW264" s="13" t="s">
        <v>33</v>
      </c>
      <c r="AX264" s="13" t="s">
        <v>75</v>
      </c>
      <c r="AY264" s="207" t="s">
        <v>145</v>
      </c>
    </row>
    <row r="265" spans="1:65" s="14" customFormat="1" ht="11.25">
      <c r="B265" s="208"/>
      <c r="C265" s="209"/>
      <c r="D265" s="199" t="s">
        <v>155</v>
      </c>
      <c r="E265" s="210" t="s">
        <v>1</v>
      </c>
      <c r="F265" s="211" t="s">
        <v>184</v>
      </c>
      <c r="G265" s="209"/>
      <c r="H265" s="212">
        <v>0.87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155</v>
      </c>
      <c r="AU265" s="218" t="s">
        <v>153</v>
      </c>
      <c r="AV265" s="14" t="s">
        <v>153</v>
      </c>
      <c r="AW265" s="14" t="s">
        <v>33</v>
      </c>
      <c r="AX265" s="14" t="s">
        <v>75</v>
      </c>
      <c r="AY265" s="218" t="s">
        <v>145</v>
      </c>
    </row>
    <row r="266" spans="1:65" s="13" customFormat="1" ht="11.25">
      <c r="B266" s="197"/>
      <c r="C266" s="198"/>
      <c r="D266" s="199" t="s">
        <v>155</v>
      </c>
      <c r="E266" s="200" t="s">
        <v>1</v>
      </c>
      <c r="F266" s="201" t="s">
        <v>285</v>
      </c>
      <c r="G266" s="198"/>
      <c r="H266" s="200" t="s">
        <v>1</v>
      </c>
      <c r="I266" s="202"/>
      <c r="J266" s="198"/>
      <c r="K266" s="198"/>
      <c r="L266" s="203"/>
      <c r="M266" s="204"/>
      <c r="N266" s="205"/>
      <c r="O266" s="205"/>
      <c r="P266" s="205"/>
      <c r="Q266" s="205"/>
      <c r="R266" s="205"/>
      <c r="S266" s="205"/>
      <c r="T266" s="206"/>
      <c r="AT266" s="207" t="s">
        <v>155</v>
      </c>
      <c r="AU266" s="207" t="s">
        <v>153</v>
      </c>
      <c r="AV266" s="13" t="s">
        <v>83</v>
      </c>
      <c r="AW266" s="13" t="s">
        <v>33</v>
      </c>
      <c r="AX266" s="13" t="s">
        <v>75</v>
      </c>
      <c r="AY266" s="207" t="s">
        <v>145</v>
      </c>
    </row>
    <row r="267" spans="1:65" s="14" customFormat="1" ht="11.25">
      <c r="B267" s="208"/>
      <c r="C267" s="209"/>
      <c r="D267" s="199" t="s">
        <v>155</v>
      </c>
      <c r="E267" s="210" t="s">
        <v>1</v>
      </c>
      <c r="F267" s="211" t="s">
        <v>286</v>
      </c>
      <c r="G267" s="209"/>
      <c r="H267" s="212">
        <v>4.5650000000000004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155</v>
      </c>
      <c r="AU267" s="218" t="s">
        <v>153</v>
      </c>
      <c r="AV267" s="14" t="s">
        <v>153</v>
      </c>
      <c r="AW267" s="14" t="s">
        <v>33</v>
      </c>
      <c r="AX267" s="14" t="s">
        <v>75</v>
      </c>
      <c r="AY267" s="218" t="s">
        <v>145</v>
      </c>
    </row>
    <row r="268" spans="1:65" s="13" customFormat="1" ht="11.25">
      <c r="B268" s="197"/>
      <c r="C268" s="198"/>
      <c r="D268" s="199" t="s">
        <v>155</v>
      </c>
      <c r="E268" s="200" t="s">
        <v>1</v>
      </c>
      <c r="F268" s="201" t="s">
        <v>187</v>
      </c>
      <c r="G268" s="198"/>
      <c r="H268" s="200" t="s">
        <v>1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155</v>
      </c>
      <c r="AU268" s="207" t="s">
        <v>153</v>
      </c>
      <c r="AV268" s="13" t="s">
        <v>83</v>
      </c>
      <c r="AW268" s="13" t="s">
        <v>33</v>
      </c>
      <c r="AX268" s="13" t="s">
        <v>75</v>
      </c>
      <c r="AY268" s="207" t="s">
        <v>145</v>
      </c>
    </row>
    <row r="269" spans="1:65" s="14" customFormat="1" ht="11.25">
      <c r="B269" s="208"/>
      <c r="C269" s="209"/>
      <c r="D269" s="199" t="s">
        <v>155</v>
      </c>
      <c r="E269" s="210" t="s">
        <v>1</v>
      </c>
      <c r="F269" s="211" t="s">
        <v>287</v>
      </c>
      <c r="G269" s="209"/>
      <c r="H269" s="212">
        <v>1.105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155</v>
      </c>
      <c r="AU269" s="218" t="s">
        <v>153</v>
      </c>
      <c r="AV269" s="14" t="s">
        <v>153</v>
      </c>
      <c r="AW269" s="14" t="s">
        <v>33</v>
      </c>
      <c r="AX269" s="14" t="s">
        <v>75</v>
      </c>
      <c r="AY269" s="218" t="s">
        <v>145</v>
      </c>
    </row>
    <row r="270" spans="1:65" s="13" customFormat="1" ht="11.25">
      <c r="B270" s="197"/>
      <c r="C270" s="198"/>
      <c r="D270" s="199" t="s">
        <v>155</v>
      </c>
      <c r="E270" s="200" t="s">
        <v>1</v>
      </c>
      <c r="F270" s="201" t="s">
        <v>221</v>
      </c>
      <c r="G270" s="198"/>
      <c r="H270" s="200" t="s">
        <v>1</v>
      </c>
      <c r="I270" s="202"/>
      <c r="J270" s="198"/>
      <c r="K270" s="198"/>
      <c r="L270" s="203"/>
      <c r="M270" s="204"/>
      <c r="N270" s="205"/>
      <c r="O270" s="205"/>
      <c r="P270" s="205"/>
      <c r="Q270" s="205"/>
      <c r="R270" s="205"/>
      <c r="S270" s="205"/>
      <c r="T270" s="206"/>
      <c r="AT270" s="207" t="s">
        <v>155</v>
      </c>
      <c r="AU270" s="207" t="s">
        <v>153</v>
      </c>
      <c r="AV270" s="13" t="s">
        <v>83</v>
      </c>
      <c r="AW270" s="13" t="s">
        <v>33</v>
      </c>
      <c r="AX270" s="13" t="s">
        <v>75</v>
      </c>
      <c r="AY270" s="207" t="s">
        <v>145</v>
      </c>
    </row>
    <row r="271" spans="1:65" s="14" customFormat="1" ht="11.25">
      <c r="B271" s="208"/>
      <c r="C271" s="209"/>
      <c r="D271" s="199" t="s">
        <v>155</v>
      </c>
      <c r="E271" s="210" t="s">
        <v>1</v>
      </c>
      <c r="F271" s="211" t="s">
        <v>278</v>
      </c>
      <c r="G271" s="209"/>
      <c r="H271" s="212">
        <v>11.91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155</v>
      </c>
      <c r="AU271" s="218" t="s">
        <v>153</v>
      </c>
      <c r="AV271" s="14" t="s">
        <v>153</v>
      </c>
      <c r="AW271" s="14" t="s">
        <v>33</v>
      </c>
      <c r="AX271" s="14" t="s">
        <v>75</v>
      </c>
      <c r="AY271" s="218" t="s">
        <v>145</v>
      </c>
    </row>
    <row r="272" spans="1:65" s="13" customFormat="1" ht="11.25">
      <c r="B272" s="197"/>
      <c r="C272" s="198"/>
      <c r="D272" s="199" t="s">
        <v>155</v>
      </c>
      <c r="E272" s="200" t="s">
        <v>1</v>
      </c>
      <c r="F272" s="201" t="s">
        <v>193</v>
      </c>
      <c r="G272" s="198"/>
      <c r="H272" s="200" t="s">
        <v>1</v>
      </c>
      <c r="I272" s="202"/>
      <c r="J272" s="198"/>
      <c r="K272" s="198"/>
      <c r="L272" s="203"/>
      <c r="M272" s="204"/>
      <c r="N272" s="205"/>
      <c r="O272" s="205"/>
      <c r="P272" s="205"/>
      <c r="Q272" s="205"/>
      <c r="R272" s="205"/>
      <c r="S272" s="205"/>
      <c r="T272" s="206"/>
      <c r="AT272" s="207" t="s">
        <v>155</v>
      </c>
      <c r="AU272" s="207" t="s">
        <v>153</v>
      </c>
      <c r="AV272" s="13" t="s">
        <v>83</v>
      </c>
      <c r="AW272" s="13" t="s">
        <v>33</v>
      </c>
      <c r="AX272" s="13" t="s">
        <v>75</v>
      </c>
      <c r="AY272" s="207" t="s">
        <v>145</v>
      </c>
    </row>
    <row r="273" spans="1:65" s="14" customFormat="1" ht="11.25">
      <c r="B273" s="208"/>
      <c r="C273" s="209"/>
      <c r="D273" s="199" t="s">
        <v>155</v>
      </c>
      <c r="E273" s="210" t="s">
        <v>1</v>
      </c>
      <c r="F273" s="211" t="s">
        <v>279</v>
      </c>
      <c r="G273" s="209"/>
      <c r="H273" s="212">
        <v>19.457000000000001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155</v>
      </c>
      <c r="AU273" s="218" t="s">
        <v>153</v>
      </c>
      <c r="AV273" s="14" t="s">
        <v>153</v>
      </c>
      <c r="AW273" s="14" t="s">
        <v>33</v>
      </c>
      <c r="AX273" s="14" t="s">
        <v>75</v>
      </c>
      <c r="AY273" s="218" t="s">
        <v>145</v>
      </c>
    </row>
    <row r="274" spans="1:65" s="13" customFormat="1" ht="11.25">
      <c r="B274" s="197"/>
      <c r="C274" s="198"/>
      <c r="D274" s="199" t="s">
        <v>155</v>
      </c>
      <c r="E274" s="200" t="s">
        <v>1</v>
      </c>
      <c r="F274" s="201" t="s">
        <v>209</v>
      </c>
      <c r="G274" s="198"/>
      <c r="H274" s="200" t="s">
        <v>1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155</v>
      </c>
      <c r="AU274" s="207" t="s">
        <v>153</v>
      </c>
      <c r="AV274" s="13" t="s">
        <v>83</v>
      </c>
      <c r="AW274" s="13" t="s">
        <v>33</v>
      </c>
      <c r="AX274" s="13" t="s">
        <v>75</v>
      </c>
      <c r="AY274" s="207" t="s">
        <v>145</v>
      </c>
    </row>
    <row r="275" spans="1:65" s="14" customFormat="1" ht="11.25">
      <c r="B275" s="208"/>
      <c r="C275" s="209"/>
      <c r="D275" s="199" t="s">
        <v>155</v>
      </c>
      <c r="E275" s="210" t="s">
        <v>1</v>
      </c>
      <c r="F275" s="211" t="s">
        <v>288</v>
      </c>
      <c r="G275" s="209"/>
      <c r="H275" s="212">
        <v>2.5830000000000002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155</v>
      </c>
      <c r="AU275" s="218" t="s">
        <v>153</v>
      </c>
      <c r="AV275" s="14" t="s">
        <v>153</v>
      </c>
      <c r="AW275" s="14" t="s">
        <v>33</v>
      </c>
      <c r="AX275" s="14" t="s">
        <v>75</v>
      </c>
      <c r="AY275" s="218" t="s">
        <v>145</v>
      </c>
    </row>
    <row r="276" spans="1:65" s="15" customFormat="1" ht="11.25">
      <c r="B276" s="219"/>
      <c r="C276" s="220"/>
      <c r="D276" s="199" t="s">
        <v>155</v>
      </c>
      <c r="E276" s="221" t="s">
        <v>1</v>
      </c>
      <c r="F276" s="222" t="s">
        <v>165</v>
      </c>
      <c r="G276" s="220"/>
      <c r="H276" s="223">
        <v>40.49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155</v>
      </c>
      <c r="AU276" s="229" t="s">
        <v>153</v>
      </c>
      <c r="AV276" s="15" t="s">
        <v>152</v>
      </c>
      <c r="AW276" s="15" t="s">
        <v>33</v>
      </c>
      <c r="AX276" s="15" t="s">
        <v>83</v>
      </c>
      <c r="AY276" s="229" t="s">
        <v>145</v>
      </c>
    </row>
    <row r="277" spans="1:65" s="2" customFormat="1" ht="24.2" customHeight="1">
      <c r="A277" s="34"/>
      <c r="B277" s="35"/>
      <c r="C277" s="183" t="s">
        <v>289</v>
      </c>
      <c r="D277" s="183" t="s">
        <v>148</v>
      </c>
      <c r="E277" s="184" t="s">
        <v>290</v>
      </c>
      <c r="F277" s="185" t="s">
        <v>291</v>
      </c>
      <c r="G277" s="186" t="s">
        <v>173</v>
      </c>
      <c r="H277" s="187">
        <v>40.49</v>
      </c>
      <c r="I277" s="188"/>
      <c r="J277" s="189">
        <f>ROUND(I277*H277,2)</f>
        <v>0</v>
      </c>
      <c r="K277" s="190"/>
      <c r="L277" s="39"/>
      <c r="M277" s="191" t="s">
        <v>1</v>
      </c>
      <c r="N277" s="192" t="s">
        <v>41</v>
      </c>
      <c r="O277" s="71"/>
      <c r="P277" s="193">
        <f>O277*H277</f>
        <v>0</v>
      </c>
      <c r="Q277" s="193">
        <v>4.0000000000000003E-5</v>
      </c>
      <c r="R277" s="193">
        <f>Q277*H277</f>
        <v>1.6196000000000001E-3</v>
      </c>
      <c r="S277" s="193">
        <v>0</v>
      </c>
      <c r="T277" s="194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5" t="s">
        <v>152</v>
      </c>
      <c r="AT277" s="195" t="s">
        <v>148</v>
      </c>
      <c r="AU277" s="195" t="s">
        <v>153</v>
      </c>
      <c r="AY277" s="17" t="s">
        <v>145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7" t="s">
        <v>153</v>
      </c>
      <c r="BK277" s="196">
        <f>ROUND(I277*H277,2)</f>
        <v>0</v>
      </c>
      <c r="BL277" s="17" t="s">
        <v>152</v>
      </c>
      <c r="BM277" s="195" t="s">
        <v>292</v>
      </c>
    </row>
    <row r="278" spans="1:65" s="2" customFormat="1" ht="16.5" customHeight="1">
      <c r="A278" s="34"/>
      <c r="B278" s="35"/>
      <c r="C278" s="183" t="s">
        <v>293</v>
      </c>
      <c r="D278" s="183" t="s">
        <v>148</v>
      </c>
      <c r="E278" s="184" t="s">
        <v>294</v>
      </c>
      <c r="F278" s="185" t="s">
        <v>295</v>
      </c>
      <c r="G278" s="186" t="s">
        <v>173</v>
      </c>
      <c r="H278" s="187">
        <v>4500</v>
      </c>
      <c r="I278" s="188"/>
      <c r="J278" s="189">
        <f>ROUND(I278*H278,2)</f>
        <v>0</v>
      </c>
      <c r="K278" s="190"/>
      <c r="L278" s="39"/>
      <c r="M278" s="191" t="s">
        <v>1</v>
      </c>
      <c r="N278" s="192" t="s">
        <v>41</v>
      </c>
      <c r="O278" s="71"/>
      <c r="P278" s="193">
        <f>O278*H278</f>
        <v>0</v>
      </c>
      <c r="Q278" s="193">
        <v>0</v>
      </c>
      <c r="R278" s="193">
        <f>Q278*H278</f>
        <v>0</v>
      </c>
      <c r="S278" s="193">
        <v>0</v>
      </c>
      <c r="T278" s="194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5" t="s">
        <v>152</v>
      </c>
      <c r="AT278" s="195" t="s">
        <v>148</v>
      </c>
      <c r="AU278" s="195" t="s">
        <v>153</v>
      </c>
      <c r="AY278" s="17" t="s">
        <v>145</v>
      </c>
      <c r="BE278" s="196">
        <f>IF(N278="základní",J278,0)</f>
        <v>0</v>
      </c>
      <c r="BF278" s="196">
        <f>IF(N278="snížená",J278,0)</f>
        <v>0</v>
      </c>
      <c r="BG278" s="196">
        <f>IF(N278="zákl. přenesená",J278,0)</f>
        <v>0</v>
      </c>
      <c r="BH278" s="196">
        <f>IF(N278="sníž. přenesená",J278,0)</f>
        <v>0</v>
      </c>
      <c r="BI278" s="196">
        <f>IF(N278="nulová",J278,0)</f>
        <v>0</v>
      </c>
      <c r="BJ278" s="17" t="s">
        <v>153</v>
      </c>
      <c r="BK278" s="196">
        <f>ROUND(I278*H278,2)</f>
        <v>0</v>
      </c>
      <c r="BL278" s="17" t="s">
        <v>152</v>
      </c>
      <c r="BM278" s="195" t="s">
        <v>296</v>
      </c>
    </row>
    <row r="279" spans="1:65" s="13" customFormat="1" ht="11.25">
      <c r="B279" s="197"/>
      <c r="C279" s="198"/>
      <c r="D279" s="199" t="s">
        <v>155</v>
      </c>
      <c r="E279" s="200" t="s">
        <v>1</v>
      </c>
      <c r="F279" s="201" t="s">
        <v>297</v>
      </c>
      <c r="G279" s="198"/>
      <c r="H279" s="200" t="s">
        <v>1</v>
      </c>
      <c r="I279" s="202"/>
      <c r="J279" s="198"/>
      <c r="K279" s="198"/>
      <c r="L279" s="203"/>
      <c r="M279" s="204"/>
      <c r="N279" s="205"/>
      <c r="O279" s="205"/>
      <c r="P279" s="205"/>
      <c r="Q279" s="205"/>
      <c r="R279" s="205"/>
      <c r="S279" s="205"/>
      <c r="T279" s="206"/>
      <c r="AT279" s="207" t="s">
        <v>155</v>
      </c>
      <c r="AU279" s="207" t="s">
        <v>153</v>
      </c>
      <c r="AV279" s="13" t="s">
        <v>83</v>
      </c>
      <c r="AW279" s="13" t="s">
        <v>33</v>
      </c>
      <c r="AX279" s="13" t="s">
        <v>75</v>
      </c>
      <c r="AY279" s="207" t="s">
        <v>145</v>
      </c>
    </row>
    <row r="280" spans="1:65" s="14" customFormat="1" ht="11.25">
      <c r="B280" s="208"/>
      <c r="C280" s="209"/>
      <c r="D280" s="199" t="s">
        <v>155</v>
      </c>
      <c r="E280" s="210" t="s">
        <v>1</v>
      </c>
      <c r="F280" s="211" t="s">
        <v>298</v>
      </c>
      <c r="G280" s="209"/>
      <c r="H280" s="212">
        <v>4500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155</v>
      </c>
      <c r="AU280" s="218" t="s">
        <v>153</v>
      </c>
      <c r="AV280" s="14" t="s">
        <v>153</v>
      </c>
      <c r="AW280" s="14" t="s">
        <v>33</v>
      </c>
      <c r="AX280" s="14" t="s">
        <v>83</v>
      </c>
      <c r="AY280" s="218" t="s">
        <v>145</v>
      </c>
    </row>
    <row r="281" spans="1:65" s="2" customFormat="1" ht="21.75" customHeight="1">
      <c r="A281" s="34"/>
      <c r="B281" s="35"/>
      <c r="C281" s="183" t="s">
        <v>7</v>
      </c>
      <c r="D281" s="183" t="s">
        <v>148</v>
      </c>
      <c r="E281" s="184" t="s">
        <v>299</v>
      </c>
      <c r="F281" s="185" t="s">
        <v>300</v>
      </c>
      <c r="G281" s="186" t="s">
        <v>173</v>
      </c>
      <c r="H281" s="187">
        <v>1.02</v>
      </c>
      <c r="I281" s="188"/>
      <c r="J281" s="189">
        <f>ROUND(I281*H281,2)</f>
        <v>0</v>
      </c>
      <c r="K281" s="190"/>
      <c r="L281" s="39"/>
      <c r="M281" s="191" t="s">
        <v>1</v>
      </c>
      <c r="N281" s="192" t="s">
        <v>41</v>
      </c>
      <c r="O281" s="71"/>
      <c r="P281" s="193">
        <f>O281*H281</f>
        <v>0</v>
      </c>
      <c r="Q281" s="193">
        <v>0</v>
      </c>
      <c r="R281" s="193">
        <f>Q281*H281</f>
        <v>0</v>
      </c>
      <c r="S281" s="193">
        <v>0.26100000000000001</v>
      </c>
      <c r="T281" s="194">
        <f>S281*H281</f>
        <v>0.26622000000000001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5" t="s">
        <v>152</v>
      </c>
      <c r="AT281" s="195" t="s">
        <v>148</v>
      </c>
      <c r="AU281" s="195" t="s">
        <v>153</v>
      </c>
      <c r="AY281" s="17" t="s">
        <v>145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7" t="s">
        <v>153</v>
      </c>
      <c r="BK281" s="196">
        <f>ROUND(I281*H281,2)</f>
        <v>0</v>
      </c>
      <c r="BL281" s="17" t="s">
        <v>152</v>
      </c>
      <c r="BM281" s="195" t="s">
        <v>301</v>
      </c>
    </row>
    <row r="282" spans="1:65" s="13" customFormat="1" ht="11.25">
      <c r="B282" s="197"/>
      <c r="C282" s="198"/>
      <c r="D282" s="199" t="s">
        <v>155</v>
      </c>
      <c r="E282" s="200" t="s">
        <v>1</v>
      </c>
      <c r="F282" s="201" t="s">
        <v>302</v>
      </c>
      <c r="G282" s="198"/>
      <c r="H282" s="200" t="s">
        <v>1</v>
      </c>
      <c r="I282" s="202"/>
      <c r="J282" s="198"/>
      <c r="K282" s="198"/>
      <c r="L282" s="203"/>
      <c r="M282" s="204"/>
      <c r="N282" s="205"/>
      <c r="O282" s="205"/>
      <c r="P282" s="205"/>
      <c r="Q282" s="205"/>
      <c r="R282" s="205"/>
      <c r="S282" s="205"/>
      <c r="T282" s="206"/>
      <c r="AT282" s="207" t="s">
        <v>155</v>
      </c>
      <c r="AU282" s="207" t="s">
        <v>153</v>
      </c>
      <c r="AV282" s="13" t="s">
        <v>83</v>
      </c>
      <c r="AW282" s="13" t="s">
        <v>33</v>
      </c>
      <c r="AX282" s="13" t="s">
        <v>75</v>
      </c>
      <c r="AY282" s="207" t="s">
        <v>145</v>
      </c>
    </row>
    <row r="283" spans="1:65" s="14" customFormat="1" ht="11.25">
      <c r="B283" s="208"/>
      <c r="C283" s="209"/>
      <c r="D283" s="199" t="s">
        <v>155</v>
      </c>
      <c r="E283" s="210" t="s">
        <v>1</v>
      </c>
      <c r="F283" s="211" t="s">
        <v>303</v>
      </c>
      <c r="G283" s="209"/>
      <c r="H283" s="212">
        <v>1.02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155</v>
      </c>
      <c r="AU283" s="218" t="s">
        <v>153</v>
      </c>
      <c r="AV283" s="14" t="s">
        <v>153</v>
      </c>
      <c r="AW283" s="14" t="s">
        <v>33</v>
      </c>
      <c r="AX283" s="14" t="s">
        <v>83</v>
      </c>
      <c r="AY283" s="218" t="s">
        <v>145</v>
      </c>
    </row>
    <row r="284" spans="1:65" s="2" customFormat="1" ht="21.75" customHeight="1">
      <c r="A284" s="34"/>
      <c r="B284" s="35"/>
      <c r="C284" s="183" t="s">
        <v>304</v>
      </c>
      <c r="D284" s="183" t="s">
        <v>148</v>
      </c>
      <c r="E284" s="184" t="s">
        <v>305</v>
      </c>
      <c r="F284" s="185" t="s">
        <v>306</v>
      </c>
      <c r="G284" s="186" t="s">
        <v>173</v>
      </c>
      <c r="H284" s="187">
        <v>9.1229999999999993</v>
      </c>
      <c r="I284" s="188"/>
      <c r="J284" s="189">
        <f>ROUND(I284*H284,2)</f>
        <v>0</v>
      </c>
      <c r="K284" s="190"/>
      <c r="L284" s="39"/>
      <c r="M284" s="191" t="s">
        <v>1</v>
      </c>
      <c r="N284" s="192" t="s">
        <v>41</v>
      </c>
      <c r="O284" s="71"/>
      <c r="P284" s="193">
        <f>O284*H284</f>
        <v>0</v>
      </c>
      <c r="Q284" s="193">
        <v>0</v>
      </c>
      <c r="R284" s="193">
        <f>Q284*H284</f>
        <v>0</v>
      </c>
      <c r="S284" s="193">
        <v>0</v>
      </c>
      <c r="T284" s="19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5" t="s">
        <v>152</v>
      </c>
      <c r="AT284" s="195" t="s">
        <v>148</v>
      </c>
      <c r="AU284" s="195" t="s">
        <v>153</v>
      </c>
      <c r="AY284" s="17" t="s">
        <v>145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7" t="s">
        <v>153</v>
      </c>
      <c r="BK284" s="196">
        <f>ROUND(I284*H284,2)</f>
        <v>0</v>
      </c>
      <c r="BL284" s="17" t="s">
        <v>152</v>
      </c>
      <c r="BM284" s="195" t="s">
        <v>307</v>
      </c>
    </row>
    <row r="285" spans="1:65" s="13" customFormat="1" ht="11.25">
      <c r="B285" s="197"/>
      <c r="C285" s="198"/>
      <c r="D285" s="199" t="s">
        <v>155</v>
      </c>
      <c r="E285" s="200" t="s">
        <v>1</v>
      </c>
      <c r="F285" s="201" t="s">
        <v>183</v>
      </c>
      <c r="G285" s="198"/>
      <c r="H285" s="200" t="s">
        <v>1</v>
      </c>
      <c r="I285" s="202"/>
      <c r="J285" s="198"/>
      <c r="K285" s="198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155</v>
      </c>
      <c r="AU285" s="207" t="s">
        <v>153</v>
      </c>
      <c r="AV285" s="13" t="s">
        <v>83</v>
      </c>
      <c r="AW285" s="13" t="s">
        <v>33</v>
      </c>
      <c r="AX285" s="13" t="s">
        <v>75</v>
      </c>
      <c r="AY285" s="207" t="s">
        <v>145</v>
      </c>
    </row>
    <row r="286" spans="1:65" s="14" customFormat="1" ht="11.25">
      <c r="B286" s="208"/>
      <c r="C286" s="209"/>
      <c r="D286" s="199" t="s">
        <v>155</v>
      </c>
      <c r="E286" s="210" t="s">
        <v>1</v>
      </c>
      <c r="F286" s="211" t="s">
        <v>184</v>
      </c>
      <c r="G286" s="209"/>
      <c r="H286" s="212">
        <v>0.87</v>
      </c>
      <c r="I286" s="213"/>
      <c r="J286" s="209"/>
      <c r="K286" s="209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155</v>
      </c>
      <c r="AU286" s="218" t="s">
        <v>153</v>
      </c>
      <c r="AV286" s="14" t="s">
        <v>153</v>
      </c>
      <c r="AW286" s="14" t="s">
        <v>33</v>
      </c>
      <c r="AX286" s="14" t="s">
        <v>75</v>
      </c>
      <c r="AY286" s="218" t="s">
        <v>145</v>
      </c>
    </row>
    <row r="287" spans="1:65" s="13" customFormat="1" ht="11.25">
      <c r="B287" s="197"/>
      <c r="C287" s="198"/>
      <c r="D287" s="199" t="s">
        <v>155</v>
      </c>
      <c r="E287" s="200" t="s">
        <v>1</v>
      </c>
      <c r="F287" s="201" t="s">
        <v>185</v>
      </c>
      <c r="G287" s="198"/>
      <c r="H287" s="200" t="s">
        <v>1</v>
      </c>
      <c r="I287" s="202"/>
      <c r="J287" s="198"/>
      <c r="K287" s="198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155</v>
      </c>
      <c r="AU287" s="207" t="s">
        <v>153</v>
      </c>
      <c r="AV287" s="13" t="s">
        <v>83</v>
      </c>
      <c r="AW287" s="13" t="s">
        <v>33</v>
      </c>
      <c r="AX287" s="13" t="s">
        <v>75</v>
      </c>
      <c r="AY287" s="207" t="s">
        <v>145</v>
      </c>
    </row>
    <row r="288" spans="1:65" s="14" customFormat="1" ht="11.25">
      <c r="B288" s="208"/>
      <c r="C288" s="209"/>
      <c r="D288" s="199" t="s">
        <v>155</v>
      </c>
      <c r="E288" s="210" t="s">
        <v>1</v>
      </c>
      <c r="F288" s="211" t="s">
        <v>286</v>
      </c>
      <c r="G288" s="209"/>
      <c r="H288" s="212">
        <v>4.5650000000000004</v>
      </c>
      <c r="I288" s="213"/>
      <c r="J288" s="209"/>
      <c r="K288" s="209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155</v>
      </c>
      <c r="AU288" s="218" t="s">
        <v>153</v>
      </c>
      <c r="AV288" s="14" t="s">
        <v>153</v>
      </c>
      <c r="AW288" s="14" t="s">
        <v>33</v>
      </c>
      <c r="AX288" s="14" t="s">
        <v>75</v>
      </c>
      <c r="AY288" s="218" t="s">
        <v>145</v>
      </c>
    </row>
    <row r="289" spans="1:65" s="13" customFormat="1" ht="11.25">
      <c r="B289" s="197"/>
      <c r="C289" s="198"/>
      <c r="D289" s="199" t="s">
        <v>155</v>
      </c>
      <c r="E289" s="200" t="s">
        <v>1</v>
      </c>
      <c r="F289" s="201" t="s">
        <v>189</v>
      </c>
      <c r="G289" s="198"/>
      <c r="H289" s="200" t="s">
        <v>1</v>
      </c>
      <c r="I289" s="202"/>
      <c r="J289" s="198"/>
      <c r="K289" s="198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155</v>
      </c>
      <c r="AU289" s="207" t="s">
        <v>153</v>
      </c>
      <c r="AV289" s="13" t="s">
        <v>83</v>
      </c>
      <c r="AW289" s="13" t="s">
        <v>33</v>
      </c>
      <c r="AX289" s="13" t="s">
        <v>75</v>
      </c>
      <c r="AY289" s="207" t="s">
        <v>145</v>
      </c>
    </row>
    <row r="290" spans="1:65" s="14" customFormat="1" ht="11.25">
      <c r="B290" s="208"/>
      <c r="C290" s="209"/>
      <c r="D290" s="199" t="s">
        <v>155</v>
      </c>
      <c r="E290" s="210" t="s">
        <v>1</v>
      </c>
      <c r="F290" s="211" t="s">
        <v>288</v>
      </c>
      <c r="G290" s="209"/>
      <c r="H290" s="212">
        <v>2.5830000000000002</v>
      </c>
      <c r="I290" s="213"/>
      <c r="J290" s="209"/>
      <c r="K290" s="209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155</v>
      </c>
      <c r="AU290" s="218" t="s">
        <v>153</v>
      </c>
      <c r="AV290" s="14" t="s">
        <v>153</v>
      </c>
      <c r="AW290" s="14" t="s">
        <v>33</v>
      </c>
      <c r="AX290" s="14" t="s">
        <v>75</v>
      </c>
      <c r="AY290" s="218" t="s">
        <v>145</v>
      </c>
    </row>
    <row r="291" spans="1:65" s="13" customFormat="1" ht="11.25">
      <c r="B291" s="197"/>
      <c r="C291" s="198"/>
      <c r="D291" s="199" t="s">
        <v>155</v>
      </c>
      <c r="E291" s="200" t="s">
        <v>1</v>
      </c>
      <c r="F291" s="201" t="s">
        <v>187</v>
      </c>
      <c r="G291" s="198"/>
      <c r="H291" s="200" t="s">
        <v>1</v>
      </c>
      <c r="I291" s="202"/>
      <c r="J291" s="198"/>
      <c r="K291" s="198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155</v>
      </c>
      <c r="AU291" s="207" t="s">
        <v>153</v>
      </c>
      <c r="AV291" s="13" t="s">
        <v>83</v>
      </c>
      <c r="AW291" s="13" t="s">
        <v>33</v>
      </c>
      <c r="AX291" s="13" t="s">
        <v>75</v>
      </c>
      <c r="AY291" s="207" t="s">
        <v>145</v>
      </c>
    </row>
    <row r="292" spans="1:65" s="14" customFormat="1" ht="11.25">
      <c r="B292" s="208"/>
      <c r="C292" s="209"/>
      <c r="D292" s="199" t="s">
        <v>155</v>
      </c>
      <c r="E292" s="210" t="s">
        <v>1</v>
      </c>
      <c r="F292" s="211" t="s">
        <v>287</v>
      </c>
      <c r="G292" s="209"/>
      <c r="H292" s="212">
        <v>1.105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155</v>
      </c>
      <c r="AU292" s="218" t="s">
        <v>153</v>
      </c>
      <c r="AV292" s="14" t="s">
        <v>153</v>
      </c>
      <c r="AW292" s="14" t="s">
        <v>33</v>
      </c>
      <c r="AX292" s="14" t="s">
        <v>75</v>
      </c>
      <c r="AY292" s="218" t="s">
        <v>145</v>
      </c>
    </row>
    <row r="293" spans="1:65" s="15" customFormat="1" ht="11.25">
      <c r="B293" s="219"/>
      <c r="C293" s="220"/>
      <c r="D293" s="199" t="s">
        <v>155</v>
      </c>
      <c r="E293" s="221" t="s">
        <v>1</v>
      </c>
      <c r="F293" s="222" t="s">
        <v>165</v>
      </c>
      <c r="G293" s="220"/>
      <c r="H293" s="223">
        <v>9.1230000000000011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155</v>
      </c>
      <c r="AU293" s="229" t="s">
        <v>153</v>
      </c>
      <c r="AV293" s="15" t="s">
        <v>152</v>
      </c>
      <c r="AW293" s="15" t="s">
        <v>33</v>
      </c>
      <c r="AX293" s="15" t="s">
        <v>83</v>
      </c>
      <c r="AY293" s="229" t="s">
        <v>145</v>
      </c>
    </row>
    <row r="294" spans="1:65" s="2" customFormat="1" ht="24.2" customHeight="1">
      <c r="A294" s="34"/>
      <c r="B294" s="35"/>
      <c r="C294" s="183" t="s">
        <v>308</v>
      </c>
      <c r="D294" s="183" t="s">
        <v>148</v>
      </c>
      <c r="E294" s="184" t="s">
        <v>309</v>
      </c>
      <c r="F294" s="185" t="s">
        <v>310</v>
      </c>
      <c r="G294" s="186" t="s">
        <v>173</v>
      </c>
      <c r="H294" s="187">
        <v>9.1229999999999993</v>
      </c>
      <c r="I294" s="188"/>
      <c r="J294" s="189">
        <f>ROUND(I294*H294,2)</f>
        <v>0</v>
      </c>
      <c r="K294" s="190"/>
      <c r="L294" s="39"/>
      <c r="M294" s="191" t="s">
        <v>1</v>
      </c>
      <c r="N294" s="192" t="s">
        <v>41</v>
      </c>
      <c r="O294" s="71"/>
      <c r="P294" s="193">
        <f>O294*H294</f>
        <v>0</v>
      </c>
      <c r="Q294" s="193">
        <v>0</v>
      </c>
      <c r="R294" s="193">
        <f>Q294*H294</f>
        <v>0</v>
      </c>
      <c r="S294" s="193">
        <v>0</v>
      </c>
      <c r="T294" s="194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5" t="s">
        <v>152</v>
      </c>
      <c r="AT294" s="195" t="s">
        <v>148</v>
      </c>
      <c r="AU294" s="195" t="s">
        <v>153</v>
      </c>
      <c r="AY294" s="17" t="s">
        <v>145</v>
      </c>
      <c r="BE294" s="196">
        <f>IF(N294="základní",J294,0)</f>
        <v>0</v>
      </c>
      <c r="BF294" s="196">
        <f>IF(N294="snížená",J294,0)</f>
        <v>0</v>
      </c>
      <c r="BG294" s="196">
        <f>IF(N294="zákl. přenesená",J294,0)</f>
        <v>0</v>
      </c>
      <c r="BH294" s="196">
        <f>IF(N294="sníž. přenesená",J294,0)</f>
        <v>0</v>
      </c>
      <c r="BI294" s="196">
        <f>IF(N294="nulová",J294,0)</f>
        <v>0</v>
      </c>
      <c r="BJ294" s="17" t="s">
        <v>153</v>
      </c>
      <c r="BK294" s="196">
        <f>ROUND(I294*H294,2)</f>
        <v>0</v>
      </c>
      <c r="BL294" s="17" t="s">
        <v>152</v>
      </c>
      <c r="BM294" s="195" t="s">
        <v>311</v>
      </c>
    </row>
    <row r="295" spans="1:65" s="2" customFormat="1" ht="24.2" customHeight="1">
      <c r="A295" s="34"/>
      <c r="B295" s="35"/>
      <c r="C295" s="183" t="s">
        <v>312</v>
      </c>
      <c r="D295" s="183" t="s">
        <v>148</v>
      </c>
      <c r="E295" s="184" t="s">
        <v>313</v>
      </c>
      <c r="F295" s="185" t="s">
        <v>314</v>
      </c>
      <c r="G295" s="186" t="s">
        <v>159</v>
      </c>
      <c r="H295" s="187">
        <v>3.137</v>
      </c>
      <c r="I295" s="188"/>
      <c r="J295" s="189">
        <f>ROUND(I295*H295,2)</f>
        <v>0</v>
      </c>
      <c r="K295" s="190"/>
      <c r="L295" s="39"/>
      <c r="M295" s="191" t="s">
        <v>1</v>
      </c>
      <c r="N295" s="192" t="s">
        <v>41</v>
      </c>
      <c r="O295" s="71"/>
      <c r="P295" s="193">
        <f>O295*H295</f>
        <v>0</v>
      </c>
      <c r="Q295" s="193">
        <v>0</v>
      </c>
      <c r="R295" s="193">
        <f>Q295*H295</f>
        <v>0</v>
      </c>
      <c r="S295" s="193">
        <v>1.4</v>
      </c>
      <c r="T295" s="194">
        <f>S295*H295</f>
        <v>4.3917999999999999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5" t="s">
        <v>269</v>
      </c>
      <c r="AT295" s="195" t="s">
        <v>148</v>
      </c>
      <c r="AU295" s="195" t="s">
        <v>153</v>
      </c>
      <c r="AY295" s="17" t="s">
        <v>145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7" t="s">
        <v>153</v>
      </c>
      <c r="BK295" s="196">
        <f>ROUND(I295*H295,2)</f>
        <v>0</v>
      </c>
      <c r="BL295" s="17" t="s">
        <v>269</v>
      </c>
      <c r="BM295" s="195" t="s">
        <v>315</v>
      </c>
    </row>
    <row r="296" spans="1:65" s="14" customFormat="1" ht="11.25">
      <c r="B296" s="208"/>
      <c r="C296" s="209"/>
      <c r="D296" s="199" t="s">
        <v>155</v>
      </c>
      <c r="E296" s="210" t="s">
        <v>1</v>
      </c>
      <c r="F296" s="211" t="s">
        <v>316</v>
      </c>
      <c r="G296" s="209"/>
      <c r="H296" s="212">
        <v>3.1367000000000003</v>
      </c>
      <c r="I296" s="213"/>
      <c r="J296" s="209"/>
      <c r="K296" s="209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155</v>
      </c>
      <c r="AU296" s="218" t="s">
        <v>153</v>
      </c>
      <c r="AV296" s="14" t="s">
        <v>153</v>
      </c>
      <c r="AW296" s="14" t="s">
        <v>33</v>
      </c>
      <c r="AX296" s="14" t="s">
        <v>83</v>
      </c>
      <c r="AY296" s="218" t="s">
        <v>145</v>
      </c>
    </row>
    <row r="297" spans="1:65" s="2" customFormat="1" ht="24.2" customHeight="1">
      <c r="A297" s="34"/>
      <c r="B297" s="35"/>
      <c r="C297" s="183" t="s">
        <v>317</v>
      </c>
      <c r="D297" s="183" t="s">
        <v>148</v>
      </c>
      <c r="E297" s="184" t="s">
        <v>318</v>
      </c>
      <c r="F297" s="185" t="s">
        <v>319</v>
      </c>
      <c r="G297" s="186" t="s">
        <v>173</v>
      </c>
      <c r="H297" s="187">
        <v>3.45</v>
      </c>
      <c r="I297" s="188"/>
      <c r="J297" s="189">
        <f>ROUND(I297*H297,2)</f>
        <v>0</v>
      </c>
      <c r="K297" s="190"/>
      <c r="L297" s="39"/>
      <c r="M297" s="191" t="s">
        <v>1</v>
      </c>
      <c r="N297" s="192" t="s">
        <v>41</v>
      </c>
      <c r="O297" s="71"/>
      <c r="P297" s="193">
        <f>O297*H297</f>
        <v>0</v>
      </c>
      <c r="Q297" s="193">
        <v>0</v>
      </c>
      <c r="R297" s="193">
        <f>Q297*H297</f>
        <v>0</v>
      </c>
      <c r="S297" s="193">
        <v>4.8000000000000001E-2</v>
      </c>
      <c r="T297" s="194">
        <f>S297*H297</f>
        <v>0.16560000000000002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5" t="s">
        <v>152</v>
      </c>
      <c r="AT297" s="195" t="s">
        <v>148</v>
      </c>
      <c r="AU297" s="195" t="s">
        <v>153</v>
      </c>
      <c r="AY297" s="17" t="s">
        <v>145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17" t="s">
        <v>153</v>
      </c>
      <c r="BK297" s="196">
        <f>ROUND(I297*H297,2)</f>
        <v>0</v>
      </c>
      <c r="BL297" s="17" t="s">
        <v>152</v>
      </c>
      <c r="BM297" s="195" t="s">
        <v>320</v>
      </c>
    </row>
    <row r="298" spans="1:65" s="13" customFormat="1" ht="11.25">
      <c r="B298" s="197"/>
      <c r="C298" s="198"/>
      <c r="D298" s="199" t="s">
        <v>155</v>
      </c>
      <c r="E298" s="200" t="s">
        <v>1</v>
      </c>
      <c r="F298" s="201" t="s">
        <v>211</v>
      </c>
      <c r="G298" s="198"/>
      <c r="H298" s="200" t="s">
        <v>1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155</v>
      </c>
      <c r="AU298" s="207" t="s">
        <v>153</v>
      </c>
      <c r="AV298" s="13" t="s">
        <v>83</v>
      </c>
      <c r="AW298" s="13" t="s">
        <v>33</v>
      </c>
      <c r="AX298" s="13" t="s">
        <v>75</v>
      </c>
      <c r="AY298" s="207" t="s">
        <v>145</v>
      </c>
    </row>
    <row r="299" spans="1:65" s="14" customFormat="1" ht="11.25">
      <c r="B299" s="208"/>
      <c r="C299" s="209"/>
      <c r="D299" s="199" t="s">
        <v>155</v>
      </c>
      <c r="E299" s="210" t="s">
        <v>1</v>
      </c>
      <c r="F299" s="211" t="s">
        <v>212</v>
      </c>
      <c r="G299" s="209"/>
      <c r="H299" s="212">
        <v>3.45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155</v>
      </c>
      <c r="AU299" s="218" t="s">
        <v>153</v>
      </c>
      <c r="AV299" s="14" t="s">
        <v>153</v>
      </c>
      <c r="AW299" s="14" t="s">
        <v>33</v>
      </c>
      <c r="AX299" s="14" t="s">
        <v>83</v>
      </c>
      <c r="AY299" s="218" t="s">
        <v>145</v>
      </c>
    </row>
    <row r="300" spans="1:65" s="2" customFormat="1" ht="24.2" customHeight="1">
      <c r="A300" s="34"/>
      <c r="B300" s="35"/>
      <c r="C300" s="183" t="s">
        <v>321</v>
      </c>
      <c r="D300" s="183" t="s">
        <v>148</v>
      </c>
      <c r="E300" s="184" t="s">
        <v>322</v>
      </c>
      <c r="F300" s="185" t="s">
        <v>323</v>
      </c>
      <c r="G300" s="186" t="s">
        <v>151</v>
      </c>
      <c r="H300" s="187">
        <v>6</v>
      </c>
      <c r="I300" s="188"/>
      <c r="J300" s="189">
        <f>ROUND(I300*H300,2)</f>
        <v>0</v>
      </c>
      <c r="K300" s="190"/>
      <c r="L300" s="39"/>
      <c r="M300" s="191" t="s">
        <v>1</v>
      </c>
      <c r="N300" s="192" t="s">
        <v>41</v>
      </c>
      <c r="O300" s="71"/>
      <c r="P300" s="193">
        <f>O300*H300</f>
        <v>0</v>
      </c>
      <c r="Q300" s="193">
        <v>0</v>
      </c>
      <c r="R300" s="193">
        <f>Q300*H300</f>
        <v>0</v>
      </c>
      <c r="S300" s="193">
        <v>8.0000000000000002E-3</v>
      </c>
      <c r="T300" s="194">
        <f>S300*H300</f>
        <v>4.8000000000000001E-2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5" t="s">
        <v>152</v>
      </c>
      <c r="AT300" s="195" t="s">
        <v>148</v>
      </c>
      <c r="AU300" s="195" t="s">
        <v>153</v>
      </c>
      <c r="AY300" s="17" t="s">
        <v>145</v>
      </c>
      <c r="BE300" s="196">
        <f>IF(N300="základní",J300,0)</f>
        <v>0</v>
      </c>
      <c r="BF300" s="196">
        <f>IF(N300="snížená",J300,0)</f>
        <v>0</v>
      </c>
      <c r="BG300" s="196">
        <f>IF(N300="zákl. přenesená",J300,0)</f>
        <v>0</v>
      </c>
      <c r="BH300" s="196">
        <f>IF(N300="sníž. přenesená",J300,0)</f>
        <v>0</v>
      </c>
      <c r="BI300" s="196">
        <f>IF(N300="nulová",J300,0)</f>
        <v>0</v>
      </c>
      <c r="BJ300" s="17" t="s">
        <v>153</v>
      </c>
      <c r="BK300" s="196">
        <f>ROUND(I300*H300,2)</f>
        <v>0</v>
      </c>
      <c r="BL300" s="17" t="s">
        <v>152</v>
      </c>
      <c r="BM300" s="195" t="s">
        <v>324</v>
      </c>
    </row>
    <row r="301" spans="1:65" s="13" customFormat="1" ht="11.25">
      <c r="B301" s="197"/>
      <c r="C301" s="198"/>
      <c r="D301" s="199" t="s">
        <v>155</v>
      </c>
      <c r="E301" s="200" t="s">
        <v>1</v>
      </c>
      <c r="F301" s="201" t="s">
        <v>325</v>
      </c>
      <c r="G301" s="198"/>
      <c r="H301" s="200" t="s">
        <v>1</v>
      </c>
      <c r="I301" s="202"/>
      <c r="J301" s="198"/>
      <c r="K301" s="198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155</v>
      </c>
      <c r="AU301" s="207" t="s">
        <v>153</v>
      </c>
      <c r="AV301" s="13" t="s">
        <v>83</v>
      </c>
      <c r="AW301" s="13" t="s">
        <v>33</v>
      </c>
      <c r="AX301" s="13" t="s">
        <v>75</v>
      </c>
      <c r="AY301" s="207" t="s">
        <v>145</v>
      </c>
    </row>
    <row r="302" spans="1:65" s="14" customFormat="1" ht="11.25">
      <c r="B302" s="208"/>
      <c r="C302" s="209"/>
      <c r="D302" s="199" t="s">
        <v>155</v>
      </c>
      <c r="E302" s="210" t="s">
        <v>1</v>
      </c>
      <c r="F302" s="211" t="s">
        <v>177</v>
      </c>
      <c r="G302" s="209"/>
      <c r="H302" s="212">
        <v>6</v>
      </c>
      <c r="I302" s="213"/>
      <c r="J302" s="209"/>
      <c r="K302" s="209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155</v>
      </c>
      <c r="AU302" s="218" t="s">
        <v>153</v>
      </c>
      <c r="AV302" s="14" t="s">
        <v>153</v>
      </c>
      <c r="AW302" s="14" t="s">
        <v>33</v>
      </c>
      <c r="AX302" s="14" t="s">
        <v>83</v>
      </c>
      <c r="AY302" s="218" t="s">
        <v>145</v>
      </c>
    </row>
    <row r="303" spans="1:65" s="2" customFormat="1" ht="24.2" customHeight="1">
      <c r="A303" s="34"/>
      <c r="B303" s="35"/>
      <c r="C303" s="183" t="s">
        <v>326</v>
      </c>
      <c r="D303" s="183" t="s">
        <v>148</v>
      </c>
      <c r="E303" s="184" t="s">
        <v>327</v>
      </c>
      <c r="F303" s="185" t="s">
        <v>328</v>
      </c>
      <c r="G303" s="186" t="s">
        <v>151</v>
      </c>
      <c r="H303" s="187">
        <v>6</v>
      </c>
      <c r="I303" s="188"/>
      <c r="J303" s="189">
        <f>ROUND(I303*H303,2)</f>
        <v>0</v>
      </c>
      <c r="K303" s="190"/>
      <c r="L303" s="39"/>
      <c r="M303" s="191" t="s">
        <v>1</v>
      </c>
      <c r="N303" s="192" t="s">
        <v>41</v>
      </c>
      <c r="O303" s="71"/>
      <c r="P303" s="193">
        <f>O303*H303</f>
        <v>0</v>
      </c>
      <c r="Q303" s="193">
        <v>0</v>
      </c>
      <c r="R303" s="193">
        <f>Q303*H303</f>
        <v>0</v>
      </c>
      <c r="S303" s="193">
        <v>6.9000000000000006E-2</v>
      </c>
      <c r="T303" s="194">
        <f>S303*H303</f>
        <v>0.41400000000000003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5" t="s">
        <v>152</v>
      </c>
      <c r="AT303" s="195" t="s">
        <v>148</v>
      </c>
      <c r="AU303" s="195" t="s">
        <v>153</v>
      </c>
      <c r="AY303" s="17" t="s">
        <v>145</v>
      </c>
      <c r="BE303" s="196">
        <f>IF(N303="základní",J303,0)</f>
        <v>0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17" t="s">
        <v>153</v>
      </c>
      <c r="BK303" s="196">
        <f>ROUND(I303*H303,2)</f>
        <v>0</v>
      </c>
      <c r="BL303" s="17" t="s">
        <v>152</v>
      </c>
      <c r="BM303" s="195" t="s">
        <v>329</v>
      </c>
    </row>
    <row r="304" spans="1:65" s="13" customFormat="1" ht="11.25">
      <c r="B304" s="197"/>
      <c r="C304" s="198"/>
      <c r="D304" s="199" t="s">
        <v>155</v>
      </c>
      <c r="E304" s="200" t="s">
        <v>1</v>
      </c>
      <c r="F304" s="201" t="s">
        <v>330</v>
      </c>
      <c r="G304" s="198"/>
      <c r="H304" s="200" t="s">
        <v>1</v>
      </c>
      <c r="I304" s="202"/>
      <c r="J304" s="198"/>
      <c r="K304" s="198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155</v>
      </c>
      <c r="AU304" s="207" t="s">
        <v>153</v>
      </c>
      <c r="AV304" s="13" t="s">
        <v>83</v>
      </c>
      <c r="AW304" s="13" t="s">
        <v>33</v>
      </c>
      <c r="AX304" s="13" t="s">
        <v>75</v>
      </c>
      <c r="AY304" s="207" t="s">
        <v>145</v>
      </c>
    </row>
    <row r="305" spans="1:65" s="14" customFormat="1" ht="11.25">
      <c r="B305" s="208"/>
      <c r="C305" s="209"/>
      <c r="D305" s="199" t="s">
        <v>155</v>
      </c>
      <c r="E305" s="210" t="s">
        <v>1</v>
      </c>
      <c r="F305" s="211" t="s">
        <v>177</v>
      </c>
      <c r="G305" s="209"/>
      <c r="H305" s="212">
        <v>6</v>
      </c>
      <c r="I305" s="213"/>
      <c r="J305" s="209"/>
      <c r="K305" s="209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155</v>
      </c>
      <c r="AU305" s="218" t="s">
        <v>153</v>
      </c>
      <c r="AV305" s="14" t="s">
        <v>153</v>
      </c>
      <c r="AW305" s="14" t="s">
        <v>33</v>
      </c>
      <c r="AX305" s="14" t="s">
        <v>83</v>
      </c>
      <c r="AY305" s="218" t="s">
        <v>145</v>
      </c>
    </row>
    <row r="306" spans="1:65" s="2" customFormat="1" ht="24.2" customHeight="1">
      <c r="A306" s="34"/>
      <c r="B306" s="35"/>
      <c r="C306" s="183" t="s">
        <v>331</v>
      </c>
      <c r="D306" s="183" t="s">
        <v>148</v>
      </c>
      <c r="E306" s="184" t="s">
        <v>332</v>
      </c>
      <c r="F306" s="185" t="s">
        <v>333</v>
      </c>
      <c r="G306" s="186" t="s">
        <v>334</v>
      </c>
      <c r="H306" s="187">
        <v>21.5</v>
      </c>
      <c r="I306" s="188"/>
      <c r="J306" s="189">
        <f>ROUND(I306*H306,2)</f>
        <v>0</v>
      </c>
      <c r="K306" s="190"/>
      <c r="L306" s="39"/>
      <c r="M306" s="191" t="s">
        <v>1</v>
      </c>
      <c r="N306" s="192" t="s">
        <v>41</v>
      </c>
      <c r="O306" s="71"/>
      <c r="P306" s="193">
        <f>O306*H306</f>
        <v>0</v>
      </c>
      <c r="Q306" s="193">
        <v>0</v>
      </c>
      <c r="R306" s="193">
        <f>Q306*H306</f>
        <v>0</v>
      </c>
      <c r="S306" s="193">
        <v>6.0000000000000001E-3</v>
      </c>
      <c r="T306" s="194">
        <f>S306*H306</f>
        <v>0.129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5" t="s">
        <v>152</v>
      </c>
      <c r="AT306" s="195" t="s">
        <v>148</v>
      </c>
      <c r="AU306" s="195" t="s">
        <v>153</v>
      </c>
      <c r="AY306" s="17" t="s">
        <v>145</v>
      </c>
      <c r="BE306" s="196">
        <f>IF(N306="základní",J306,0)</f>
        <v>0</v>
      </c>
      <c r="BF306" s="196">
        <f>IF(N306="snížená",J306,0)</f>
        <v>0</v>
      </c>
      <c r="BG306" s="196">
        <f>IF(N306="zákl. přenesená",J306,0)</f>
        <v>0</v>
      </c>
      <c r="BH306" s="196">
        <f>IF(N306="sníž. přenesená",J306,0)</f>
        <v>0</v>
      </c>
      <c r="BI306" s="196">
        <f>IF(N306="nulová",J306,0)</f>
        <v>0</v>
      </c>
      <c r="BJ306" s="17" t="s">
        <v>153</v>
      </c>
      <c r="BK306" s="196">
        <f>ROUND(I306*H306,2)</f>
        <v>0</v>
      </c>
      <c r="BL306" s="17" t="s">
        <v>152</v>
      </c>
      <c r="BM306" s="195" t="s">
        <v>335</v>
      </c>
    </row>
    <row r="307" spans="1:65" s="13" customFormat="1" ht="11.25">
      <c r="B307" s="197"/>
      <c r="C307" s="198"/>
      <c r="D307" s="199" t="s">
        <v>155</v>
      </c>
      <c r="E307" s="200" t="s">
        <v>1</v>
      </c>
      <c r="F307" s="201" t="s">
        <v>336</v>
      </c>
      <c r="G307" s="198"/>
      <c r="H307" s="200" t="s">
        <v>1</v>
      </c>
      <c r="I307" s="202"/>
      <c r="J307" s="198"/>
      <c r="K307" s="198"/>
      <c r="L307" s="203"/>
      <c r="M307" s="204"/>
      <c r="N307" s="205"/>
      <c r="O307" s="205"/>
      <c r="P307" s="205"/>
      <c r="Q307" s="205"/>
      <c r="R307" s="205"/>
      <c r="S307" s="205"/>
      <c r="T307" s="206"/>
      <c r="AT307" s="207" t="s">
        <v>155</v>
      </c>
      <c r="AU307" s="207" t="s">
        <v>153</v>
      </c>
      <c r="AV307" s="13" t="s">
        <v>83</v>
      </c>
      <c r="AW307" s="13" t="s">
        <v>33</v>
      </c>
      <c r="AX307" s="13" t="s">
        <v>75</v>
      </c>
      <c r="AY307" s="207" t="s">
        <v>145</v>
      </c>
    </row>
    <row r="308" spans="1:65" s="14" customFormat="1" ht="11.25">
      <c r="B308" s="208"/>
      <c r="C308" s="209"/>
      <c r="D308" s="199" t="s">
        <v>155</v>
      </c>
      <c r="E308" s="210" t="s">
        <v>1</v>
      </c>
      <c r="F308" s="211" t="s">
        <v>153</v>
      </c>
      <c r="G308" s="209"/>
      <c r="H308" s="212">
        <v>2</v>
      </c>
      <c r="I308" s="213"/>
      <c r="J308" s="209"/>
      <c r="K308" s="209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155</v>
      </c>
      <c r="AU308" s="218" t="s">
        <v>153</v>
      </c>
      <c r="AV308" s="14" t="s">
        <v>153</v>
      </c>
      <c r="AW308" s="14" t="s">
        <v>33</v>
      </c>
      <c r="AX308" s="14" t="s">
        <v>75</v>
      </c>
      <c r="AY308" s="218" t="s">
        <v>145</v>
      </c>
    </row>
    <row r="309" spans="1:65" s="13" customFormat="1" ht="11.25">
      <c r="B309" s="197"/>
      <c r="C309" s="198"/>
      <c r="D309" s="199" t="s">
        <v>155</v>
      </c>
      <c r="E309" s="200" t="s">
        <v>1</v>
      </c>
      <c r="F309" s="201" t="s">
        <v>252</v>
      </c>
      <c r="G309" s="198"/>
      <c r="H309" s="200" t="s">
        <v>1</v>
      </c>
      <c r="I309" s="202"/>
      <c r="J309" s="198"/>
      <c r="K309" s="198"/>
      <c r="L309" s="203"/>
      <c r="M309" s="204"/>
      <c r="N309" s="205"/>
      <c r="O309" s="205"/>
      <c r="P309" s="205"/>
      <c r="Q309" s="205"/>
      <c r="R309" s="205"/>
      <c r="S309" s="205"/>
      <c r="T309" s="206"/>
      <c r="AT309" s="207" t="s">
        <v>155</v>
      </c>
      <c r="AU309" s="207" t="s">
        <v>153</v>
      </c>
      <c r="AV309" s="13" t="s">
        <v>83</v>
      </c>
      <c r="AW309" s="13" t="s">
        <v>33</v>
      </c>
      <c r="AX309" s="13" t="s">
        <v>75</v>
      </c>
      <c r="AY309" s="207" t="s">
        <v>145</v>
      </c>
    </row>
    <row r="310" spans="1:65" s="14" customFormat="1" ht="11.25">
      <c r="B310" s="208"/>
      <c r="C310" s="209"/>
      <c r="D310" s="199" t="s">
        <v>155</v>
      </c>
      <c r="E310" s="210" t="s">
        <v>1</v>
      </c>
      <c r="F310" s="211" t="s">
        <v>337</v>
      </c>
      <c r="G310" s="209"/>
      <c r="H310" s="212">
        <v>19.5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155</v>
      </c>
      <c r="AU310" s="218" t="s">
        <v>153</v>
      </c>
      <c r="AV310" s="14" t="s">
        <v>153</v>
      </c>
      <c r="AW310" s="14" t="s">
        <v>33</v>
      </c>
      <c r="AX310" s="14" t="s">
        <v>75</v>
      </c>
      <c r="AY310" s="218" t="s">
        <v>145</v>
      </c>
    </row>
    <row r="311" spans="1:65" s="15" customFormat="1" ht="11.25">
      <c r="B311" s="219"/>
      <c r="C311" s="220"/>
      <c r="D311" s="199" t="s">
        <v>155</v>
      </c>
      <c r="E311" s="221" t="s">
        <v>1</v>
      </c>
      <c r="F311" s="222" t="s">
        <v>165</v>
      </c>
      <c r="G311" s="220"/>
      <c r="H311" s="223">
        <v>21.5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155</v>
      </c>
      <c r="AU311" s="229" t="s">
        <v>153</v>
      </c>
      <c r="AV311" s="15" t="s">
        <v>152</v>
      </c>
      <c r="AW311" s="15" t="s">
        <v>33</v>
      </c>
      <c r="AX311" s="15" t="s">
        <v>83</v>
      </c>
      <c r="AY311" s="229" t="s">
        <v>145</v>
      </c>
    </row>
    <row r="312" spans="1:65" s="2" customFormat="1" ht="24.2" customHeight="1">
      <c r="A312" s="34"/>
      <c r="B312" s="35"/>
      <c r="C312" s="183" t="s">
        <v>338</v>
      </c>
      <c r="D312" s="183" t="s">
        <v>148</v>
      </c>
      <c r="E312" s="184" t="s">
        <v>339</v>
      </c>
      <c r="F312" s="185" t="s">
        <v>340</v>
      </c>
      <c r="G312" s="186" t="s">
        <v>334</v>
      </c>
      <c r="H312" s="187">
        <v>3</v>
      </c>
      <c r="I312" s="188"/>
      <c r="J312" s="189">
        <f>ROUND(I312*H312,2)</f>
        <v>0</v>
      </c>
      <c r="K312" s="190"/>
      <c r="L312" s="39"/>
      <c r="M312" s="191" t="s">
        <v>1</v>
      </c>
      <c r="N312" s="192" t="s">
        <v>41</v>
      </c>
      <c r="O312" s="71"/>
      <c r="P312" s="193">
        <f>O312*H312</f>
        <v>0</v>
      </c>
      <c r="Q312" s="193">
        <v>0</v>
      </c>
      <c r="R312" s="193">
        <f>Q312*H312</f>
        <v>0</v>
      </c>
      <c r="S312" s="193">
        <v>8.9999999999999993E-3</v>
      </c>
      <c r="T312" s="194">
        <f>S312*H312</f>
        <v>2.6999999999999996E-2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5" t="s">
        <v>152</v>
      </c>
      <c r="AT312" s="195" t="s">
        <v>148</v>
      </c>
      <c r="AU312" s="195" t="s">
        <v>153</v>
      </c>
      <c r="AY312" s="17" t="s">
        <v>145</v>
      </c>
      <c r="BE312" s="196">
        <f>IF(N312="základní",J312,0)</f>
        <v>0</v>
      </c>
      <c r="BF312" s="196">
        <f>IF(N312="snížená",J312,0)</f>
        <v>0</v>
      </c>
      <c r="BG312" s="196">
        <f>IF(N312="zákl. přenesená",J312,0)</f>
        <v>0</v>
      </c>
      <c r="BH312" s="196">
        <f>IF(N312="sníž. přenesená",J312,0)</f>
        <v>0</v>
      </c>
      <c r="BI312" s="196">
        <f>IF(N312="nulová",J312,0)</f>
        <v>0</v>
      </c>
      <c r="BJ312" s="17" t="s">
        <v>153</v>
      </c>
      <c r="BK312" s="196">
        <f>ROUND(I312*H312,2)</f>
        <v>0</v>
      </c>
      <c r="BL312" s="17" t="s">
        <v>152</v>
      </c>
      <c r="BM312" s="195" t="s">
        <v>341</v>
      </c>
    </row>
    <row r="313" spans="1:65" s="13" customFormat="1" ht="11.25">
      <c r="B313" s="197"/>
      <c r="C313" s="198"/>
      <c r="D313" s="199" t="s">
        <v>155</v>
      </c>
      <c r="E313" s="200" t="s">
        <v>1</v>
      </c>
      <c r="F313" s="201" t="s">
        <v>250</v>
      </c>
      <c r="G313" s="198"/>
      <c r="H313" s="200" t="s">
        <v>1</v>
      </c>
      <c r="I313" s="202"/>
      <c r="J313" s="198"/>
      <c r="K313" s="198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155</v>
      </c>
      <c r="AU313" s="207" t="s">
        <v>153</v>
      </c>
      <c r="AV313" s="13" t="s">
        <v>83</v>
      </c>
      <c r="AW313" s="13" t="s">
        <v>33</v>
      </c>
      <c r="AX313" s="13" t="s">
        <v>75</v>
      </c>
      <c r="AY313" s="207" t="s">
        <v>145</v>
      </c>
    </row>
    <row r="314" spans="1:65" s="13" customFormat="1" ht="11.25">
      <c r="B314" s="197"/>
      <c r="C314" s="198"/>
      <c r="D314" s="199" t="s">
        <v>155</v>
      </c>
      <c r="E314" s="200" t="s">
        <v>1</v>
      </c>
      <c r="F314" s="201" t="s">
        <v>342</v>
      </c>
      <c r="G314" s="198"/>
      <c r="H314" s="200" t="s">
        <v>1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155</v>
      </c>
      <c r="AU314" s="207" t="s">
        <v>153</v>
      </c>
      <c r="AV314" s="13" t="s">
        <v>83</v>
      </c>
      <c r="AW314" s="13" t="s">
        <v>33</v>
      </c>
      <c r="AX314" s="13" t="s">
        <v>75</v>
      </c>
      <c r="AY314" s="207" t="s">
        <v>145</v>
      </c>
    </row>
    <row r="315" spans="1:65" s="14" customFormat="1" ht="11.25">
      <c r="B315" s="208"/>
      <c r="C315" s="209"/>
      <c r="D315" s="199" t="s">
        <v>155</v>
      </c>
      <c r="E315" s="210" t="s">
        <v>1</v>
      </c>
      <c r="F315" s="211" t="s">
        <v>146</v>
      </c>
      <c r="G315" s="209"/>
      <c r="H315" s="212">
        <v>3</v>
      </c>
      <c r="I315" s="213"/>
      <c r="J315" s="209"/>
      <c r="K315" s="209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155</v>
      </c>
      <c r="AU315" s="218" t="s">
        <v>153</v>
      </c>
      <c r="AV315" s="14" t="s">
        <v>153</v>
      </c>
      <c r="AW315" s="14" t="s">
        <v>33</v>
      </c>
      <c r="AX315" s="14" t="s">
        <v>83</v>
      </c>
      <c r="AY315" s="218" t="s">
        <v>145</v>
      </c>
    </row>
    <row r="316" spans="1:65" s="2" customFormat="1" ht="24.2" customHeight="1">
      <c r="A316" s="34"/>
      <c r="B316" s="35"/>
      <c r="C316" s="183" t="s">
        <v>343</v>
      </c>
      <c r="D316" s="183" t="s">
        <v>148</v>
      </c>
      <c r="E316" s="184" t="s">
        <v>344</v>
      </c>
      <c r="F316" s="185" t="s">
        <v>345</v>
      </c>
      <c r="G316" s="186" t="s">
        <v>334</v>
      </c>
      <c r="H316" s="187">
        <v>1</v>
      </c>
      <c r="I316" s="188"/>
      <c r="J316" s="189">
        <f>ROUND(I316*H316,2)</f>
        <v>0</v>
      </c>
      <c r="K316" s="190"/>
      <c r="L316" s="39"/>
      <c r="M316" s="191" t="s">
        <v>1</v>
      </c>
      <c r="N316" s="192" t="s">
        <v>41</v>
      </c>
      <c r="O316" s="71"/>
      <c r="P316" s="193">
        <f>O316*H316</f>
        <v>0</v>
      </c>
      <c r="Q316" s="193">
        <v>0</v>
      </c>
      <c r="R316" s="193">
        <f>Q316*H316</f>
        <v>0</v>
      </c>
      <c r="S316" s="193">
        <v>2.7E-2</v>
      </c>
      <c r="T316" s="194">
        <f>S316*H316</f>
        <v>2.7E-2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5" t="s">
        <v>152</v>
      </c>
      <c r="AT316" s="195" t="s">
        <v>148</v>
      </c>
      <c r="AU316" s="195" t="s">
        <v>153</v>
      </c>
      <c r="AY316" s="17" t="s">
        <v>145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7" t="s">
        <v>153</v>
      </c>
      <c r="BK316" s="196">
        <f>ROUND(I316*H316,2)</f>
        <v>0</v>
      </c>
      <c r="BL316" s="17" t="s">
        <v>152</v>
      </c>
      <c r="BM316" s="195" t="s">
        <v>346</v>
      </c>
    </row>
    <row r="317" spans="1:65" s="13" customFormat="1" ht="11.25">
      <c r="B317" s="197"/>
      <c r="C317" s="198"/>
      <c r="D317" s="199" t="s">
        <v>155</v>
      </c>
      <c r="E317" s="200" t="s">
        <v>1</v>
      </c>
      <c r="F317" s="201" t="s">
        <v>347</v>
      </c>
      <c r="G317" s="198"/>
      <c r="H317" s="200" t="s">
        <v>1</v>
      </c>
      <c r="I317" s="202"/>
      <c r="J317" s="198"/>
      <c r="K317" s="198"/>
      <c r="L317" s="203"/>
      <c r="M317" s="204"/>
      <c r="N317" s="205"/>
      <c r="O317" s="205"/>
      <c r="P317" s="205"/>
      <c r="Q317" s="205"/>
      <c r="R317" s="205"/>
      <c r="S317" s="205"/>
      <c r="T317" s="206"/>
      <c r="AT317" s="207" t="s">
        <v>155</v>
      </c>
      <c r="AU317" s="207" t="s">
        <v>153</v>
      </c>
      <c r="AV317" s="13" t="s">
        <v>83</v>
      </c>
      <c r="AW317" s="13" t="s">
        <v>33</v>
      </c>
      <c r="AX317" s="13" t="s">
        <v>75</v>
      </c>
      <c r="AY317" s="207" t="s">
        <v>145</v>
      </c>
    </row>
    <row r="318" spans="1:65" s="14" customFormat="1" ht="11.25">
      <c r="B318" s="208"/>
      <c r="C318" s="209"/>
      <c r="D318" s="199" t="s">
        <v>155</v>
      </c>
      <c r="E318" s="210" t="s">
        <v>1</v>
      </c>
      <c r="F318" s="211" t="s">
        <v>83</v>
      </c>
      <c r="G318" s="209"/>
      <c r="H318" s="212">
        <v>1</v>
      </c>
      <c r="I318" s="213"/>
      <c r="J318" s="209"/>
      <c r="K318" s="209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155</v>
      </c>
      <c r="AU318" s="218" t="s">
        <v>153</v>
      </c>
      <c r="AV318" s="14" t="s">
        <v>153</v>
      </c>
      <c r="AW318" s="14" t="s">
        <v>33</v>
      </c>
      <c r="AX318" s="14" t="s">
        <v>83</v>
      </c>
      <c r="AY318" s="218" t="s">
        <v>145</v>
      </c>
    </row>
    <row r="319" spans="1:65" s="2" customFormat="1" ht="24.2" customHeight="1">
      <c r="A319" s="34"/>
      <c r="B319" s="35"/>
      <c r="C319" s="183" t="s">
        <v>348</v>
      </c>
      <c r="D319" s="183" t="s">
        <v>148</v>
      </c>
      <c r="E319" s="184" t="s">
        <v>349</v>
      </c>
      <c r="F319" s="185" t="s">
        <v>350</v>
      </c>
      <c r="G319" s="186" t="s">
        <v>334</v>
      </c>
      <c r="H319" s="187">
        <v>6.8</v>
      </c>
      <c r="I319" s="188"/>
      <c r="J319" s="189">
        <f>ROUND(I319*H319,2)</f>
        <v>0</v>
      </c>
      <c r="K319" s="190"/>
      <c r="L319" s="39"/>
      <c r="M319" s="191" t="s">
        <v>1</v>
      </c>
      <c r="N319" s="192" t="s">
        <v>41</v>
      </c>
      <c r="O319" s="71"/>
      <c r="P319" s="193">
        <f>O319*H319</f>
        <v>0</v>
      </c>
      <c r="Q319" s="193">
        <v>0</v>
      </c>
      <c r="R319" s="193">
        <f>Q319*H319</f>
        <v>0</v>
      </c>
      <c r="S319" s="193">
        <v>0.05</v>
      </c>
      <c r="T319" s="194">
        <f>S319*H319</f>
        <v>0.34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5" t="s">
        <v>152</v>
      </c>
      <c r="AT319" s="195" t="s">
        <v>148</v>
      </c>
      <c r="AU319" s="195" t="s">
        <v>153</v>
      </c>
      <c r="AY319" s="17" t="s">
        <v>145</v>
      </c>
      <c r="BE319" s="196">
        <f>IF(N319="základní",J319,0)</f>
        <v>0</v>
      </c>
      <c r="BF319" s="196">
        <f>IF(N319="snížená",J319,0)</f>
        <v>0</v>
      </c>
      <c r="BG319" s="196">
        <f>IF(N319="zákl. přenesená",J319,0)</f>
        <v>0</v>
      </c>
      <c r="BH319" s="196">
        <f>IF(N319="sníž. přenesená",J319,0)</f>
        <v>0</v>
      </c>
      <c r="BI319" s="196">
        <f>IF(N319="nulová",J319,0)</f>
        <v>0</v>
      </c>
      <c r="BJ319" s="17" t="s">
        <v>153</v>
      </c>
      <c r="BK319" s="196">
        <f>ROUND(I319*H319,2)</f>
        <v>0</v>
      </c>
      <c r="BL319" s="17" t="s">
        <v>152</v>
      </c>
      <c r="BM319" s="195" t="s">
        <v>351</v>
      </c>
    </row>
    <row r="320" spans="1:65" s="13" customFormat="1" ht="11.25">
      <c r="B320" s="197"/>
      <c r="C320" s="198"/>
      <c r="D320" s="199" t="s">
        <v>155</v>
      </c>
      <c r="E320" s="200" t="s">
        <v>1</v>
      </c>
      <c r="F320" s="201" t="s">
        <v>352</v>
      </c>
      <c r="G320" s="198"/>
      <c r="H320" s="200" t="s">
        <v>1</v>
      </c>
      <c r="I320" s="202"/>
      <c r="J320" s="198"/>
      <c r="K320" s="198"/>
      <c r="L320" s="203"/>
      <c r="M320" s="204"/>
      <c r="N320" s="205"/>
      <c r="O320" s="205"/>
      <c r="P320" s="205"/>
      <c r="Q320" s="205"/>
      <c r="R320" s="205"/>
      <c r="S320" s="205"/>
      <c r="T320" s="206"/>
      <c r="AT320" s="207" t="s">
        <v>155</v>
      </c>
      <c r="AU320" s="207" t="s">
        <v>153</v>
      </c>
      <c r="AV320" s="13" t="s">
        <v>83</v>
      </c>
      <c r="AW320" s="13" t="s">
        <v>33</v>
      </c>
      <c r="AX320" s="13" t="s">
        <v>75</v>
      </c>
      <c r="AY320" s="207" t="s">
        <v>145</v>
      </c>
    </row>
    <row r="321" spans="1:65" s="14" customFormat="1" ht="11.25">
      <c r="B321" s="208"/>
      <c r="C321" s="209"/>
      <c r="D321" s="199" t="s">
        <v>155</v>
      </c>
      <c r="E321" s="210" t="s">
        <v>1</v>
      </c>
      <c r="F321" s="211" t="s">
        <v>353</v>
      </c>
      <c r="G321" s="209"/>
      <c r="H321" s="212">
        <v>5.2</v>
      </c>
      <c r="I321" s="213"/>
      <c r="J321" s="209"/>
      <c r="K321" s="209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155</v>
      </c>
      <c r="AU321" s="218" t="s">
        <v>153</v>
      </c>
      <c r="AV321" s="14" t="s">
        <v>153</v>
      </c>
      <c r="AW321" s="14" t="s">
        <v>33</v>
      </c>
      <c r="AX321" s="14" t="s">
        <v>75</v>
      </c>
      <c r="AY321" s="218" t="s">
        <v>145</v>
      </c>
    </row>
    <row r="322" spans="1:65" s="13" customFormat="1" ht="11.25">
      <c r="B322" s="197"/>
      <c r="C322" s="198"/>
      <c r="D322" s="199" t="s">
        <v>155</v>
      </c>
      <c r="E322" s="200" t="s">
        <v>1</v>
      </c>
      <c r="F322" s="201" t="s">
        <v>354</v>
      </c>
      <c r="G322" s="198"/>
      <c r="H322" s="200" t="s">
        <v>1</v>
      </c>
      <c r="I322" s="202"/>
      <c r="J322" s="198"/>
      <c r="K322" s="198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155</v>
      </c>
      <c r="AU322" s="207" t="s">
        <v>153</v>
      </c>
      <c r="AV322" s="13" t="s">
        <v>83</v>
      </c>
      <c r="AW322" s="13" t="s">
        <v>33</v>
      </c>
      <c r="AX322" s="13" t="s">
        <v>75</v>
      </c>
      <c r="AY322" s="207" t="s">
        <v>145</v>
      </c>
    </row>
    <row r="323" spans="1:65" s="14" customFormat="1" ht="11.25">
      <c r="B323" s="208"/>
      <c r="C323" s="209"/>
      <c r="D323" s="199" t="s">
        <v>155</v>
      </c>
      <c r="E323" s="210" t="s">
        <v>1</v>
      </c>
      <c r="F323" s="211" t="s">
        <v>355</v>
      </c>
      <c r="G323" s="209"/>
      <c r="H323" s="212">
        <v>1.6</v>
      </c>
      <c r="I323" s="213"/>
      <c r="J323" s="209"/>
      <c r="K323" s="209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155</v>
      </c>
      <c r="AU323" s="218" t="s">
        <v>153</v>
      </c>
      <c r="AV323" s="14" t="s">
        <v>153</v>
      </c>
      <c r="AW323" s="14" t="s">
        <v>33</v>
      </c>
      <c r="AX323" s="14" t="s">
        <v>75</v>
      </c>
      <c r="AY323" s="218" t="s">
        <v>145</v>
      </c>
    </row>
    <row r="324" spans="1:65" s="15" customFormat="1" ht="11.25">
      <c r="B324" s="219"/>
      <c r="C324" s="220"/>
      <c r="D324" s="199" t="s">
        <v>155</v>
      </c>
      <c r="E324" s="221" t="s">
        <v>1</v>
      </c>
      <c r="F324" s="222" t="s">
        <v>165</v>
      </c>
      <c r="G324" s="220"/>
      <c r="H324" s="223">
        <v>6.8000000000000007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155</v>
      </c>
      <c r="AU324" s="229" t="s">
        <v>153</v>
      </c>
      <c r="AV324" s="15" t="s">
        <v>152</v>
      </c>
      <c r="AW324" s="15" t="s">
        <v>33</v>
      </c>
      <c r="AX324" s="15" t="s">
        <v>83</v>
      </c>
      <c r="AY324" s="229" t="s">
        <v>145</v>
      </c>
    </row>
    <row r="325" spans="1:65" s="2" customFormat="1" ht="24.2" customHeight="1">
      <c r="A325" s="34"/>
      <c r="B325" s="35"/>
      <c r="C325" s="183" t="s">
        <v>356</v>
      </c>
      <c r="D325" s="183" t="s">
        <v>148</v>
      </c>
      <c r="E325" s="184" t="s">
        <v>357</v>
      </c>
      <c r="F325" s="185" t="s">
        <v>358</v>
      </c>
      <c r="G325" s="186" t="s">
        <v>334</v>
      </c>
      <c r="H325" s="187">
        <v>277</v>
      </c>
      <c r="I325" s="188"/>
      <c r="J325" s="189">
        <f>ROUND(I325*H325,2)</f>
        <v>0</v>
      </c>
      <c r="K325" s="190"/>
      <c r="L325" s="39"/>
      <c r="M325" s="191" t="s">
        <v>1</v>
      </c>
      <c r="N325" s="192" t="s">
        <v>41</v>
      </c>
      <c r="O325" s="71"/>
      <c r="P325" s="193">
        <f>O325*H325</f>
        <v>0</v>
      </c>
      <c r="Q325" s="193">
        <v>0</v>
      </c>
      <c r="R325" s="193">
        <f>Q325*H325</f>
        <v>0</v>
      </c>
      <c r="S325" s="193">
        <v>1E-3</v>
      </c>
      <c r="T325" s="194">
        <f>S325*H325</f>
        <v>0.27700000000000002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5" t="s">
        <v>152</v>
      </c>
      <c r="AT325" s="195" t="s">
        <v>148</v>
      </c>
      <c r="AU325" s="195" t="s">
        <v>153</v>
      </c>
      <c r="AY325" s="17" t="s">
        <v>145</v>
      </c>
      <c r="BE325" s="196">
        <f>IF(N325="základní",J325,0)</f>
        <v>0</v>
      </c>
      <c r="BF325" s="196">
        <f>IF(N325="snížená",J325,0)</f>
        <v>0</v>
      </c>
      <c r="BG325" s="196">
        <f>IF(N325="zákl. přenesená",J325,0)</f>
        <v>0</v>
      </c>
      <c r="BH325" s="196">
        <f>IF(N325="sníž. přenesená",J325,0)</f>
        <v>0</v>
      </c>
      <c r="BI325" s="196">
        <f>IF(N325="nulová",J325,0)</f>
        <v>0</v>
      </c>
      <c r="BJ325" s="17" t="s">
        <v>153</v>
      </c>
      <c r="BK325" s="196">
        <f>ROUND(I325*H325,2)</f>
        <v>0</v>
      </c>
      <c r="BL325" s="17" t="s">
        <v>152</v>
      </c>
      <c r="BM325" s="195" t="s">
        <v>359</v>
      </c>
    </row>
    <row r="326" spans="1:65" s="2" customFormat="1" ht="24.2" customHeight="1">
      <c r="A326" s="34"/>
      <c r="B326" s="35"/>
      <c r="C326" s="183" t="s">
        <v>360</v>
      </c>
      <c r="D326" s="183" t="s">
        <v>148</v>
      </c>
      <c r="E326" s="184" t="s">
        <v>361</v>
      </c>
      <c r="F326" s="185" t="s">
        <v>362</v>
      </c>
      <c r="G326" s="186" t="s">
        <v>334</v>
      </c>
      <c r="H326" s="187">
        <v>12</v>
      </c>
      <c r="I326" s="188"/>
      <c r="J326" s="189">
        <f>ROUND(I326*H326,2)</f>
        <v>0</v>
      </c>
      <c r="K326" s="190"/>
      <c r="L326" s="39"/>
      <c r="M326" s="191" t="s">
        <v>1</v>
      </c>
      <c r="N326" s="192" t="s">
        <v>41</v>
      </c>
      <c r="O326" s="71"/>
      <c r="P326" s="193">
        <f>O326*H326</f>
        <v>0</v>
      </c>
      <c r="Q326" s="193">
        <v>0</v>
      </c>
      <c r="R326" s="193">
        <f>Q326*H326</f>
        <v>0</v>
      </c>
      <c r="S326" s="193">
        <v>1E-3</v>
      </c>
      <c r="T326" s="194">
        <f>S326*H326</f>
        <v>1.2E-2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5" t="s">
        <v>152</v>
      </c>
      <c r="AT326" s="195" t="s">
        <v>148</v>
      </c>
      <c r="AU326" s="195" t="s">
        <v>153</v>
      </c>
      <c r="AY326" s="17" t="s">
        <v>145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7" t="s">
        <v>153</v>
      </c>
      <c r="BK326" s="196">
        <f>ROUND(I326*H326,2)</f>
        <v>0</v>
      </c>
      <c r="BL326" s="17" t="s">
        <v>152</v>
      </c>
      <c r="BM326" s="195" t="s">
        <v>363</v>
      </c>
    </row>
    <row r="327" spans="1:65" s="2" customFormat="1" ht="24.2" customHeight="1">
      <c r="A327" s="34"/>
      <c r="B327" s="35"/>
      <c r="C327" s="183" t="s">
        <v>364</v>
      </c>
      <c r="D327" s="183" t="s">
        <v>148</v>
      </c>
      <c r="E327" s="184" t="s">
        <v>365</v>
      </c>
      <c r="F327" s="185" t="s">
        <v>366</v>
      </c>
      <c r="G327" s="186" t="s">
        <v>151</v>
      </c>
      <c r="H327" s="187">
        <v>37</v>
      </c>
      <c r="I327" s="188"/>
      <c r="J327" s="189">
        <f>ROUND(I327*H327,2)</f>
        <v>0</v>
      </c>
      <c r="K327" s="190"/>
      <c r="L327" s="39"/>
      <c r="M327" s="191" t="s">
        <v>1</v>
      </c>
      <c r="N327" s="192" t="s">
        <v>41</v>
      </c>
      <c r="O327" s="71"/>
      <c r="P327" s="193">
        <f>O327*H327</f>
        <v>0</v>
      </c>
      <c r="Q327" s="193">
        <v>0</v>
      </c>
      <c r="R327" s="193">
        <f>Q327*H327</f>
        <v>0</v>
      </c>
      <c r="S327" s="193">
        <v>5.6999999999999998E-4</v>
      </c>
      <c r="T327" s="194">
        <f>S327*H327</f>
        <v>2.1089999999999998E-2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5" t="s">
        <v>152</v>
      </c>
      <c r="AT327" s="195" t="s">
        <v>148</v>
      </c>
      <c r="AU327" s="195" t="s">
        <v>153</v>
      </c>
      <c r="AY327" s="17" t="s">
        <v>145</v>
      </c>
      <c r="BE327" s="196">
        <f>IF(N327="základní",J327,0)</f>
        <v>0</v>
      </c>
      <c r="BF327" s="196">
        <f>IF(N327="snížená",J327,0)</f>
        <v>0</v>
      </c>
      <c r="BG327" s="196">
        <f>IF(N327="zákl. přenesená",J327,0)</f>
        <v>0</v>
      </c>
      <c r="BH327" s="196">
        <f>IF(N327="sníž. přenesená",J327,0)</f>
        <v>0</v>
      </c>
      <c r="BI327" s="196">
        <f>IF(N327="nulová",J327,0)</f>
        <v>0</v>
      </c>
      <c r="BJ327" s="17" t="s">
        <v>153</v>
      </c>
      <c r="BK327" s="196">
        <f>ROUND(I327*H327,2)</f>
        <v>0</v>
      </c>
      <c r="BL327" s="17" t="s">
        <v>152</v>
      </c>
      <c r="BM327" s="195" t="s">
        <v>367</v>
      </c>
    </row>
    <row r="328" spans="1:65" s="2" customFormat="1" ht="24.2" customHeight="1">
      <c r="A328" s="34"/>
      <c r="B328" s="35"/>
      <c r="C328" s="183" t="s">
        <v>368</v>
      </c>
      <c r="D328" s="183" t="s">
        <v>148</v>
      </c>
      <c r="E328" s="184" t="s">
        <v>369</v>
      </c>
      <c r="F328" s="185" t="s">
        <v>370</v>
      </c>
      <c r="G328" s="186" t="s">
        <v>334</v>
      </c>
      <c r="H328" s="187">
        <v>14</v>
      </c>
      <c r="I328" s="188"/>
      <c r="J328" s="189">
        <f>ROUND(I328*H328,2)</f>
        <v>0</v>
      </c>
      <c r="K328" s="190"/>
      <c r="L328" s="39"/>
      <c r="M328" s="191" t="s">
        <v>1</v>
      </c>
      <c r="N328" s="192" t="s">
        <v>41</v>
      </c>
      <c r="O328" s="71"/>
      <c r="P328" s="193">
        <f>O328*H328</f>
        <v>0</v>
      </c>
      <c r="Q328" s="193">
        <v>0</v>
      </c>
      <c r="R328" s="193">
        <f>Q328*H328</f>
        <v>0</v>
      </c>
      <c r="S328" s="193">
        <v>0</v>
      </c>
      <c r="T328" s="194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5" t="s">
        <v>152</v>
      </c>
      <c r="AT328" s="195" t="s">
        <v>148</v>
      </c>
      <c r="AU328" s="195" t="s">
        <v>153</v>
      </c>
      <c r="AY328" s="17" t="s">
        <v>145</v>
      </c>
      <c r="BE328" s="196">
        <f>IF(N328="základní",J328,0)</f>
        <v>0</v>
      </c>
      <c r="BF328" s="196">
        <f>IF(N328="snížená",J328,0)</f>
        <v>0</v>
      </c>
      <c r="BG328" s="196">
        <f>IF(N328="zákl. přenesená",J328,0)</f>
        <v>0</v>
      </c>
      <c r="BH328" s="196">
        <f>IF(N328="sníž. přenesená",J328,0)</f>
        <v>0</v>
      </c>
      <c r="BI328" s="196">
        <f>IF(N328="nulová",J328,0)</f>
        <v>0</v>
      </c>
      <c r="BJ328" s="17" t="s">
        <v>153</v>
      </c>
      <c r="BK328" s="196">
        <f>ROUND(I328*H328,2)</f>
        <v>0</v>
      </c>
      <c r="BL328" s="17" t="s">
        <v>152</v>
      </c>
      <c r="BM328" s="195" t="s">
        <v>371</v>
      </c>
    </row>
    <row r="329" spans="1:65" s="13" customFormat="1" ht="11.25">
      <c r="B329" s="197"/>
      <c r="C329" s="198"/>
      <c r="D329" s="199" t="s">
        <v>155</v>
      </c>
      <c r="E329" s="200" t="s">
        <v>1</v>
      </c>
      <c r="F329" s="201" t="s">
        <v>372</v>
      </c>
      <c r="G329" s="198"/>
      <c r="H329" s="200" t="s">
        <v>1</v>
      </c>
      <c r="I329" s="202"/>
      <c r="J329" s="198"/>
      <c r="K329" s="198"/>
      <c r="L329" s="203"/>
      <c r="M329" s="204"/>
      <c r="N329" s="205"/>
      <c r="O329" s="205"/>
      <c r="P329" s="205"/>
      <c r="Q329" s="205"/>
      <c r="R329" s="205"/>
      <c r="S329" s="205"/>
      <c r="T329" s="206"/>
      <c r="AT329" s="207" t="s">
        <v>155</v>
      </c>
      <c r="AU329" s="207" t="s">
        <v>153</v>
      </c>
      <c r="AV329" s="13" t="s">
        <v>83</v>
      </c>
      <c r="AW329" s="13" t="s">
        <v>33</v>
      </c>
      <c r="AX329" s="13" t="s">
        <v>75</v>
      </c>
      <c r="AY329" s="207" t="s">
        <v>145</v>
      </c>
    </row>
    <row r="330" spans="1:65" s="14" customFormat="1" ht="11.25">
      <c r="B330" s="208"/>
      <c r="C330" s="209"/>
      <c r="D330" s="199" t="s">
        <v>155</v>
      </c>
      <c r="E330" s="210" t="s">
        <v>1</v>
      </c>
      <c r="F330" s="211" t="s">
        <v>256</v>
      </c>
      <c r="G330" s="209"/>
      <c r="H330" s="212">
        <v>14</v>
      </c>
      <c r="I330" s="213"/>
      <c r="J330" s="209"/>
      <c r="K330" s="209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155</v>
      </c>
      <c r="AU330" s="218" t="s">
        <v>153</v>
      </c>
      <c r="AV330" s="14" t="s">
        <v>153</v>
      </c>
      <c r="AW330" s="14" t="s">
        <v>33</v>
      </c>
      <c r="AX330" s="14" t="s">
        <v>83</v>
      </c>
      <c r="AY330" s="218" t="s">
        <v>145</v>
      </c>
    </row>
    <row r="331" spans="1:65" s="2" customFormat="1" ht="37.9" customHeight="1">
      <c r="A331" s="34"/>
      <c r="B331" s="35"/>
      <c r="C331" s="183" t="s">
        <v>373</v>
      </c>
      <c r="D331" s="183" t="s">
        <v>148</v>
      </c>
      <c r="E331" s="184" t="s">
        <v>374</v>
      </c>
      <c r="F331" s="185" t="s">
        <v>375</v>
      </c>
      <c r="G331" s="186" t="s">
        <v>173</v>
      </c>
      <c r="H331" s="187">
        <v>9.8849999999999998</v>
      </c>
      <c r="I331" s="188"/>
      <c r="J331" s="189">
        <f>ROUND(I331*H331,2)</f>
        <v>0</v>
      </c>
      <c r="K331" s="190"/>
      <c r="L331" s="39"/>
      <c r="M331" s="191" t="s">
        <v>1</v>
      </c>
      <c r="N331" s="192" t="s">
        <v>41</v>
      </c>
      <c r="O331" s="71"/>
      <c r="P331" s="193">
        <f>O331*H331</f>
        <v>0</v>
      </c>
      <c r="Q331" s="193">
        <v>0</v>
      </c>
      <c r="R331" s="193">
        <f>Q331*H331</f>
        <v>0</v>
      </c>
      <c r="S331" s="193">
        <v>4.5999999999999999E-2</v>
      </c>
      <c r="T331" s="194">
        <f>S331*H331</f>
        <v>0.45471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5" t="s">
        <v>152</v>
      </c>
      <c r="AT331" s="195" t="s">
        <v>148</v>
      </c>
      <c r="AU331" s="195" t="s">
        <v>153</v>
      </c>
      <c r="AY331" s="17" t="s">
        <v>145</v>
      </c>
      <c r="BE331" s="196">
        <f>IF(N331="základní",J331,0)</f>
        <v>0</v>
      </c>
      <c r="BF331" s="196">
        <f>IF(N331="snížená",J331,0)</f>
        <v>0</v>
      </c>
      <c r="BG331" s="196">
        <f>IF(N331="zákl. přenesená",J331,0)</f>
        <v>0</v>
      </c>
      <c r="BH331" s="196">
        <f>IF(N331="sníž. přenesená",J331,0)</f>
        <v>0</v>
      </c>
      <c r="BI331" s="196">
        <f>IF(N331="nulová",J331,0)</f>
        <v>0</v>
      </c>
      <c r="BJ331" s="17" t="s">
        <v>153</v>
      </c>
      <c r="BK331" s="196">
        <f>ROUND(I331*H331,2)</f>
        <v>0</v>
      </c>
      <c r="BL331" s="17" t="s">
        <v>152</v>
      </c>
      <c r="BM331" s="195" t="s">
        <v>376</v>
      </c>
    </row>
    <row r="332" spans="1:65" s="13" customFormat="1" ht="11.25">
      <c r="B332" s="197"/>
      <c r="C332" s="198"/>
      <c r="D332" s="199" t="s">
        <v>155</v>
      </c>
      <c r="E332" s="200" t="s">
        <v>1</v>
      </c>
      <c r="F332" s="201" t="s">
        <v>187</v>
      </c>
      <c r="G332" s="198"/>
      <c r="H332" s="200" t="s">
        <v>1</v>
      </c>
      <c r="I332" s="202"/>
      <c r="J332" s="198"/>
      <c r="K332" s="198"/>
      <c r="L332" s="203"/>
      <c r="M332" s="204"/>
      <c r="N332" s="205"/>
      <c r="O332" s="205"/>
      <c r="P332" s="205"/>
      <c r="Q332" s="205"/>
      <c r="R332" s="205"/>
      <c r="S332" s="205"/>
      <c r="T332" s="206"/>
      <c r="AT332" s="207" t="s">
        <v>155</v>
      </c>
      <c r="AU332" s="207" t="s">
        <v>153</v>
      </c>
      <c r="AV332" s="13" t="s">
        <v>83</v>
      </c>
      <c r="AW332" s="13" t="s">
        <v>33</v>
      </c>
      <c r="AX332" s="13" t="s">
        <v>75</v>
      </c>
      <c r="AY332" s="207" t="s">
        <v>145</v>
      </c>
    </row>
    <row r="333" spans="1:65" s="14" customFormat="1" ht="11.25">
      <c r="B333" s="208"/>
      <c r="C333" s="209"/>
      <c r="D333" s="199" t="s">
        <v>155</v>
      </c>
      <c r="E333" s="210" t="s">
        <v>1</v>
      </c>
      <c r="F333" s="211" t="s">
        <v>232</v>
      </c>
      <c r="G333" s="209"/>
      <c r="H333" s="212">
        <v>9.884999999999998</v>
      </c>
      <c r="I333" s="213"/>
      <c r="J333" s="209"/>
      <c r="K333" s="209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155</v>
      </c>
      <c r="AU333" s="218" t="s">
        <v>153</v>
      </c>
      <c r="AV333" s="14" t="s">
        <v>153</v>
      </c>
      <c r="AW333" s="14" t="s">
        <v>33</v>
      </c>
      <c r="AX333" s="14" t="s">
        <v>83</v>
      </c>
      <c r="AY333" s="218" t="s">
        <v>145</v>
      </c>
    </row>
    <row r="334" spans="1:65" s="2" customFormat="1" ht="24.2" customHeight="1">
      <c r="A334" s="34"/>
      <c r="B334" s="35"/>
      <c r="C334" s="183" t="s">
        <v>377</v>
      </c>
      <c r="D334" s="183" t="s">
        <v>148</v>
      </c>
      <c r="E334" s="184" t="s">
        <v>378</v>
      </c>
      <c r="F334" s="185" t="s">
        <v>379</v>
      </c>
      <c r="G334" s="186" t="s">
        <v>173</v>
      </c>
      <c r="H334" s="187">
        <v>8.94</v>
      </c>
      <c r="I334" s="188"/>
      <c r="J334" s="189">
        <f>ROUND(I334*H334,2)</f>
        <v>0</v>
      </c>
      <c r="K334" s="190"/>
      <c r="L334" s="39"/>
      <c r="M334" s="191" t="s">
        <v>1</v>
      </c>
      <c r="N334" s="192" t="s">
        <v>41</v>
      </c>
      <c r="O334" s="71"/>
      <c r="P334" s="193">
        <f>O334*H334</f>
        <v>0</v>
      </c>
      <c r="Q334" s="193">
        <v>0</v>
      </c>
      <c r="R334" s="193">
        <f>Q334*H334</f>
        <v>0</v>
      </c>
      <c r="S334" s="193">
        <v>6.8000000000000005E-2</v>
      </c>
      <c r="T334" s="194">
        <f>S334*H334</f>
        <v>0.60792000000000002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5" t="s">
        <v>152</v>
      </c>
      <c r="AT334" s="195" t="s">
        <v>148</v>
      </c>
      <c r="AU334" s="195" t="s">
        <v>153</v>
      </c>
      <c r="AY334" s="17" t="s">
        <v>145</v>
      </c>
      <c r="BE334" s="196">
        <f>IF(N334="základní",J334,0)</f>
        <v>0</v>
      </c>
      <c r="BF334" s="196">
        <f>IF(N334="snížená",J334,0)</f>
        <v>0</v>
      </c>
      <c r="BG334" s="196">
        <f>IF(N334="zákl. přenesená",J334,0)</f>
        <v>0</v>
      </c>
      <c r="BH334" s="196">
        <f>IF(N334="sníž. přenesená",J334,0)</f>
        <v>0</v>
      </c>
      <c r="BI334" s="196">
        <f>IF(N334="nulová",J334,0)</f>
        <v>0</v>
      </c>
      <c r="BJ334" s="17" t="s">
        <v>153</v>
      </c>
      <c r="BK334" s="196">
        <f>ROUND(I334*H334,2)</f>
        <v>0</v>
      </c>
      <c r="BL334" s="17" t="s">
        <v>152</v>
      </c>
      <c r="BM334" s="195" t="s">
        <v>380</v>
      </c>
    </row>
    <row r="335" spans="1:65" s="13" customFormat="1" ht="11.25">
      <c r="B335" s="197"/>
      <c r="C335" s="198"/>
      <c r="D335" s="199" t="s">
        <v>155</v>
      </c>
      <c r="E335" s="200" t="s">
        <v>1</v>
      </c>
      <c r="F335" s="201" t="s">
        <v>209</v>
      </c>
      <c r="G335" s="198"/>
      <c r="H335" s="200" t="s">
        <v>1</v>
      </c>
      <c r="I335" s="202"/>
      <c r="J335" s="198"/>
      <c r="K335" s="198"/>
      <c r="L335" s="203"/>
      <c r="M335" s="204"/>
      <c r="N335" s="205"/>
      <c r="O335" s="205"/>
      <c r="P335" s="205"/>
      <c r="Q335" s="205"/>
      <c r="R335" s="205"/>
      <c r="S335" s="205"/>
      <c r="T335" s="206"/>
      <c r="AT335" s="207" t="s">
        <v>155</v>
      </c>
      <c r="AU335" s="207" t="s">
        <v>153</v>
      </c>
      <c r="AV335" s="13" t="s">
        <v>83</v>
      </c>
      <c r="AW335" s="13" t="s">
        <v>33</v>
      </c>
      <c r="AX335" s="13" t="s">
        <v>75</v>
      </c>
      <c r="AY335" s="207" t="s">
        <v>145</v>
      </c>
    </row>
    <row r="336" spans="1:65" s="14" customFormat="1" ht="11.25">
      <c r="B336" s="208"/>
      <c r="C336" s="209"/>
      <c r="D336" s="199" t="s">
        <v>155</v>
      </c>
      <c r="E336" s="210" t="s">
        <v>1</v>
      </c>
      <c r="F336" s="211" t="s">
        <v>381</v>
      </c>
      <c r="G336" s="209"/>
      <c r="H336" s="212">
        <v>8.9400000000000013</v>
      </c>
      <c r="I336" s="213"/>
      <c r="J336" s="209"/>
      <c r="K336" s="209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155</v>
      </c>
      <c r="AU336" s="218" t="s">
        <v>153</v>
      </c>
      <c r="AV336" s="14" t="s">
        <v>153</v>
      </c>
      <c r="AW336" s="14" t="s">
        <v>33</v>
      </c>
      <c r="AX336" s="14" t="s">
        <v>83</v>
      </c>
      <c r="AY336" s="218" t="s">
        <v>145</v>
      </c>
    </row>
    <row r="337" spans="1:65" s="12" customFormat="1" ht="22.9" customHeight="1">
      <c r="B337" s="167"/>
      <c r="C337" s="168"/>
      <c r="D337" s="169" t="s">
        <v>74</v>
      </c>
      <c r="E337" s="181" t="s">
        <v>382</v>
      </c>
      <c r="F337" s="181" t="s">
        <v>383</v>
      </c>
      <c r="G337" s="168"/>
      <c r="H337" s="168"/>
      <c r="I337" s="171"/>
      <c r="J337" s="182">
        <f>BK337</f>
        <v>0</v>
      </c>
      <c r="K337" s="168"/>
      <c r="L337" s="173"/>
      <c r="M337" s="174"/>
      <c r="N337" s="175"/>
      <c r="O337" s="175"/>
      <c r="P337" s="176">
        <f>SUM(P338:P344)</f>
        <v>0</v>
      </c>
      <c r="Q337" s="175"/>
      <c r="R337" s="176">
        <f>SUM(R338:R344)</f>
        <v>0</v>
      </c>
      <c r="S337" s="175"/>
      <c r="T337" s="177">
        <f>SUM(T338:T344)</f>
        <v>0</v>
      </c>
      <c r="AR337" s="178" t="s">
        <v>83</v>
      </c>
      <c r="AT337" s="179" t="s">
        <v>74</v>
      </c>
      <c r="AU337" s="179" t="s">
        <v>83</v>
      </c>
      <c r="AY337" s="178" t="s">
        <v>145</v>
      </c>
      <c r="BK337" s="180">
        <f>SUM(BK338:BK344)</f>
        <v>0</v>
      </c>
    </row>
    <row r="338" spans="1:65" s="2" customFormat="1" ht="24.2" customHeight="1">
      <c r="A338" s="34"/>
      <c r="B338" s="35"/>
      <c r="C338" s="183" t="s">
        <v>384</v>
      </c>
      <c r="D338" s="183" t="s">
        <v>148</v>
      </c>
      <c r="E338" s="184" t="s">
        <v>385</v>
      </c>
      <c r="F338" s="185" t="s">
        <v>386</v>
      </c>
      <c r="G338" s="186" t="s">
        <v>387</v>
      </c>
      <c r="H338" s="187">
        <v>10.025</v>
      </c>
      <c r="I338" s="188"/>
      <c r="J338" s="189">
        <f>ROUND(I338*H338,2)</f>
        <v>0</v>
      </c>
      <c r="K338" s="190"/>
      <c r="L338" s="39"/>
      <c r="M338" s="191" t="s">
        <v>1</v>
      </c>
      <c r="N338" s="192" t="s">
        <v>41</v>
      </c>
      <c r="O338" s="71"/>
      <c r="P338" s="193">
        <f>O338*H338</f>
        <v>0</v>
      </c>
      <c r="Q338" s="193">
        <v>0</v>
      </c>
      <c r="R338" s="193">
        <f>Q338*H338</f>
        <v>0</v>
      </c>
      <c r="S338" s="193">
        <v>0</v>
      </c>
      <c r="T338" s="194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5" t="s">
        <v>152</v>
      </c>
      <c r="AT338" s="195" t="s">
        <v>148</v>
      </c>
      <c r="AU338" s="195" t="s">
        <v>153</v>
      </c>
      <c r="AY338" s="17" t="s">
        <v>145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7" t="s">
        <v>153</v>
      </c>
      <c r="BK338" s="196">
        <f>ROUND(I338*H338,2)</f>
        <v>0</v>
      </c>
      <c r="BL338" s="17" t="s">
        <v>152</v>
      </c>
      <c r="BM338" s="195" t="s">
        <v>388</v>
      </c>
    </row>
    <row r="339" spans="1:65" s="2" customFormat="1" ht="33" customHeight="1">
      <c r="A339" s="34"/>
      <c r="B339" s="35"/>
      <c r="C339" s="183" t="s">
        <v>389</v>
      </c>
      <c r="D339" s="183" t="s">
        <v>148</v>
      </c>
      <c r="E339" s="184" t="s">
        <v>390</v>
      </c>
      <c r="F339" s="185" t="s">
        <v>391</v>
      </c>
      <c r="G339" s="186" t="s">
        <v>387</v>
      </c>
      <c r="H339" s="187">
        <v>20.05</v>
      </c>
      <c r="I339" s="188"/>
      <c r="J339" s="189">
        <f>ROUND(I339*H339,2)</f>
        <v>0</v>
      </c>
      <c r="K339" s="190"/>
      <c r="L339" s="39"/>
      <c r="M339" s="191" t="s">
        <v>1</v>
      </c>
      <c r="N339" s="192" t="s">
        <v>41</v>
      </c>
      <c r="O339" s="71"/>
      <c r="P339" s="193">
        <f>O339*H339</f>
        <v>0</v>
      </c>
      <c r="Q339" s="193">
        <v>0</v>
      </c>
      <c r="R339" s="193">
        <f>Q339*H339</f>
        <v>0</v>
      </c>
      <c r="S339" s="193">
        <v>0</v>
      </c>
      <c r="T339" s="194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5" t="s">
        <v>152</v>
      </c>
      <c r="AT339" s="195" t="s">
        <v>148</v>
      </c>
      <c r="AU339" s="195" t="s">
        <v>153</v>
      </c>
      <c r="AY339" s="17" t="s">
        <v>145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7" t="s">
        <v>153</v>
      </c>
      <c r="BK339" s="196">
        <f>ROUND(I339*H339,2)</f>
        <v>0</v>
      </c>
      <c r="BL339" s="17" t="s">
        <v>152</v>
      </c>
      <c r="BM339" s="195" t="s">
        <v>392</v>
      </c>
    </row>
    <row r="340" spans="1:65" s="14" customFormat="1" ht="11.25">
      <c r="B340" s="208"/>
      <c r="C340" s="209"/>
      <c r="D340" s="199" t="s">
        <v>155</v>
      </c>
      <c r="E340" s="209"/>
      <c r="F340" s="211" t="s">
        <v>393</v>
      </c>
      <c r="G340" s="209"/>
      <c r="H340" s="212">
        <v>20.05</v>
      </c>
      <c r="I340" s="213"/>
      <c r="J340" s="209"/>
      <c r="K340" s="209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155</v>
      </c>
      <c r="AU340" s="218" t="s">
        <v>153</v>
      </c>
      <c r="AV340" s="14" t="s">
        <v>153</v>
      </c>
      <c r="AW340" s="14" t="s">
        <v>4</v>
      </c>
      <c r="AX340" s="14" t="s">
        <v>83</v>
      </c>
      <c r="AY340" s="218" t="s">
        <v>145</v>
      </c>
    </row>
    <row r="341" spans="1:65" s="2" customFormat="1" ht="24.2" customHeight="1">
      <c r="A341" s="34"/>
      <c r="B341" s="35"/>
      <c r="C341" s="183" t="s">
        <v>394</v>
      </c>
      <c r="D341" s="183" t="s">
        <v>148</v>
      </c>
      <c r="E341" s="184" t="s">
        <v>395</v>
      </c>
      <c r="F341" s="185" t="s">
        <v>396</v>
      </c>
      <c r="G341" s="186" t="s">
        <v>387</v>
      </c>
      <c r="H341" s="187">
        <v>10.025</v>
      </c>
      <c r="I341" s="188"/>
      <c r="J341" s="189">
        <f>ROUND(I341*H341,2)</f>
        <v>0</v>
      </c>
      <c r="K341" s="190"/>
      <c r="L341" s="39"/>
      <c r="M341" s="191" t="s">
        <v>1</v>
      </c>
      <c r="N341" s="192" t="s">
        <v>41</v>
      </c>
      <c r="O341" s="71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5" t="s">
        <v>152</v>
      </c>
      <c r="AT341" s="195" t="s">
        <v>148</v>
      </c>
      <c r="AU341" s="195" t="s">
        <v>153</v>
      </c>
      <c r="AY341" s="17" t="s">
        <v>145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7" t="s">
        <v>153</v>
      </c>
      <c r="BK341" s="196">
        <f>ROUND(I341*H341,2)</f>
        <v>0</v>
      </c>
      <c r="BL341" s="17" t="s">
        <v>152</v>
      </c>
      <c r="BM341" s="195" t="s">
        <v>397</v>
      </c>
    </row>
    <row r="342" spans="1:65" s="2" customFormat="1" ht="24.2" customHeight="1">
      <c r="A342" s="34"/>
      <c r="B342" s="35"/>
      <c r="C342" s="183" t="s">
        <v>398</v>
      </c>
      <c r="D342" s="183" t="s">
        <v>148</v>
      </c>
      <c r="E342" s="184" t="s">
        <v>399</v>
      </c>
      <c r="F342" s="185" t="s">
        <v>400</v>
      </c>
      <c r="G342" s="186" t="s">
        <v>387</v>
      </c>
      <c r="H342" s="187">
        <v>190.47499999999999</v>
      </c>
      <c r="I342" s="188"/>
      <c r="J342" s="189">
        <f>ROUND(I342*H342,2)</f>
        <v>0</v>
      </c>
      <c r="K342" s="190"/>
      <c r="L342" s="39"/>
      <c r="M342" s="191" t="s">
        <v>1</v>
      </c>
      <c r="N342" s="192" t="s">
        <v>41</v>
      </c>
      <c r="O342" s="71"/>
      <c r="P342" s="193">
        <f>O342*H342</f>
        <v>0</v>
      </c>
      <c r="Q342" s="193">
        <v>0</v>
      </c>
      <c r="R342" s="193">
        <f>Q342*H342</f>
        <v>0</v>
      </c>
      <c r="S342" s="193">
        <v>0</v>
      </c>
      <c r="T342" s="194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5" t="s">
        <v>152</v>
      </c>
      <c r="AT342" s="195" t="s">
        <v>148</v>
      </c>
      <c r="AU342" s="195" t="s">
        <v>153</v>
      </c>
      <c r="AY342" s="17" t="s">
        <v>145</v>
      </c>
      <c r="BE342" s="196">
        <f>IF(N342="základní",J342,0)</f>
        <v>0</v>
      </c>
      <c r="BF342" s="196">
        <f>IF(N342="snížená",J342,0)</f>
        <v>0</v>
      </c>
      <c r="BG342" s="196">
        <f>IF(N342="zákl. přenesená",J342,0)</f>
        <v>0</v>
      </c>
      <c r="BH342" s="196">
        <f>IF(N342="sníž. přenesená",J342,0)</f>
        <v>0</v>
      </c>
      <c r="BI342" s="196">
        <f>IF(N342="nulová",J342,0)</f>
        <v>0</v>
      </c>
      <c r="BJ342" s="17" t="s">
        <v>153</v>
      </c>
      <c r="BK342" s="196">
        <f>ROUND(I342*H342,2)</f>
        <v>0</v>
      </c>
      <c r="BL342" s="17" t="s">
        <v>152</v>
      </c>
      <c r="BM342" s="195" t="s">
        <v>401</v>
      </c>
    </row>
    <row r="343" spans="1:65" s="14" customFormat="1" ht="11.25">
      <c r="B343" s="208"/>
      <c r="C343" s="209"/>
      <c r="D343" s="199" t="s">
        <v>155</v>
      </c>
      <c r="E343" s="209"/>
      <c r="F343" s="211" t="s">
        <v>402</v>
      </c>
      <c r="G343" s="209"/>
      <c r="H343" s="212">
        <v>190.47499999999999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155</v>
      </c>
      <c r="AU343" s="218" t="s">
        <v>153</v>
      </c>
      <c r="AV343" s="14" t="s">
        <v>153</v>
      </c>
      <c r="AW343" s="14" t="s">
        <v>4</v>
      </c>
      <c r="AX343" s="14" t="s">
        <v>83</v>
      </c>
      <c r="AY343" s="218" t="s">
        <v>145</v>
      </c>
    </row>
    <row r="344" spans="1:65" s="2" customFormat="1" ht="33" customHeight="1">
      <c r="A344" s="34"/>
      <c r="B344" s="35"/>
      <c r="C344" s="183" t="s">
        <v>403</v>
      </c>
      <c r="D344" s="183" t="s">
        <v>148</v>
      </c>
      <c r="E344" s="184" t="s">
        <v>404</v>
      </c>
      <c r="F344" s="185" t="s">
        <v>405</v>
      </c>
      <c r="G344" s="186" t="s">
        <v>387</v>
      </c>
      <c r="H344" s="187">
        <v>10.025</v>
      </c>
      <c r="I344" s="188"/>
      <c r="J344" s="189">
        <f>ROUND(I344*H344,2)</f>
        <v>0</v>
      </c>
      <c r="K344" s="190"/>
      <c r="L344" s="39"/>
      <c r="M344" s="191" t="s">
        <v>1</v>
      </c>
      <c r="N344" s="192" t="s">
        <v>41</v>
      </c>
      <c r="O344" s="71"/>
      <c r="P344" s="193">
        <f>O344*H344</f>
        <v>0</v>
      </c>
      <c r="Q344" s="193">
        <v>0</v>
      </c>
      <c r="R344" s="193">
        <f>Q344*H344</f>
        <v>0</v>
      </c>
      <c r="S344" s="193">
        <v>0</v>
      </c>
      <c r="T344" s="194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5" t="s">
        <v>152</v>
      </c>
      <c r="AT344" s="195" t="s">
        <v>148</v>
      </c>
      <c r="AU344" s="195" t="s">
        <v>153</v>
      </c>
      <c r="AY344" s="17" t="s">
        <v>145</v>
      </c>
      <c r="BE344" s="196">
        <f>IF(N344="základní",J344,0)</f>
        <v>0</v>
      </c>
      <c r="BF344" s="196">
        <f>IF(N344="snížená",J344,0)</f>
        <v>0</v>
      </c>
      <c r="BG344" s="196">
        <f>IF(N344="zákl. přenesená",J344,0)</f>
        <v>0</v>
      </c>
      <c r="BH344" s="196">
        <f>IF(N344="sníž. přenesená",J344,0)</f>
        <v>0</v>
      </c>
      <c r="BI344" s="196">
        <f>IF(N344="nulová",J344,0)</f>
        <v>0</v>
      </c>
      <c r="BJ344" s="17" t="s">
        <v>153</v>
      </c>
      <c r="BK344" s="196">
        <f>ROUND(I344*H344,2)</f>
        <v>0</v>
      </c>
      <c r="BL344" s="17" t="s">
        <v>152</v>
      </c>
      <c r="BM344" s="195" t="s">
        <v>406</v>
      </c>
    </row>
    <row r="345" spans="1:65" s="12" customFormat="1" ht="22.9" customHeight="1">
      <c r="B345" s="167"/>
      <c r="C345" s="168"/>
      <c r="D345" s="169" t="s">
        <v>74</v>
      </c>
      <c r="E345" s="181" t="s">
        <v>407</v>
      </c>
      <c r="F345" s="181" t="s">
        <v>408</v>
      </c>
      <c r="G345" s="168"/>
      <c r="H345" s="168"/>
      <c r="I345" s="171"/>
      <c r="J345" s="182">
        <f>BK345</f>
        <v>0</v>
      </c>
      <c r="K345" s="168"/>
      <c r="L345" s="173"/>
      <c r="M345" s="174"/>
      <c r="N345" s="175"/>
      <c r="O345" s="175"/>
      <c r="P345" s="176">
        <f>SUM(P346:P347)</f>
        <v>0</v>
      </c>
      <c r="Q345" s="175"/>
      <c r="R345" s="176">
        <f>SUM(R346:R347)</f>
        <v>0</v>
      </c>
      <c r="S345" s="175"/>
      <c r="T345" s="177">
        <f>SUM(T346:T347)</f>
        <v>0</v>
      </c>
      <c r="AR345" s="178" t="s">
        <v>83</v>
      </c>
      <c r="AT345" s="179" t="s">
        <v>74</v>
      </c>
      <c r="AU345" s="179" t="s">
        <v>83</v>
      </c>
      <c r="AY345" s="178" t="s">
        <v>145</v>
      </c>
      <c r="BK345" s="180">
        <f>SUM(BK346:BK347)</f>
        <v>0</v>
      </c>
    </row>
    <row r="346" spans="1:65" s="2" customFormat="1" ht="21.75" customHeight="1">
      <c r="A346" s="34"/>
      <c r="B346" s="35"/>
      <c r="C346" s="183" t="s">
        <v>409</v>
      </c>
      <c r="D346" s="183" t="s">
        <v>148</v>
      </c>
      <c r="E346" s="184" t="s">
        <v>410</v>
      </c>
      <c r="F346" s="185" t="s">
        <v>411</v>
      </c>
      <c r="G346" s="186" t="s">
        <v>387</v>
      </c>
      <c r="H346" s="187">
        <v>5.0789999999999997</v>
      </c>
      <c r="I346" s="188"/>
      <c r="J346" s="189">
        <f>ROUND(I346*H346,2)</f>
        <v>0</v>
      </c>
      <c r="K346" s="190"/>
      <c r="L346" s="39"/>
      <c r="M346" s="191" t="s">
        <v>1</v>
      </c>
      <c r="N346" s="192" t="s">
        <v>41</v>
      </c>
      <c r="O346" s="71"/>
      <c r="P346" s="193">
        <f>O346*H346</f>
        <v>0</v>
      </c>
      <c r="Q346" s="193">
        <v>0</v>
      </c>
      <c r="R346" s="193">
        <f>Q346*H346</f>
        <v>0</v>
      </c>
      <c r="S346" s="193">
        <v>0</v>
      </c>
      <c r="T346" s="194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5" t="s">
        <v>152</v>
      </c>
      <c r="AT346" s="195" t="s">
        <v>148</v>
      </c>
      <c r="AU346" s="195" t="s">
        <v>153</v>
      </c>
      <c r="AY346" s="17" t="s">
        <v>145</v>
      </c>
      <c r="BE346" s="196">
        <f>IF(N346="základní",J346,0)</f>
        <v>0</v>
      </c>
      <c r="BF346" s="196">
        <f>IF(N346="snížená",J346,0)</f>
        <v>0</v>
      </c>
      <c r="BG346" s="196">
        <f>IF(N346="zákl. přenesená",J346,0)</f>
        <v>0</v>
      </c>
      <c r="BH346" s="196">
        <f>IF(N346="sníž. přenesená",J346,0)</f>
        <v>0</v>
      </c>
      <c r="BI346" s="196">
        <f>IF(N346="nulová",J346,0)</f>
        <v>0</v>
      </c>
      <c r="BJ346" s="17" t="s">
        <v>153</v>
      </c>
      <c r="BK346" s="196">
        <f>ROUND(I346*H346,2)</f>
        <v>0</v>
      </c>
      <c r="BL346" s="17" t="s">
        <v>152</v>
      </c>
      <c r="BM346" s="195" t="s">
        <v>412</v>
      </c>
    </row>
    <row r="347" spans="1:65" s="2" customFormat="1" ht="24.2" customHeight="1">
      <c r="A347" s="34"/>
      <c r="B347" s="35"/>
      <c r="C347" s="183" t="s">
        <v>413</v>
      </c>
      <c r="D347" s="183" t="s">
        <v>148</v>
      </c>
      <c r="E347" s="184" t="s">
        <v>414</v>
      </c>
      <c r="F347" s="185" t="s">
        <v>415</v>
      </c>
      <c r="G347" s="186" t="s">
        <v>387</v>
      </c>
      <c r="H347" s="187">
        <v>5.0789999999999997</v>
      </c>
      <c r="I347" s="188"/>
      <c r="J347" s="189">
        <f>ROUND(I347*H347,2)</f>
        <v>0</v>
      </c>
      <c r="K347" s="190"/>
      <c r="L347" s="39"/>
      <c r="M347" s="191" t="s">
        <v>1</v>
      </c>
      <c r="N347" s="192" t="s">
        <v>41</v>
      </c>
      <c r="O347" s="71"/>
      <c r="P347" s="193">
        <f>O347*H347</f>
        <v>0</v>
      </c>
      <c r="Q347" s="193">
        <v>0</v>
      </c>
      <c r="R347" s="193">
        <f>Q347*H347</f>
        <v>0</v>
      </c>
      <c r="S347" s="193">
        <v>0</v>
      </c>
      <c r="T347" s="194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5" t="s">
        <v>152</v>
      </c>
      <c r="AT347" s="195" t="s">
        <v>148</v>
      </c>
      <c r="AU347" s="195" t="s">
        <v>153</v>
      </c>
      <c r="AY347" s="17" t="s">
        <v>145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7" t="s">
        <v>153</v>
      </c>
      <c r="BK347" s="196">
        <f>ROUND(I347*H347,2)</f>
        <v>0</v>
      </c>
      <c r="BL347" s="17" t="s">
        <v>152</v>
      </c>
      <c r="BM347" s="195" t="s">
        <v>416</v>
      </c>
    </row>
    <row r="348" spans="1:65" s="12" customFormat="1" ht="25.9" customHeight="1">
      <c r="B348" s="167"/>
      <c r="C348" s="168"/>
      <c r="D348" s="169" t="s">
        <v>74</v>
      </c>
      <c r="E348" s="170" t="s">
        <v>417</v>
      </c>
      <c r="F348" s="170" t="s">
        <v>418</v>
      </c>
      <c r="G348" s="168"/>
      <c r="H348" s="168"/>
      <c r="I348" s="171"/>
      <c r="J348" s="172">
        <f>BK348</f>
        <v>0</v>
      </c>
      <c r="K348" s="168"/>
      <c r="L348" s="173"/>
      <c r="M348" s="174"/>
      <c r="N348" s="175"/>
      <c r="O348" s="175"/>
      <c r="P348" s="176">
        <f>P349+P373+P383+P445+P506+P526+P595+P602+P611+P622+P631+P660+P796+P823+P844+P856+P866+P950+P960+P1002+P1016+P1056+P1118+P1131+P1164+P1205</f>
        <v>0</v>
      </c>
      <c r="Q348" s="175"/>
      <c r="R348" s="176">
        <f>R349+R373+R383+R445+R506+R526+R595+R602+R611+R622+R631+R660+R796+R823+R844+R856+R866+R950+R960+R1002+R1016+R1056+R1118+R1131+R1164+R1205</f>
        <v>3.15984139</v>
      </c>
      <c r="S348" s="175"/>
      <c r="T348" s="177">
        <f>T349+T373+T383+T445+T506+T526+T595+T602+T611+T622+T631+T660+T796+T823+T844+T856+T866+T950+T960+T1002+T1016+T1056+T1118+T1131+T1164+T1205</f>
        <v>2.8438715000000001</v>
      </c>
      <c r="AR348" s="178" t="s">
        <v>153</v>
      </c>
      <c r="AT348" s="179" t="s">
        <v>74</v>
      </c>
      <c r="AU348" s="179" t="s">
        <v>75</v>
      </c>
      <c r="AY348" s="178" t="s">
        <v>145</v>
      </c>
      <c r="BK348" s="180">
        <f>BK349+BK373+BK383+BK445+BK506+BK526+BK595+BK602+BK611+BK622+BK631+BK660+BK796+BK823+BK844+BK856+BK866+BK950+BK960+BK1002+BK1016+BK1056+BK1118+BK1131+BK1164+BK1205</f>
        <v>0</v>
      </c>
    </row>
    <row r="349" spans="1:65" s="12" customFormat="1" ht="22.9" customHeight="1">
      <c r="B349" s="167"/>
      <c r="C349" s="168"/>
      <c r="D349" s="169" t="s">
        <v>74</v>
      </c>
      <c r="E349" s="181" t="s">
        <v>419</v>
      </c>
      <c r="F349" s="181" t="s">
        <v>420</v>
      </c>
      <c r="G349" s="168"/>
      <c r="H349" s="168"/>
      <c r="I349" s="171"/>
      <c r="J349" s="182">
        <f>BK349</f>
        <v>0</v>
      </c>
      <c r="K349" s="168"/>
      <c r="L349" s="173"/>
      <c r="M349" s="174"/>
      <c r="N349" s="175"/>
      <c r="O349" s="175"/>
      <c r="P349" s="176">
        <f>SUM(P350:P372)</f>
        <v>0</v>
      </c>
      <c r="Q349" s="175"/>
      <c r="R349" s="176">
        <f>SUM(R350:R372)</f>
        <v>3.6507910000000005E-2</v>
      </c>
      <c r="S349" s="175"/>
      <c r="T349" s="177">
        <f>SUM(T350:T372)</f>
        <v>0</v>
      </c>
      <c r="AR349" s="178" t="s">
        <v>153</v>
      </c>
      <c r="AT349" s="179" t="s">
        <v>74</v>
      </c>
      <c r="AU349" s="179" t="s">
        <v>83</v>
      </c>
      <c r="AY349" s="178" t="s">
        <v>145</v>
      </c>
      <c r="BK349" s="180">
        <f>SUM(BK350:BK372)</f>
        <v>0</v>
      </c>
    </row>
    <row r="350" spans="1:65" s="2" customFormat="1" ht="24.2" customHeight="1">
      <c r="A350" s="34"/>
      <c r="B350" s="35"/>
      <c r="C350" s="183" t="s">
        <v>421</v>
      </c>
      <c r="D350" s="183" t="s">
        <v>148</v>
      </c>
      <c r="E350" s="184" t="s">
        <v>422</v>
      </c>
      <c r="F350" s="185" t="s">
        <v>423</v>
      </c>
      <c r="G350" s="186" t="s">
        <v>334</v>
      </c>
      <c r="H350" s="187">
        <v>8.86</v>
      </c>
      <c r="I350" s="188"/>
      <c r="J350" s="189">
        <f>ROUND(I350*H350,2)</f>
        <v>0</v>
      </c>
      <c r="K350" s="190"/>
      <c r="L350" s="39"/>
      <c r="M350" s="191" t="s">
        <v>1</v>
      </c>
      <c r="N350" s="192" t="s">
        <v>41</v>
      </c>
      <c r="O350" s="71"/>
      <c r="P350" s="193">
        <f>O350*H350</f>
        <v>0</v>
      </c>
      <c r="Q350" s="193">
        <v>0</v>
      </c>
      <c r="R350" s="193">
        <f>Q350*H350</f>
        <v>0</v>
      </c>
      <c r="S350" s="193">
        <v>0</v>
      </c>
      <c r="T350" s="194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5" t="s">
        <v>269</v>
      </c>
      <c r="AT350" s="195" t="s">
        <v>148</v>
      </c>
      <c r="AU350" s="195" t="s">
        <v>153</v>
      </c>
      <c r="AY350" s="17" t="s">
        <v>145</v>
      </c>
      <c r="BE350" s="196">
        <f>IF(N350="základní",J350,0)</f>
        <v>0</v>
      </c>
      <c r="BF350" s="196">
        <f>IF(N350="snížená",J350,0)</f>
        <v>0</v>
      </c>
      <c r="BG350" s="196">
        <f>IF(N350="zákl. přenesená",J350,0)</f>
        <v>0</v>
      </c>
      <c r="BH350" s="196">
        <f>IF(N350="sníž. přenesená",J350,0)</f>
        <v>0</v>
      </c>
      <c r="BI350" s="196">
        <f>IF(N350="nulová",J350,0)</f>
        <v>0</v>
      </c>
      <c r="BJ350" s="17" t="s">
        <v>153</v>
      </c>
      <c r="BK350" s="196">
        <f>ROUND(I350*H350,2)</f>
        <v>0</v>
      </c>
      <c r="BL350" s="17" t="s">
        <v>269</v>
      </c>
      <c r="BM350" s="195" t="s">
        <v>424</v>
      </c>
    </row>
    <row r="351" spans="1:65" s="13" customFormat="1" ht="11.25">
      <c r="B351" s="197"/>
      <c r="C351" s="198"/>
      <c r="D351" s="199" t="s">
        <v>155</v>
      </c>
      <c r="E351" s="200" t="s">
        <v>1</v>
      </c>
      <c r="F351" s="201" t="s">
        <v>425</v>
      </c>
      <c r="G351" s="198"/>
      <c r="H351" s="200" t="s">
        <v>1</v>
      </c>
      <c r="I351" s="202"/>
      <c r="J351" s="198"/>
      <c r="K351" s="198"/>
      <c r="L351" s="203"/>
      <c r="M351" s="204"/>
      <c r="N351" s="205"/>
      <c r="O351" s="205"/>
      <c r="P351" s="205"/>
      <c r="Q351" s="205"/>
      <c r="R351" s="205"/>
      <c r="S351" s="205"/>
      <c r="T351" s="206"/>
      <c r="AT351" s="207" t="s">
        <v>155</v>
      </c>
      <c r="AU351" s="207" t="s">
        <v>153</v>
      </c>
      <c r="AV351" s="13" t="s">
        <v>83</v>
      </c>
      <c r="AW351" s="13" t="s">
        <v>33</v>
      </c>
      <c r="AX351" s="13" t="s">
        <v>75</v>
      </c>
      <c r="AY351" s="207" t="s">
        <v>145</v>
      </c>
    </row>
    <row r="352" spans="1:65" s="14" customFormat="1" ht="11.25">
      <c r="B352" s="208"/>
      <c r="C352" s="209"/>
      <c r="D352" s="199" t="s">
        <v>155</v>
      </c>
      <c r="E352" s="210" t="s">
        <v>1</v>
      </c>
      <c r="F352" s="211" t="s">
        <v>426</v>
      </c>
      <c r="G352" s="209"/>
      <c r="H352" s="212">
        <v>6.66</v>
      </c>
      <c r="I352" s="213"/>
      <c r="J352" s="209"/>
      <c r="K352" s="209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155</v>
      </c>
      <c r="AU352" s="218" t="s">
        <v>153</v>
      </c>
      <c r="AV352" s="14" t="s">
        <v>153</v>
      </c>
      <c r="AW352" s="14" t="s">
        <v>33</v>
      </c>
      <c r="AX352" s="14" t="s">
        <v>75</v>
      </c>
      <c r="AY352" s="218" t="s">
        <v>145</v>
      </c>
    </row>
    <row r="353" spans="1:65" s="13" customFormat="1" ht="11.25">
      <c r="B353" s="197"/>
      <c r="C353" s="198"/>
      <c r="D353" s="199" t="s">
        <v>155</v>
      </c>
      <c r="E353" s="200" t="s">
        <v>1</v>
      </c>
      <c r="F353" s="201" t="s">
        <v>427</v>
      </c>
      <c r="G353" s="198"/>
      <c r="H353" s="200" t="s">
        <v>1</v>
      </c>
      <c r="I353" s="202"/>
      <c r="J353" s="198"/>
      <c r="K353" s="198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155</v>
      </c>
      <c r="AU353" s="207" t="s">
        <v>153</v>
      </c>
      <c r="AV353" s="13" t="s">
        <v>83</v>
      </c>
      <c r="AW353" s="13" t="s">
        <v>33</v>
      </c>
      <c r="AX353" s="13" t="s">
        <v>75</v>
      </c>
      <c r="AY353" s="207" t="s">
        <v>145</v>
      </c>
    </row>
    <row r="354" spans="1:65" s="14" customFormat="1" ht="11.25">
      <c r="B354" s="208"/>
      <c r="C354" s="209"/>
      <c r="D354" s="199" t="s">
        <v>155</v>
      </c>
      <c r="E354" s="210" t="s">
        <v>1</v>
      </c>
      <c r="F354" s="211" t="s">
        <v>428</v>
      </c>
      <c r="G354" s="209"/>
      <c r="H354" s="212">
        <v>2.2000000000000002</v>
      </c>
      <c r="I354" s="213"/>
      <c r="J354" s="209"/>
      <c r="K354" s="209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155</v>
      </c>
      <c r="AU354" s="218" t="s">
        <v>153</v>
      </c>
      <c r="AV354" s="14" t="s">
        <v>153</v>
      </c>
      <c r="AW354" s="14" t="s">
        <v>33</v>
      </c>
      <c r="AX354" s="14" t="s">
        <v>75</v>
      </c>
      <c r="AY354" s="218" t="s">
        <v>145</v>
      </c>
    </row>
    <row r="355" spans="1:65" s="15" customFormat="1" ht="11.25">
      <c r="B355" s="219"/>
      <c r="C355" s="220"/>
      <c r="D355" s="199" t="s">
        <v>155</v>
      </c>
      <c r="E355" s="221" t="s">
        <v>1</v>
      </c>
      <c r="F355" s="222" t="s">
        <v>165</v>
      </c>
      <c r="G355" s="220"/>
      <c r="H355" s="223">
        <v>8.86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155</v>
      </c>
      <c r="AU355" s="229" t="s">
        <v>153</v>
      </c>
      <c r="AV355" s="15" t="s">
        <v>152</v>
      </c>
      <c r="AW355" s="15" t="s">
        <v>33</v>
      </c>
      <c r="AX355" s="15" t="s">
        <v>83</v>
      </c>
      <c r="AY355" s="229" t="s">
        <v>145</v>
      </c>
    </row>
    <row r="356" spans="1:65" s="2" customFormat="1" ht="16.5" customHeight="1">
      <c r="A356" s="34"/>
      <c r="B356" s="35"/>
      <c r="C356" s="230" t="s">
        <v>429</v>
      </c>
      <c r="D356" s="230" t="s">
        <v>430</v>
      </c>
      <c r="E356" s="231" t="s">
        <v>431</v>
      </c>
      <c r="F356" s="232" t="s">
        <v>432</v>
      </c>
      <c r="G356" s="233" t="s">
        <v>334</v>
      </c>
      <c r="H356" s="234">
        <v>9.3030000000000008</v>
      </c>
      <c r="I356" s="235"/>
      <c r="J356" s="236">
        <f>ROUND(I356*H356,2)</f>
        <v>0</v>
      </c>
      <c r="K356" s="237"/>
      <c r="L356" s="238"/>
      <c r="M356" s="239" t="s">
        <v>1</v>
      </c>
      <c r="N356" s="240" t="s">
        <v>41</v>
      </c>
      <c r="O356" s="71"/>
      <c r="P356" s="193">
        <f>O356*H356</f>
        <v>0</v>
      </c>
      <c r="Q356" s="193">
        <v>3.0000000000000001E-5</v>
      </c>
      <c r="R356" s="193">
        <f>Q356*H356</f>
        <v>2.7909000000000001E-4</v>
      </c>
      <c r="S356" s="193">
        <v>0</v>
      </c>
      <c r="T356" s="194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5" t="s">
        <v>356</v>
      </c>
      <c r="AT356" s="195" t="s">
        <v>430</v>
      </c>
      <c r="AU356" s="195" t="s">
        <v>153</v>
      </c>
      <c r="AY356" s="17" t="s">
        <v>145</v>
      </c>
      <c r="BE356" s="196">
        <f>IF(N356="základní",J356,0)</f>
        <v>0</v>
      </c>
      <c r="BF356" s="196">
        <f>IF(N356="snížená",J356,0)</f>
        <v>0</v>
      </c>
      <c r="BG356" s="196">
        <f>IF(N356="zákl. přenesená",J356,0)</f>
        <v>0</v>
      </c>
      <c r="BH356" s="196">
        <f>IF(N356="sníž. přenesená",J356,0)</f>
        <v>0</v>
      </c>
      <c r="BI356" s="196">
        <f>IF(N356="nulová",J356,0)</f>
        <v>0</v>
      </c>
      <c r="BJ356" s="17" t="s">
        <v>153</v>
      </c>
      <c r="BK356" s="196">
        <f>ROUND(I356*H356,2)</f>
        <v>0</v>
      </c>
      <c r="BL356" s="17" t="s">
        <v>269</v>
      </c>
      <c r="BM356" s="195" t="s">
        <v>433</v>
      </c>
    </row>
    <row r="357" spans="1:65" s="14" customFormat="1" ht="11.25">
      <c r="B357" s="208"/>
      <c r="C357" s="209"/>
      <c r="D357" s="199" t="s">
        <v>155</v>
      </c>
      <c r="E357" s="209"/>
      <c r="F357" s="211" t="s">
        <v>434</v>
      </c>
      <c r="G357" s="209"/>
      <c r="H357" s="212">
        <v>9.3030000000000008</v>
      </c>
      <c r="I357" s="213"/>
      <c r="J357" s="209"/>
      <c r="K357" s="209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155</v>
      </c>
      <c r="AU357" s="218" t="s">
        <v>153</v>
      </c>
      <c r="AV357" s="14" t="s">
        <v>153</v>
      </c>
      <c r="AW357" s="14" t="s">
        <v>4</v>
      </c>
      <c r="AX357" s="14" t="s">
        <v>83</v>
      </c>
      <c r="AY357" s="218" t="s">
        <v>145</v>
      </c>
    </row>
    <row r="358" spans="1:65" s="2" customFormat="1" ht="24.2" customHeight="1">
      <c r="A358" s="34"/>
      <c r="B358" s="35"/>
      <c r="C358" s="183" t="s">
        <v>435</v>
      </c>
      <c r="D358" s="183" t="s">
        <v>148</v>
      </c>
      <c r="E358" s="184" t="s">
        <v>436</v>
      </c>
      <c r="F358" s="185" t="s">
        <v>437</v>
      </c>
      <c r="G358" s="186" t="s">
        <v>151</v>
      </c>
      <c r="H358" s="187">
        <v>6</v>
      </c>
      <c r="I358" s="188"/>
      <c r="J358" s="189">
        <f>ROUND(I358*H358,2)</f>
        <v>0</v>
      </c>
      <c r="K358" s="190"/>
      <c r="L358" s="39"/>
      <c r="M358" s="191" t="s">
        <v>1</v>
      </c>
      <c r="N358" s="192" t="s">
        <v>41</v>
      </c>
      <c r="O358" s="71"/>
      <c r="P358" s="193">
        <f>O358*H358</f>
        <v>0</v>
      </c>
      <c r="Q358" s="193">
        <v>0</v>
      </c>
      <c r="R358" s="193">
        <f>Q358*H358</f>
        <v>0</v>
      </c>
      <c r="S358" s="193">
        <v>0</v>
      </c>
      <c r="T358" s="194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5" t="s">
        <v>269</v>
      </c>
      <c r="AT358" s="195" t="s">
        <v>148</v>
      </c>
      <c r="AU358" s="195" t="s">
        <v>153</v>
      </c>
      <c r="AY358" s="17" t="s">
        <v>145</v>
      </c>
      <c r="BE358" s="196">
        <f>IF(N358="základní",J358,0)</f>
        <v>0</v>
      </c>
      <c r="BF358" s="196">
        <f>IF(N358="snížená",J358,0)</f>
        <v>0</v>
      </c>
      <c r="BG358" s="196">
        <f>IF(N358="zákl. přenesená",J358,0)</f>
        <v>0</v>
      </c>
      <c r="BH358" s="196">
        <f>IF(N358="sníž. přenesená",J358,0)</f>
        <v>0</v>
      </c>
      <c r="BI358" s="196">
        <f>IF(N358="nulová",J358,0)</f>
        <v>0</v>
      </c>
      <c r="BJ358" s="17" t="s">
        <v>153</v>
      </c>
      <c r="BK358" s="196">
        <f>ROUND(I358*H358,2)</f>
        <v>0</v>
      </c>
      <c r="BL358" s="17" t="s">
        <v>269</v>
      </c>
      <c r="BM358" s="195" t="s">
        <v>438</v>
      </c>
    </row>
    <row r="359" spans="1:65" s="2" customFormat="1" ht="16.5" customHeight="1">
      <c r="A359" s="34"/>
      <c r="B359" s="35"/>
      <c r="C359" s="230" t="s">
        <v>439</v>
      </c>
      <c r="D359" s="230" t="s">
        <v>430</v>
      </c>
      <c r="E359" s="231" t="s">
        <v>440</v>
      </c>
      <c r="F359" s="232" t="s">
        <v>441</v>
      </c>
      <c r="G359" s="233" t="s">
        <v>151</v>
      </c>
      <c r="H359" s="234">
        <v>5</v>
      </c>
      <c r="I359" s="235"/>
      <c r="J359" s="236">
        <f>ROUND(I359*H359,2)</f>
        <v>0</v>
      </c>
      <c r="K359" s="237"/>
      <c r="L359" s="238"/>
      <c r="M359" s="239" t="s">
        <v>1</v>
      </c>
      <c r="N359" s="240" t="s">
        <v>41</v>
      </c>
      <c r="O359" s="71"/>
      <c r="P359" s="193">
        <f>O359*H359</f>
        <v>0</v>
      </c>
      <c r="Q359" s="193">
        <v>4.0000000000000003E-5</v>
      </c>
      <c r="R359" s="193">
        <f>Q359*H359</f>
        <v>2.0000000000000001E-4</v>
      </c>
      <c r="S359" s="193">
        <v>0</v>
      </c>
      <c r="T359" s="194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5" t="s">
        <v>356</v>
      </c>
      <c r="AT359" s="195" t="s">
        <v>430</v>
      </c>
      <c r="AU359" s="195" t="s">
        <v>153</v>
      </c>
      <c r="AY359" s="17" t="s">
        <v>145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7" t="s">
        <v>153</v>
      </c>
      <c r="BK359" s="196">
        <f>ROUND(I359*H359,2)</f>
        <v>0</v>
      </c>
      <c r="BL359" s="17" t="s">
        <v>269</v>
      </c>
      <c r="BM359" s="195" t="s">
        <v>442</v>
      </c>
    </row>
    <row r="360" spans="1:65" s="2" customFormat="1" ht="16.5" customHeight="1">
      <c r="A360" s="34"/>
      <c r="B360" s="35"/>
      <c r="C360" s="230" t="s">
        <v>443</v>
      </c>
      <c r="D360" s="230" t="s">
        <v>430</v>
      </c>
      <c r="E360" s="231" t="s">
        <v>444</v>
      </c>
      <c r="F360" s="232" t="s">
        <v>445</v>
      </c>
      <c r="G360" s="233" t="s">
        <v>151</v>
      </c>
      <c r="H360" s="234">
        <v>1</v>
      </c>
      <c r="I360" s="235"/>
      <c r="J360" s="236">
        <f>ROUND(I360*H360,2)</f>
        <v>0</v>
      </c>
      <c r="K360" s="237"/>
      <c r="L360" s="238"/>
      <c r="M360" s="239" t="s">
        <v>1</v>
      </c>
      <c r="N360" s="240" t="s">
        <v>41</v>
      </c>
      <c r="O360" s="71"/>
      <c r="P360" s="193">
        <f>O360*H360</f>
        <v>0</v>
      </c>
      <c r="Q360" s="193">
        <v>3.0000000000000001E-5</v>
      </c>
      <c r="R360" s="193">
        <f>Q360*H360</f>
        <v>3.0000000000000001E-5</v>
      </c>
      <c r="S360" s="193">
        <v>0</v>
      </c>
      <c r="T360" s="194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5" t="s">
        <v>356</v>
      </c>
      <c r="AT360" s="195" t="s">
        <v>430</v>
      </c>
      <c r="AU360" s="195" t="s">
        <v>153</v>
      </c>
      <c r="AY360" s="17" t="s">
        <v>145</v>
      </c>
      <c r="BE360" s="196">
        <f>IF(N360="základní",J360,0)</f>
        <v>0</v>
      </c>
      <c r="BF360" s="196">
        <f>IF(N360="snížená",J360,0)</f>
        <v>0</v>
      </c>
      <c r="BG360" s="196">
        <f>IF(N360="zákl. přenesená",J360,0)</f>
        <v>0</v>
      </c>
      <c r="BH360" s="196">
        <f>IF(N360="sníž. přenesená",J360,0)</f>
        <v>0</v>
      </c>
      <c r="BI360" s="196">
        <f>IF(N360="nulová",J360,0)</f>
        <v>0</v>
      </c>
      <c r="BJ360" s="17" t="s">
        <v>153</v>
      </c>
      <c r="BK360" s="196">
        <f>ROUND(I360*H360,2)</f>
        <v>0</v>
      </c>
      <c r="BL360" s="17" t="s">
        <v>269</v>
      </c>
      <c r="BM360" s="195" t="s">
        <v>446</v>
      </c>
    </row>
    <row r="361" spans="1:65" s="2" customFormat="1" ht="33" customHeight="1">
      <c r="A361" s="34"/>
      <c r="B361" s="35"/>
      <c r="C361" s="183" t="s">
        <v>447</v>
      </c>
      <c r="D361" s="183" t="s">
        <v>148</v>
      </c>
      <c r="E361" s="184" t="s">
        <v>448</v>
      </c>
      <c r="F361" s="185" t="s">
        <v>449</v>
      </c>
      <c r="G361" s="186" t="s">
        <v>173</v>
      </c>
      <c r="H361" s="187">
        <v>2.5830000000000002</v>
      </c>
      <c r="I361" s="188"/>
      <c r="J361" s="189">
        <f>ROUND(I361*H361,2)</f>
        <v>0</v>
      </c>
      <c r="K361" s="190"/>
      <c r="L361" s="39"/>
      <c r="M361" s="191" t="s">
        <v>1</v>
      </c>
      <c r="N361" s="192" t="s">
        <v>41</v>
      </c>
      <c r="O361" s="71"/>
      <c r="P361" s="193">
        <f>O361*H361</f>
        <v>0</v>
      </c>
      <c r="Q361" s="193">
        <v>4.5100000000000001E-3</v>
      </c>
      <c r="R361" s="193">
        <f>Q361*H361</f>
        <v>1.1649330000000001E-2</v>
      </c>
      <c r="S361" s="193">
        <v>0</v>
      </c>
      <c r="T361" s="194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5" t="s">
        <v>269</v>
      </c>
      <c r="AT361" s="195" t="s">
        <v>148</v>
      </c>
      <c r="AU361" s="195" t="s">
        <v>153</v>
      </c>
      <c r="AY361" s="17" t="s">
        <v>145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7" t="s">
        <v>153</v>
      </c>
      <c r="BK361" s="196">
        <f>ROUND(I361*H361,2)</f>
        <v>0</v>
      </c>
      <c r="BL361" s="17" t="s">
        <v>269</v>
      </c>
      <c r="BM361" s="195" t="s">
        <v>450</v>
      </c>
    </row>
    <row r="362" spans="1:65" s="13" customFormat="1" ht="11.25">
      <c r="B362" s="197"/>
      <c r="C362" s="198"/>
      <c r="D362" s="199" t="s">
        <v>155</v>
      </c>
      <c r="E362" s="200" t="s">
        <v>1</v>
      </c>
      <c r="F362" s="201" t="s">
        <v>209</v>
      </c>
      <c r="G362" s="198"/>
      <c r="H362" s="200" t="s">
        <v>1</v>
      </c>
      <c r="I362" s="202"/>
      <c r="J362" s="198"/>
      <c r="K362" s="198"/>
      <c r="L362" s="203"/>
      <c r="M362" s="204"/>
      <c r="N362" s="205"/>
      <c r="O362" s="205"/>
      <c r="P362" s="205"/>
      <c r="Q362" s="205"/>
      <c r="R362" s="205"/>
      <c r="S362" s="205"/>
      <c r="T362" s="206"/>
      <c r="AT362" s="207" t="s">
        <v>155</v>
      </c>
      <c r="AU362" s="207" t="s">
        <v>153</v>
      </c>
      <c r="AV362" s="13" t="s">
        <v>83</v>
      </c>
      <c r="AW362" s="13" t="s">
        <v>33</v>
      </c>
      <c r="AX362" s="13" t="s">
        <v>75</v>
      </c>
      <c r="AY362" s="207" t="s">
        <v>145</v>
      </c>
    </row>
    <row r="363" spans="1:65" s="14" customFormat="1" ht="11.25">
      <c r="B363" s="208"/>
      <c r="C363" s="209"/>
      <c r="D363" s="199" t="s">
        <v>155</v>
      </c>
      <c r="E363" s="210" t="s">
        <v>1</v>
      </c>
      <c r="F363" s="211" t="s">
        <v>288</v>
      </c>
      <c r="G363" s="209"/>
      <c r="H363" s="212">
        <v>2.5830000000000002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155</v>
      </c>
      <c r="AU363" s="218" t="s">
        <v>153</v>
      </c>
      <c r="AV363" s="14" t="s">
        <v>153</v>
      </c>
      <c r="AW363" s="14" t="s">
        <v>33</v>
      </c>
      <c r="AX363" s="14" t="s">
        <v>83</v>
      </c>
      <c r="AY363" s="218" t="s">
        <v>145</v>
      </c>
    </row>
    <row r="364" spans="1:65" s="2" customFormat="1" ht="24.2" customHeight="1">
      <c r="A364" s="34"/>
      <c r="B364" s="35"/>
      <c r="C364" s="183" t="s">
        <v>451</v>
      </c>
      <c r="D364" s="183" t="s">
        <v>148</v>
      </c>
      <c r="E364" s="184" t="s">
        <v>452</v>
      </c>
      <c r="F364" s="185" t="s">
        <v>453</v>
      </c>
      <c r="G364" s="186" t="s">
        <v>173</v>
      </c>
      <c r="H364" s="187">
        <v>5.399</v>
      </c>
      <c r="I364" s="188"/>
      <c r="J364" s="189">
        <f>ROUND(I364*H364,2)</f>
        <v>0</v>
      </c>
      <c r="K364" s="190"/>
      <c r="L364" s="39"/>
      <c r="M364" s="191" t="s">
        <v>1</v>
      </c>
      <c r="N364" s="192" t="s">
        <v>41</v>
      </c>
      <c r="O364" s="71"/>
      <c r="P364" s="193">
        <f>O364*H364</f>
        <v>0</v>
      </c>
      <c r="Q364" s="193">
        <v>4.5100000000000001E-3</v>
      </c>
      <c r="R364" s="193">
        <f>Q364*H364</f>
        <v>2.4349490000000001E-2</v>
      </c>
      <c r="S364" s="193">
        <v>0</v>
      </c>
      <c r="T364" s="194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5" t="s">
        <v>269</v>
      </c>
      <c r="AT364" s="195" t="s">
        <v>148</v>
      </c>
      <c r="AU364" s="195" t="s">
        <v>153</v>
      </c>
      <c r="AY364" s="17" t="s">
        <v>145</v>
      </c>
      <c r="BE364" s="196">
        <f>IF(N364="základní",J364,0)</f>
        <v>0</v>
      </c>
      <c r="BF364" s="196">
        <f>IF(N364="snížená",J364,0)</f>
        <v>0</v>
      </c>
      <c r="BG364" s="196">
        <f>IF(N364="zákl. přenesená",J364,0)</f>
        <v>0</v>
      </c>
      <c r="BH364" s="196">
        <f>IF(N364="sníž. přenesená",J364,0)</f>
        <v>0</v>
      </c>
      <c r="BI364" s="196">
        <f>IF(N364="nulová",J364,0)</f>
        <v>0</v>
      </c>
      <c r="BJ364" s="17" t="s">
        <v>153</v>
      </c>
      <c r="BK364" s="196">
        <f>ROUND(I364*H364,2)</f>
        <v>0</v>
      </c>
      <c r="BL364" s="17" t="s">
        <v>269</v>
      </c>
      <c r="BM364" s="195" t="s">
        <v>454</v>
      </c>
    </row>
    <row r="365" spans="1:65" s="13" customFormat="1" ht="11.25">
      <c r="B365" s="197"/>
      <c r="C365" s="198"/>
      <c r="D365" s="199" t="s">
        <v>155</v>
      </c>
      <c r="E365" s="200" t="s">
        <v>1</v>
      </c>
      <c r="F365" s="201" t="s">
        <v>455</v>
      </c>
      <c r="G365" s="198"/>
      <c r="H365" s="200" t="s">
        <v>1</v>
      </c>
      <c r="I365" s="202"/>
      <c r="J365" s="198"/>
      <c r="K365" s="198"/>
      <c r="L365" s="203"/>
      <c r="M365" s="204"/>
      <c r="N365" s="205"/>
      <c r="O365" s="205"/>
      <c r="P365" s="205"/>
      <c r="Q365" s="205"/>
      <c r="R365" s="205"/>
      <c r="S365" s="205"/>
      <c r="T365" s="206"/>
      <c r="AT365" s="207" t="s">
        <v>155</v>
      </c>
      <c r="AU365" s="207" t="s">
        <v>153</v>
      </c>
      <c r="AV365" s="13" t="s">
        <v>83</v>
      </c>
      <c r="AW365" s="13" t="s">
        <v>33</v>
      </c>
      <c r="AX365" s="13" t="s">
        <v>75</v>
      </c>
      <c r="AY365" s="207" t="s">
        <v>145</v>
      </c>
    </row>
    <row r="366" spans="1:65" s="14" customFormat="1" ht="11.25">
      <c r="B366" s="208"/>
      <c r="C366" s="209"/>
      <c r="D366" s="199" t="s">
        <v>155</v>
      </c>
      <c r="E366" s="210" t="s">
        <v>1</v>
      </c>
      <c r="F366" s="211" t="s">
        <v>456</v>
      </c>
      <c r="G366" s="209"/>
      <c r="H366" s="212">
        <v>0.999</v>
      </c>
      <c r="I366" s="213"/>
      <c r="J366" s="209"/>
      <c r="K366" s="209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155</v>
      </c>
      <c r="AU366" s="218" t="s">
        <v>153</v>
      </c>
      <c r="AV366" s="14" t="s">
        <v>153</v>
      </c>
      <c r="AW366" s="14" t="s">
        <v>33</v>
      </c>
      <c r="AX366" s="14" t="s">
        <v>75</v>
      </c>
      <c r="AY366" s="218" t="s">
        <v>145</v>
      </c>
    </row>
    <row r="367" spans="1:65" s="13" customFormat="1" ht="11.25">
      <c r="B367" s="197"/>
      <c r="C367" s="198"/>
      <c r="D367" s="199" t="s">
        <v>155</v>
      </c>
      <c r="E367" s="200" t="s">
        <v>1</v>
      </c>
      <c r="F367" s="201" t="s">
        <v>457</v>
      </c>
      <c r="G367" s="198"/>
      <c r="H367" s="200" t="s">
        <v>1</v>
      </c>
      <c r="I367" s="202"/>
      <c r="J367" s="198"/>
      <c r="K367" s="198"/>
      <c r="L367" s="203"/>
      <c r="M367" s="204"/>
      <c r="N367" s="205"/>
      <c r="O367" s="205"/>
      <c r="P367" s="205"/>
      <c r="Q367" s="205"/>
      <c r="R367" s="205"/>
      <c r="S367" s="205"/>
      <c r="T367" s="206"/>
      <c r="AT367" s="207" t="s">
        <v>155</v>
      </c>
      <c r="AU367" s="207" t="s">
        <v>153</v>
      </c>
      <c r="AV367" s="13" t="s">
        <v>83</v>
      </c>
      <c r="AW367" s="13" t="s">
        <v>33</v>
      </c>
      <c r="AX367" s="13" t="s">
        <v>75</v>
      </c>
      <c r="AY367" s="207" t="s">
        <v>145</v>
      </c>
    </row>
    <row r="368" spans="1:65" s="14" customFormat="1" ht="11.25">
      <c r="B368" s="208"/>
      <c r="C368" s="209"/>
      <c r="D368" s="199" t="s">
        <v>155</v>
      </c>
      <c r="E368" s="210" t="s">
        <v>1</v>
      </c>
      <c r="F368" s="211" t="s">
        <v>458</v>
      </c>
      <c r="G368" s="209"/>
      <c r="H368" s="212">
        <v>4.4000000000000004</v>
      </c>
      <c r="I368" s="213"/>
      <c r="J368" s="209"/>
      <c r="K368" s="209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155</v>
      </c>
      <c r="AU368" s="218" t="s">
        <v>153</v>
      </c>
      <c r="AV368" s="14" t="s">
        <v>153</v>
      </c>
      <c r="AW368" s="14" t="s">
        <v>33</v>
      </c>
      <c r="AX368" s="14" t="s">
        <v>75</v>
      </c>
      <c r="AY368" s="218" t="s">
        <v>145</v>
      </c>
    </row>
    <row r="369" spans="1:65" s="15" customFormat="1" ht="11.25">
      <c r="B369" s="219"/>
      <c r="C369" s="220"/>
      <c r="D369" s="199" t="s">
        <v>155</v>
      </c>
      <c r="E369" s="221" t="s">
        <v>1</v>
      </c>
      <c r="F369" s="222" t="s">
        <v>165</v>
      </c>
      <c r="G369" s="220"/>
      <c r="H369" s="223">
        <v>5.399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155</v>
      </c>
      <c r="AU369" s="229" t="s">
        <v>153</v>
      </c>
      <c r="AV369" s="15" t="s">
        <v>152</v>
      </c>
      <c r="AW369" s="15" t="s">
        <v>33</v>
      </c>
      <c r="AX369" s="15" t="s">
        <v>83</v>
      </c>
      <c r="AY369" s="229" t="s">
        <v>145</v>
      </c>
    </row>
    <row r="370" spans="1:65" s="2" customFormat="1" ht="33" customHeight="1">
      <c r="A370" s="34"/>
      <c r="B370" s="35"/>
      <c r="C370" s="183" t="s">
        <v>459</v>
      </c>
      <c r="D370" s="183" t="s">
        <v>148</v>
      </c>
      <c r="E370" s="184" t="s">
        <v>460</v>
      </c>
      <c r="F370" s="185" t="s">
        <v>461</v>
      </c>
      <c r="G370" s="186" t="s">
        <v>387</v>
      </c>
      <c r="H370" s="187">
        <v>3.6999999999999998E-2</v>
      </c>
      <c r="I370" s="188"/>
      <c r="J370" s="189">
        <f>ROUND(I370*H370,2)</f>
        <v>0</v>
      </c>
      <c r="K370" s="190"/>
      <c r="L370" s="39"/>
      <c r="M370" s="191" t="s">
        <v>1</v>
      </c>
      <c r="N370" s="192" t="s">
        <v>41</v>
      </c>
      <c r="O370" s="71"/>
      <c r="P370" s="193">
        <f>O370*H370</f>
        <v>0</v>
      </c>
      <c r="Q370" s="193">
        <v>0</v>
      </c>
      <c r="R370" s="193">
        <f>Q370*H370</f>
        <v>0</v>
      </c>
      <c r="S370" s="193">
        <v>0</v>
      </c>
      <c r="T370" s="194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5" t="s">
        <v>269</v>
      </c>
      <c r="AT370" s="195" t="s">
        <v>148</v>
      </c>
      <c r="AU370" s="195" t="s">
        <v>153</v>
      </c>
      <c r="AY370" s="17" t="s">
        <v>145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7" t="s">
        <v>153</v>
      </c>
      <c r="BK370" s="196">
        <f>ROUND(I370*H370,2)</f>
        <v>0</v>
      </c>
      <c r="BL370" s="17" t="s">
        <v>269</v>
      </c>
      <c r="BM370" s="195" t="s">
        <v>462</v>
      </c>
    </row>
    <row r="371" spans="1:65" s="2" customFormat="1" ht="24.2" customHeight="1">
      <c r="A371" s="34"/>
      <c r="B371" s="35"/>
      <c r="C371" s="183" t="s">
        <v>463</v>
      </c>
      <c r="D371" s="183" t="s">
        <v>148</v>
      </c>
      <c r="E371" s="184" t="s">
        <v>464</v>
      </c>
      <c r="F371" s="185" t="s">
        <v>465</v>
      </c>
      <c r="G371" s="186" t="s">
        <v>387</v>
      </c>
      <c r="H371" s="187">
        <v>3.6999999999999998E-2</v>
      </c>
      <c r="I371" s="188"/>
      <c r="J371" s="189">
        <f>ROUND(I371*H371,2)</f>
        <v>0</v>
      </c>
      <c r="K371" s="190"/>
      <c r="L371" s="39"/>
      <c r="M371" s="191" t="s">
        <v>1</v>
      </c>
      <c r="N371" s="192" t="s">
        <v>41</v>
      </c>
      <c r="O371" s="71"/>
      <c r="P371" s="193">
        <f>O371*H371</f>
        <v>0</v>
      </c>
      <c r="Q371" s="193">
        <v>0</v>
      </c>
      <c r="R371" s="193">
        <f>Q371*H371</f>
        <v>0</v>
      </c>
      <c r="S371" s="193">
        <v>0</v>
      </c>
      <c r="T371" s="194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5" t="s">
        <v>269</v>
      </c>
      <c r="AT371" s="195" t="s">
        <v>148</v>
      </c>
      <c r="AU371" s="195" t="s">
        <v>153</v>
      </c>
      <c r="AY371" s="17" t="s">
        <v>145</v>
      </c>
      <c r="BE371" s="196">
        <f>IF(N371="základní",J371,0)</f>
        <v>0</v>
      </c>
      <c r="BF371" s="196">
        <f>IF(N371="snížená",J371,0)</f>
        <v>0</v>
      </c>
      <c r="BG371" s="196">
        <f>IF(N371="zákl. přenesená",J371,0)</f>
        <v>0</v>
      </c>
      <c r="BH371" s="196">
        <f>IF(N371="sníž. přenesená",J371,0)</f>
        <v>0</v>
      </c>
      <c r="BI371" s="196">
        <f>IF(N371="nulová",J371,0)</f>
        <v>0</v>
      </c>
      <c r="BJ371" s="17" t="s">
        <v>153</v>
      </c>
      <c r="BK371" s="196">
        <f>ROUND(I371*H371,2)</f>
        <v>0</v>
      </c>
      <c r="BL371" s="17" t="s">
        <v>269</v>
      </c>
      <c r="BM371" s="195" t="s">
        <v>466</v>
      </c>
    </row>
    <row r="372" spans="1:65" s="2" customFormat="1" ht="24.2" customHeight="1">
      <c r="A372" s="34"/>
      <c r="B372" s="35"/>
      <c r="C372" s="183" t="s">
        <v>467</v>
      </c>
      <c r="D372" s="183" t="s">
        <v>148</v>
      </c>
      <c r="E372" s="184" t="s">
        <v>468</v>
      </c>
      <c r="F372" s="185" t="s">
        <v>469</v>
      </c>
      <c r="G372" s="186" t="s">
        <v>387</v>
      </c>
      <c r="H372" s="187">
        <v>3.6999999999999998E-2</v>
      </c>
      <c r="I372" s="188"/>
      <c r="J372" s="189">
        <f>ROUND(I372*H372,2)</f>
        <v>0</v>
      </c>
      <c r="K372" s="190"/>
      <c r="L372" s="39"/>
      <c r="M372" s="191" t="s">
        <v>1</v>
      </c>
      <c r="N372" s="192" t="s">
        <v>41</v>
      </c>
      <c r="O372" s="71"/>
      <c r="P372" s="193">
        <f>O372*H372</f>
        <v>0</v>
      </c>
      <c r="Q372" s="193">
        <v>0</v>
      </c>
      <c r="R372" s="193">
        <f>Q372*H372</f>
        <v>0</v>
      </c>
      <c r="S372" s="193">
        <v>0</v>
      </c>
      <c r="T372" s="194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5" t="s">
        <v>269</v>
      </c>
      <c r="AT372" s="195" t="s">
        <v>148</v>
      </c>
      <c r="AU372" s="195" t="s">
        <v>153</v>
      </c>
      <c r="AY372" s="17" t="s">
        <v>145</v>
      </c>
      <c r="BE372" s="196">
        <f>IF(N372="základní",J372,0)</f>
        <v>0</v>
      </c>
      <c r="BF372" s="196">
        <f>IF(N372="snížená",J372,0)</f>
        <v>0</v>
      </c>
      <c r="BG372" s="196">
        <f>IF(N372="zákl. přenesená",J372,0)</f>
        <v>0</v>
      </c>
      <c r="BH372" s="196">
        <f>IF(N372="sníž. přenesená",J372,0)</f>
        <v>0</v>
      </c>
      <c r="BI372" s="196">
        <f>IF(N372="nulová",J372,0)</f>
        <v>0</v>
      </c>
      <c r="BJ372" s="17" t="s">
        <v>153</v>
      </c>
      <c r="BK372" s="196">
        <f>ROUND(I372*H372,2)</f>
        <v>0</v>
      </c>
      <c r="BL372" s="17" t="s">
        <v>269</v>
      </c>
      <c r="BM372" s="195" t="s">
        <v>470</v>
      </c>
    </row>
    <row r="373" spans="1:65" s="12" customFormat="1" ht="22.9" customHeight="1">
      <c r="B373" s="167"/>
      <c r="C373" s="168"/>
      <c r="D373" s="169" t="s">
        <v>74</v>
      </c>
      <c r="E373" s="181" t="s">
        <v>471</v>
      </c>
      <c r="F373" s="181" t="s">
        <v>472</v>
      </c>
      <c r="G373" s="168"/>
      <c r="H373" s="168"/>
      <c r="I373" s="171"/>
      <c r="J373" s="182">
        <f>BK373</f>
        <v>0</v>
      </c>
      <c r="K373" s="168"/>
      <c r="L373" s="173"/>
      <c r="M373" s="174"/>
      <c r="N373" s="175"/>
      <c r="O373" s="175"/>
      <c r="P373" s="176">
        <f>SUM(P374:P382)</f>
        <v>0</v>
      </c>
      <c r="Q373" s="175"/>
      <c r="R373" s="176">
        <f>SUM(R374:R382)</f>
        <v>0.1119626</v>
      </c>
      <c r="S373" s="175"/>
      <c r="T373" s="177">
        <f>SUM(T374:T382)</f>
        <v>0</v>
      </c>
      <c r="AR373" s="178" t="s">
        <v>153</v>
      </c>
      <c r="AT373" s="179" t="s">
        <v>74</v>
      </c>
      <c r="AU373" s="179" t="s">
        <v>83</v>
      </c>
      <c r="AY373" s="178" t="s">
        <v>145</v>
      </c>
      <c r="BK373" s="180">
        <f>SUM(BK374:BK382)</f>
        <v>0</v>
      </c>
    </row>
    <row r="374" spans="1:65" s="2" customFormat="1" ht="24.2" customHeight="1">
      <c r="A374" s="34"/>
      <c r="B374" s="35"/>
      <c r="C374" s="183" t="s">
        <v>473</v>
      </c>
      <c r="D374" s="183" t="s">
        <v>148</v>
      </c>
      <c r="E374" s="184" t="s">
        <v>474</v>
      </c>
      <c r="F374" s="185" t="s">
        <v>475</v>
      </c>
      <c r="G374" s="186" t="s">
        <v>173</v>
      </c>
      <c r="H374" s="187">
        <v>31.367000000000001</v>
      </c>
      <c r="I374" s="188"/>
      <c r="J374" s="189">
        <f>ROUND(I374*H374,2)</f>
        <v>0</v>
      </c>
      <c r="K374" s="190"/>
      <c r="L374" s="39"/>
      <c r="M374" s="191" t="s">
        <v>1</v>
      </c>
      <c r="N374" s="192" t="s">
        <v>41</v>
      </c>
      <c r="O374" s="71"/>
      <c r="P374" s="193">
        <f>O374*H374</f>
        <v>0</v>
      </c>
      <c r="Q374" s="193">
        <v>0</v>
      </c>
      <c r="R374" s="193">
        <f>Q374*H374</f>
        <v>0</v>
      </c>
      <c r="S374" s="193">
        <v>0</v>
      </c>
      <c r="T374" s="194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5" t="s">
        <v>269</v>
      </c>
      <c r="AT374" s="195" t="s">
        <v>148</v>
      </c>
      <c r="AU374" s="195" t="s">
        <v>153</v>
      </c>
      <c r="AY374" s="17" t="s">
        <v>145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7" t="s">
        <v>153</v>
      </c>
      <c r="BK374" s="196">
        <f>ROUND(I374*H374,2)</f>
        <v>0</v>
      </c>
      <c r="BL374" s="17" t="s">
        <v>269</v>
      </c>
      <c r="BM374" s="195" t="s">
        <v>476</v>
      </c>
    </row>
    <row r="375" spans="1:65" s="2" customFormat="1" ht="24.2" customHeight="1">
      <c r="A375" s="34"/>
      <c r="B375" s="35"/>
      <c r="C375" s="230" t="s">
        <v>477</v>
      </c>
      <c r="D375" s="230" t="s">
        <v>430</v>
      </c>
      <c r="E375" s="231" t="s">
        <v>478</v>
      </c>
      <c r="F375" s="232" t="s">
        <v>479</v>
      </c>
      <c r="G375" s="233" t="s">
        <v>173</v>
      </c>
      <c r="H375" s="234">
        <v>32.935000000000002</v>
      </c>
      <c r="I375" s="235"/>
      <c r="J375" s="236">
        <f>ROUND(I375*H375,2)</f>
        <v>0</v>
      </c>
      <c r="K375" s="237"/>
      <c r="L375" s="238"/>
      <c r="M375" s="239" t="s">
        <v>1</v>
      </c>
      <c r="N375" s="240" t="s">
        <v>41</v>
      </c>
      <c r="O375" s="71"/>
      <c r="P375" s="193">
        <f>O375*H375</f>
        <v>0</v>
      </c>
      <c r="Q375" s="193">
        <v>2.8999999999999998E-3</v>
      </c>
      <c r="R375" s="193">
        <f>Q375*H375</f>
        <v>9.5511499999999999E-2</v>
      </c>
      <c r="S375" s="193">
        <v>0</v>
      </c>
      <c r="T375" s="194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5" t="s">
        <v>356</v>
      </c>
      <c r="AT375" s="195" t="s">
        <v>430</v>
      </c>
      <c r="AU375" s="195" t="s">
        <v>153</v>
      </c>
      <c r="AY375" s="17" t="s">
        <v>145</v>
      </c>
      <c r="BE375" s="196">
        <f>IF(N375="základní",J375,0)</f>
        <v>0</v>
      </c>
      <c r="BF375" s="196">
        <f>IF(N375="snížená",J375,0)</f>
        <v>0</v>
      </c>
      <c r="BG375" s="196">
        <f>IF(N375="zákl. přenesená",J375,0)</f>
        <v>0</v>
      </c>
      <c r="BH375" s="196">
        <f>IF(N375="sníž. přenesená",J375,0)</f>
        <v>0</v>
      </c>
      <c r="BI375" s="196">
        <f>IF(N375="nulová",J375,0)</f>
        <v>0</v>
      </c>
      <c r="BJ375" s="17" t="s">
        <v>153</v>
      </c>
      <c r="BK375" s="196">
        <f>ROUND(I375*H375,2)</f>
        <v>0</v>
      </c>
      <c r="BL375" s="17" t="s">
        <v>269</v>
      </c>
      <c r="BM375" s="195" t="s">
        <v>480</v>
      </c>
    </row>
    <row r="376" spans="1:65" s="14" customFormat="1" ht="11.25">
      <c r="B376" s="208"/>
      <c r="C376" s="209"/>
      <c r="D376" s="199" t="s">
        <v>155</v>
      </c>
      <c r="E376" s="209"/>
      <c r="F376" s="211" t="s">
        <v>481</v>
      </c>
      <c r="G376" s="209"/>
      <c r="H376" s="212">
        <v>32.935000000000002</v>
      </c>
      <c r="I376" s="213"/>
      <c r="J376" s="209"/>
      <c r="K376" s="209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155</v>
      </c>
      <c r="AU376" s="218" t="s">
        <v>153</v>
      </c>
      <c r="AV376" s="14" t="s">
        <v>153</v>
      </c>
      <c r="AW376" s="14" t="s">
        <v>4</v>
      </c>
      <c r="AX376" s="14" t="s">
        <v>83</v>
      </c>
      <c r="AY376" s="218" t="s">
        <v>145</v>
      </c>
    </row>
    <row r="377" spans="1:65" s="2" customFormat="1" ht="24.2" customHeight="1">
      <c r="A377" s="34"/>
      <c r="B377" s="35"/>
      <c r="C377" s="183" t="s">
        <v>482</v>
      </c>
      <c r="D377" s="183" t="s">
        <v>148</v>
      </c>
      <c r="E377" s="184" t="s">
        <v>483</v>
      </c>
      <c r="F377" s="185" t="s">
        <v>484</v>
      </c>
      <c r="G377" s="186" t="s">
        <v>173</v>
      </c>
      <c r="H377" s="187">
        <v>31.367000000000001</v>
      </c>
      <c r="I377" s="188"/>
      <c r="J377" s="189">
        <f>ROUND(I377*H377,2)</f>
        <v>0</v>
      </c>
      <c r="K377" s="190"/>
      <c r="L377" s="39"/>
      <c r="M377" s="191" t="s">
        <v>1</v>
      </c>
      <c r="N377" s="192" t="s">
        <v>41</v>
      </c>
      <c r="O377" s="71"/>
      <c r="P377" s="193">
        <f>O377*H377</f>
        <v>0</v>
      </c>
      <c r="Q377" s="193">
        <v>0</v>
      </c>
      <c r="R377" s="193">
        <f>Q377*H377</f>
        <v>0</v>
      </c>
      <c r="S377" s="193">
        <v>0</v>
      </c>
      <c r="T377" s="194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5" t="s">
        <v>269</v>
      </c>
      <c r="AT377" s="195" t="s">
        <v>148</v>
      </c>
      <c r="AU377" s="195" t="s">
        <v>153</v>
      </c>
      <c r="AY377" s="17" t="s">
        <v>145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7" t="s">
        <v>153</v>
      </c>
      <c r="BK377" s="196">
        <f>ROUND(I377*H377,2)</f>
        <v>0</v>
      </c>
      <c r="BL377" s="17" t="s">
        <v>269</v>
      </c>
      <c r="BM377" s="195" t="s">
        <v>485</v>
      </c>
    </row>
    <row r="378" spans="1:65" s="2" customFormat="1" ht="24.2" customHeight="1">
      <c r="A378" s="34"/>
      <c r="B378" s="35"/>
      <c r="C378" s="230" t="s">
        <v>486</v>
      </c>
      <c r="D378" s="230" t="s">
        <v>430</v>
      </c>
      <c r="E378" s="231" t="s">
        <v>487</v>
      </c>
      <c r="F378" s="232" t="s">
        <v>488</v>
      </c>
      <c r="G378" s="233" t="s">
        <v>173</v>
      </c>
      <c r="H378" s="234">
        <v>36.558</v>
      </c>
      <c r="I378" s="235"/>
      <c r="J378" s="236">
        <f>ROUND(I378*H378,2)</f>
        <v>0</v>
      </c>
      <c r="K378" s="237"/>
      <c r="L378" s="238"/>
      <c r="M378" s="239" t="s">
        <v>1</v>
      </c>
      <c r="N378" s="240" t="s">
        <v>41</v>
      </c>
      <c r="O378" s="71"/>
      <c r="P378" s="193">
        <f>O378*H378</f>
        <v>0</v>
      </c>
      <c r="Q378" s="193">
        <v>4.4999999999999999E-4</v>
      </c>
      <c r="R378" s="193">
        <f>Q378*H378</f>
        <v>1.64511E-2</v>
      </c>
      <c r="S378" s="193">
        <v>0</v>
      </c>
      <c r="T378" s="194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5" t="s">
        <v>356</v>
      </c>
      <c r="AT378" s="195" t="s">
        <v>430</v>
      </c>
      <c r="AU378" s="195" t="s">
        <v>153</v>
      </c>
      <c r="AY378" s="17" t="s">
        <v>145</v>
      </c>
      <c r="BE378" s="196">
        <f>IF(N378="základní",J378,0)</f>
        <v>0</v>
      </c>
      <c r="BF378" s="196">
        <f>IF(N378="snížená",J378,0)</f>
        <v>0</v>
      </c>
      <c r="BG378" s="196">
        <f>IF(N378="zákl. přenesená",J378,0)</f>
        <v>0</v>
      </c>
      <c r="BH378" s="196">
        <f>IF(N378="sníž. přenesená",J378,0)</f>
        <v>0</v>
      </c>
      <c r="BI378" s="196">
        <f>IF(N378="nulová",J378,0)</f>
        <v>0</v>
      </c>
      <c r="BJ378" s="17" t="s">
        <v>153</v>
      </c>
      <c r="BK378" s="196">
        <f>ROUND(I378*H378,2)</f>
        <v>0</v>
      </c>
      <c r="BL378" s="17" t="s">
        <v>269</v>
      </c>
      <c r="BM378" s="195" t="s">
        <v>489</v>
      </c>
    </row>
    <row r="379" spans="1:65" s="14" customFormat="1" ht="11.25">
      <c r="B379" s="208"/>
      <c r="C379" s="209"/>
      <c r="D379" s="199" t="s">
        <v>155</v>
      </c>
      <c r="E379" s="209"/>
      <c r="F379" s="211" t="s">
        <v>490</v>
      </c>
      <c r="G379" s="209"/>
      <c r="H379" s="212">
        <v>36.558</v>
      </c>
      <c r="I379" s="213"/>
      <c r="J379" s="209"/>
      <c r="K379" s="209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155</v>
      </c>
      <c r="AU379" s="218" t="s">
        <v>153</v>
      </c>
      <c r="AV379" s="14" t="s">
        <v>153</v>
      </c>
      <c r="AW379" s="14" t="s">
        <v>4</v>
      </c>
      <c r="AX379" s="14" t="s">
        <v>83</v>
      </c>
      <c r="AY379" s="218" t="s">
        <v>145</v>
      </c>
    </row>
    <row r="380" spans="1:65" s="2" customFormat="1" ht="24.2" customHeight="1">
      <c r="A380" s="34"/>
      <c r="B380" s="35"/>
      <c r="C380" s="183" t="s">
        <v>491</v>
      </c>
      <c r="D380" s="183" t="s">
        <v>148</v>
      </c>
      <c r="E380" s="184" t="s">
        <v>492</v>
      </c>
      <c r="F380" s="185" t="s">
        <v>493</v>
      </c>
      <c r="G380" s="186" t="s">
        <v>387</v>
      </c>
      <c r="H380" s="187">
        <v>0.112</v>
      </c>
      <c r="I380" s="188"/>
      <c r="J380" s="189">
        <f>ROUND(I380*H380,2)</f>
        <v>0</v>
      </c>
      <c r="K380" s="190"/>
      <c r="L380" s="39"/>
      <c r="M380" s="191" t="s">
        <v>1</v>
      </c>
      <c r="N380" s="192" t="s">
        <v>41</v>
      </c>
      <c r="O380" s="71"/>
      <c r="P380" s="193">
        <f>O380*H380</f>
        <v>0</v>
      </c>
      <c r="Q380" s="193">
        <v>0</v>
      </c>
      <c r="R380" s="193">
        <f>Q380*H380</f>
        <v>0</v>
      </c>
      <c r="S380" s="193">
        <v>0</v>
      </c>
      <c r="T380" s="194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5" t="s">
        <v>269</v>
      </c>
      <c r="AT380" s="195" t="s">
        <v>148</v>
      </c>
      <c r="AU380" s="195" t="s">
        <v>153</v>
      </c>
      <c r="AY380" s="17" t="s">
        <v>145</v>
      </c>
      <c r="BE380" s="196">
        <f>IF(N380="základní",J380,0)</f>
        <v>0</v>
      </c>
      <c r="BF380" s="196">
        <f>IF(N380="snížená",J380,0)</f>
        <v>0</v>
      </c>
      <c r="BG380" s="196">
        <f>IF(N380="zákl. přenesená",J380,0)</f>
        <v>0</v>
      </c>
      <c r="BH380" s="196">
        <f>IF(N380="sníž. přenesená",J380,0)</f>
        <v>0</v>
      </c>
      <c r="BI380" s="196">
        <f>IF(N380="nulová",J380,0)</f>
        <v>0</v>
      </c>
      <c r="BJ380" s="17" t="s">
        <v>153</v>
      </c>
      <c r="BK380" s="196">
        <f>ROUND(I380*H380,2)</f>
        <v>0</v>
      </c>
      <c r="BL380" s="17" t="s">
        <v>269</v>
      </c>
      <c r="BM380" s="195" t="s">
        <v>494</v>
      </c>
    </row>
    <row r="381" spans="1:65" s="2" customFormat="1" ht="24.2" customHeight="1">
      <c r="A381" s="34"/>
      <c r="B381" s="35"/>
      <c r="C381" s="183" t="s">
        <v>495</v>
      </c>
      <c r="D381" s="183" t="s">
        <v>148</v>
      </c>
      <c r="E381" s="184" t="s">
        <v>496</v>
      </c>
      <c r="F381" s="185" t="s">
        <v>497</v>
      </c>
      <c r="G381" s="186" t="s">
        <v>387</v>
      </c>
      <c r="H381" s="187">
        <v>0.112</v>
      </c>
      <c r="I381" s="188"/>
      <c r="J381" s="189">
        <f>ROUND(I381*H381,2)</f>
        <v>0</v>
      </c>
      <c r="K381" s="190"/>
      <c r="L381" s="39"/>
      <c r="M381" s="191" t="s">
        <v>1</v>
      </c>
      <c r="N381" s="192" t="s">
        <v>41</v>
      </c>
      <c r="O381" s="71"/>
      <c r="P381" s="193">
        <f>O381*H381</f>
        <v>0</v>
      </c>
      <c r="Q381" s="193">
        <v>0</v>
      </c>
      <c r="R381" s="193">
        <f>Q381*H381</f>
        <v>0</v>
      </c>
      <c r="S381" s="193">
        <v>0</v>
      </c>
      <c r="T381" s="194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5" t="s">
        <v>269</v>
      </c>
      <c r="AT381" s="195" t="s">
        <v>148</v>
      </c>
      <c r="AU381" s="195" t="s">
        <v>153</v>
      </c>
      <c r="AY381" s="17" t="s">
        <v>145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7" t="s">
        <v>153</v>
      </c>
      <c r="BK381" s="196">
        <f>ROUND(I381*H381,2)</f>
        <v>0</v>
      </c>
      <c r="BL381" s="17" t="s">
        <v>269</v>
      </c>
      <c r="BM381" s="195" t="s">
        <v>498</v>
      </c>
    </row>
    <row r="382" spans="1:65" s="2" customFormat="1" ht="24.2" customHeight="1">
      <c r="A382" s="34"/>
      <c r="B382" s="35"/>
      <c r="C382" s="183" t="s">
        <v>499</v>
      </c>
      <c r="D382" s="183" t="s">
        <v>148</v>
      </c>
      <c r="E382" s="184" t="s">
        <v>500</v>
      </c>
      <c r="F382" s="185" t="s">
        <v>501</v>
      </c>
      <c r="G382" s="186" t="s">
        <v>387</v>
      </c>
      <c r="H382" s="187">
        <v>0.112</v>
      </c>
      <c r="I382" s="188"/>
      <c r="J382" s="189">
        <f>ROUND(I382*H382,2)</f>
        <v>0</v>
      </c>
      <c r="K382" s="190"/>
      <c r="L382" s="39"/>
      <c r="M382" s="191" t="s">
        <v>1</v>
      </c>
      <c r="N382" s="192" t="s">
        <v>41</v>
      </c>
      <c r="O382" s="71"/>
      <c r="P382" s="193">
        <f>O382*H382</f>
        <v>0</v>
      </c>
      <c r="Q382" s="193">
        <v>0</v>
      </c>
      <c r="R382" s="193">
        <f>Q382*H382</f>
        <v>0</v>
      </c>
      <c r="S382" s="193">
        <v>0</v>
      </c>
      <c r="T382" s="194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5" t="s">
        <v>269</v>
      </c>
      <c r="AT382" s="195" t="s">
        <v>148</v>
      </c>
      <c r="AU382" s="195" t="s">
        <v>153</v>
      </c>
      <c r="AY382" s="17" t="s">
        <v>145</v>
      </c>
      <c r="BE382" s="196">
        <f>IF(N382="základní",J382,0)</f>
        <v>0</v>
      </c>
      <c r="BF382" s="196">
        <f>IF(N382="snížená",J382,0)</f>
        <v>0</v>
      </c>
      <c r="BG382" s="196">
        <f>IF(N382="zákl. přenesená",J382,0)</f>
        <v>0</v>
      </c>
      <c r="BH382" s="196">
        <f>IF(N382="sníž. přenesená",J382,0)</f>
        <v>0</v>
      </c>
      <c r="BI382" s="196">
        <f>IF(N382="nulová",J382,0)</f>
        <v>0</v>
      </c>
      <c r="BJ382" s="17" t="s">
        <v>153</v>
      </c>
      <c r="BK382" s="196">
        <f>ROUND(I382*H382,2)</f>
        <v>0</v>
      </c>
      <c r="BL382" s="17" t="s">
        <v>269</v>
      </c>
      <c r="BM382" s="195" t="s">
        <v>502</v>
      </c>
    </row>
    <row r="383" spans="1:65" s="12" customFormat="1" ht="22.9" customHeight="1">
      <c r="B383" s="167"/>
      <c r="C383" s="168"/>
      <c r="D383" s="169" t="s">
        <v>74</v>
      </c>
      <c r="E383" s="181" t="s">
        <v>503</v>
      </c>
      <c r="F383" s="181" t="s">
        <v>504</v>
      </c>
      <c r="G383" s="168"/>
      <c r="H383" s="168"/>
      <c r="I383" s="171"/>
      <c r="J383" s="182">
        <f>BK383</f>
        <v>0</v>
      </c>
      <c r="K383" s="168"/>
      <c r="L383" s="173"/>
      <c r="M383" s="174"/>
      <c r="N383" s="175"/>
      <c r="O383" s="175"/>
      <c r="P383" s="176">
        <f>SUM(P384:P444)</f>
        <v>0</v>
      </c>
      <c r="Q383" s="175"/>
      <c r="R383" s="176">
        <f>SUM(R384:R444)</f>
        <v>1.6449999999999999E-2</v>
      </c>
      <c r="S383" s="175"/>
      <c r="T383" s="177">
        <f>SUM(T384:T444)</f>
        <v>1.8779999999999998E-2</v>
      </c>
      <c r="AR383" s="178" t="s">
        <v>153</v>
      </c>
      <c r="AT383" s="179" t="s">
        <v>74</v>
      </c>
      <c r="AU383" s="179" t="s">
        <v>83</v>
      </c>
      <c r="AY383" s="178" t="s">
        <v>145</v>
      </c>
      <c r="BK383" s="180">
        <f>SUM(BK384:BK444)</f>
        <v>0</v>
      </c>
    </row>
    <row r="384" spans="1:65" s="2" customFormat="1" ht="16.5" customHeight="1">
      <c r="A384" s="34"/>
      <c r="B384" s="35"/>
      <c r="C384" s="183" t="s">
        <v>505</v>
      </c>
      <c r="D384" s="183" t="s">
        <v>148</v>
      </c>
      <c r="E384" s="184" t="s">
        <v>506</v>
      </c>
      <c r="F384" s="185" t="s">
        <v>507</v>
      </c>
      <c r="G384" s="186" t="s">
        <v>151</v>
      </c>
      <c r="H384" s="187">
        <v>2</v>
      </c>
      <c r="I384" s="188"/>
      <c r="J384" s="189">
        <f>ROUND(I384*H384,2)</f>
        <v>0</v>
      </c>
      <c r="K384" s="190"/>
      <c r="L384" s="39"/>
      <c r="M384" s="191" t="s">
        <v>1</v>
      </c>
      <c r="N384" s="192" t="s">
        <v>41</v>
      </c>
      <c r="O384" s="71"/>
      <c r="P384" s="193">
        <f>O384*H384</f>
        <v>0</v>
      </c>
      <c r="Q384" s="193">
        <v>0</v>
      </c>
      <c r="R384" s="193">
        <f>Q384*H384</f>
        <v>0</v>
      </c>
      <c r="S384" s="193">
        <v>0</v>
      </c>
      <c r="T384" s="194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5" t="s">
        <v>269</v>
      </c>
      <c r="AT384" s="195" t="s">
        <v>148</v>
      </c>
      <c r="AU384" s="195" t="s">
        <v>153</v>
      </c>
      <c r="AY384" s="17" t="s">
        <v>145</v>
      </c>
      <c r="BE384" s="196">
        <f>IF(N384="základní",J384,0)</f>
        <v>0</v>
      </c>
      <c r="BF384" s="196">
        <f>IF(N384="snížená",J384,0)</f>
        <v>0</v>
      </c>
      <c r="BG384" s="196">
        <f>IF(N384="zákl. přenesená",J384,0)</f>
        <v>0</v>
      </c>
      <c r="BH384" s="196">
        <f>IF(N384="sníž. přenesená",J384,0)</f>
        <v>0</v>
      </c>
      <c r="BI384" s="196">
        <f>IF(N384="nulová",J384,0)</f>
        <v>0</v>
      </c>
      <c r="BJ384" s="17" t="s">
        <v>153</v>
      </c>
      <c r="BK384" s="196">
        <f>ROUND(I384*H384,2)</f>
        <v>0</v>
      </c>
      <c r="BL384" s="17" t="s">
        <v>269</v>
      </c>
      <c r="BM384" s="195" t="s">
        <v>508</v>
      </c>
    </row>
    <row r="385" spans="1:65" s="13" customFormat="1" ht="11.25">
      <c r="B385" s="197"/>
      <c r="C385" s="198"/>
      <c r="D385" s="199" t="s">
        <v>155</v>
      </c>
      <c r="E385" s="200" t="s">
        <v>1</v>
      </c>
      <c r="F385" s="201" t="s">
        <v>509</v>
      </c>
      <c r="G385" s="198"/>
      <c r="H385" s="200" t="s">
        <v>1</v>
      </c>
      <c r="I385" s="202"/>
      <c r="J385" s="198"/>
      <c r="K385" s="198"/>
      <c r="L385" s="203"/>
      <c r="M385" s="204"/>
      <c r="N385" s="205"/>
      <c r="O385" s="205"/>
      <c r="P385" s="205"/>
      <c r="Q385" s="205"/>
      <c r="R385" s="205"/>
      <c r="S385" s="205"/>
      <c r="T385" s="206"/>
      <c r="AT385" s="207" t="s">
        <v>155</v>
      </c>
      <c r="AU385" s="207" t="s">
        <v>153</v>
      </c>
      <c r="AV385" s="13" t="s">
        <v>83</v>
      </c>
      <c r="AW385" s="13" t="s">
        <v>33</v>
      </c>
      <c r="AX385" s="13" t="s">
        <v>75</v>
      </c>
      <c r="AY385" s="207" t="s">
        <v>145</v>
      </c>
    </row>
    <row r="386" spans="1:65" s="14" customFormat="1" ht="11.25">
      <c r="B386" s="208"/>
      <c r="C386" s="209"/>
      <c r="D386" s="199" t="s">
        <v>155</v>
      </c>
      <c r="E386" s="210" t="s">
        <v>1</v>
      </c>
      <c r="F386" s="211" t="s">
        <v>83</v>
      </c>
      <c r="G386" s="209"/>
      <c r="H386" s="212">
        <v>1</v>
      </c>
      <c r="I386" s="213"/>
      <c r="J386" s="209"/>
      <c r="K386" s="209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155</v>
      </c>
      <c r="AU386" s="218" t="s">
        <v>153</v>
      </c>
      <c r="AV386" s="14" t="s">
        <v>153</v>
      </c>
      <c r="AW386" s="14" t="s">
        <v>33</v>
      </c>
      <c r="AX386" s="14" t="s">
        <v>75</v>
      </c>
      <c r="AY386" s="218" t="s">
        <v>145</v>
      </c>
    </row>
    <row r="387" spans="1:65" s="13" customFormat="1" ht="11.25">
      <c r="B387" s="197"/>
      <c r="C387" s="198"/>
      <c r="D387" s="199" t="s">
        <v>155</v>
      </c>
      <c r="E387" s="200" t="s">
        <v>1</v>
      </c>
      <c r="F387" s="201" t="s">
        <v>510</v>
      </c>
      <c r="G387" s="198"/>
      <c r="H387" s="200" t="s">
        <v>1</v>
      </c>
      <c r="I387" s="202"/>
      <c r="J387" s="198"/>
      <c r="K387" s="198"/>
      <c r="L387" s="203"/>
      <c r="M387" s="204"/>
      <c r="N387" s="205"/>
      <c r="O387" s="205"/>
      <c r="P387" s="205"/>
      <c r="Q387" s="205"/>
      <c r="R387" s="205"/>
      <c r="S387" s="205"/>
      <c r="T387" s="206"/>
      <c r="AT387" s="207" t="s">
        <v>155</v>
      </c>
      <c r="AU387" s="207" t="s">
        <v>153</v>
      </c>
      <c r="AV387" s="13" t="s">
        <v>83</v>
      </c>
      <c r="AW387" s="13" t="s">
        <v>33</v>
      </c>
      <c r="AX387" s="13" t="s">
        <v>75</v>
      </c>
      <c r="AY387" s="207" t="s">
        <v>145</v>
      </c>
    </row>
    <row r="388" spans="1:65" s="14" customFormat="1" ht="11.25">
      <c r="B388" s="208"/>
      <c r="C388" s="209"/>
      <c r="D388" s="199" t="s">
        <v>155</v>
      </c>
      <c r="E388" s="210" t="s">
        <v>1</v>
      </c>
      <c r="F388" s="211" t="s">
        <v>83</v>
      </c>
      <c r="G388" s="209"/>
      <c r="H388" s="212">
        <v>1</v>
      </c>
      <c r="I388" s="213"/>
      <c r="J388" s="209"/>
      <c r="K388" s="209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155</v>
      </c>
      <c r="AU388" s="218" t="s">
        <v>153</v>
      </c>
      <c r="AV388" s="14" t="s">
        <v>153</v>
      </c>
      <c r="AW388" s="14" t="s">
        <v>33</v>
      </c>
      <c r="AX388" s="14" t="s">
        <v>75</v>
      </c>
      <c r="AY388" s="218" t="s">
        <v>145</v>
      </c>
    </row>
    <row r="389" spans="1:65" s="15" customFormat="1" ht="11.25">
      <c r="B389" s="219"/>
      <c r="C389" s="220"/>
      <c r="D389" s="199" t="s">
        <v>155</v>
      </c>
      <c r="E389" s="221" t="s">
        <v>1</v>
      </c>
      <c r="F389" s="222" t="s">
        <v>165</v>
      </c>
      <c r="G389" s="220"/>
      <c r="H389" s="223">
        <v>2</v>
      </c>
      <c r="I389" s="224"/>
      <c r="J389" s="220"/>
      <c r="K389" s="220"/>
      <c r="L389" s="225"/>
      <c r="M389" s="226"/>
      <c r="N389" s="227"/>
      <c r="O389" s="227"/>
      <c r="P389" s="227"/>
      <c r="Q389" s="227"/>
      <c r="R389" s="227"/>
      <c r="S389" s="227"/>
      <c r="T389" s="228"/>
      <c r="AT389" s="229" t="s">
        <v>155</v>
      </c>
      <c r="AU389" s="229" t="s">
        <v>153</v>
      </c>
      <c r="AV389" s="15" t="s">
        <v>152</v>
      </c>
      <c r="AW389" s="15" t="s">
        <v>33</v>
      </c>
      <c r="AX389" s="15" t="s">
        <v>83</v>
      </c>
      <c r="AY389" s="229" t="s">
        <v>145</v>
      </c>
    </row>
    <row r="390" spans="1:65" s="2" customFormat="1" ht="16.5" customHeight="1">
      <c r="A390" s="34"/>
      <c r="B390" s="35"/>
      <c r="C390" s="183" t="s">
        <v>511</v>
      </c>
      <c r="D390" s="183" t="s">
        <v>148</v>
      </c>
      <c r="E390" s="184" t="s">
        <v>512</v>
      </c>
      <c r="F390" s="185" t="s">
        <v>513</v>
      </c>
      <c r="G390" s="186" t="s">
        <v>151</v>
      </c>
      <c r="H390" s="187">
        <v>1</v>
      </c>
      <c r="I390" s="188"/>
      <c r="J390" s="189">
        <f>ROUND(I390*H390,2)</f>
        <v>0</v>
      </c>
      <c r="K390" s="190"/>
      <c r="L390" s="39"/>
      <c r="M390" s="191" t="s">
        <v>1</v>
      </c>
      <c r="N390" s="192" t="s">
        <v>41</v>
      </c>
      <c r="O390" s="71"/>
      <c r="P390" s="193">
        <f>O390*H390</f>
        <v>0</v>
      </c>
      <c r="Q390" s="193">
        <v>0</v>
      </c>
      <c r="R390" s="193">
        <f>Q390*H390</f>
        <v>0</v>
      </c>
      <c r="S390" s="193">
        <v>0</v>
      </c>
      <c r="T390" s="194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5" t="s">
        <v>269</v>
      </c>
      <c r="AT390" s="195" t="s">
        <v>148</v>
      </c>
      <c r="AU390" s="195" t="s">
        <v>153</v>
      </c>
      <c r="AY390" s="17" t="s">
        <v>145</v>
      </c>
      <c r="BE390" s="196">
        <f>IF(N390="základní",J390,0)</f>
        <v>0</v>
      </c>
      <c r="BF390" s="196">
        <f>IF(N390="snížená",J390,0)</f>
        <v>0</v>
      </c>
      <c r="BG390" s="196">
        <f>IF(N390="zákl. přenesená",J390,0)</f>
        <v>0</v>
      </c>
      <c r="BH390" s="196">
        <f>IF(N390="sníž. přenesená",J390,0)</f>
        <v>0</v>
      </c>
      <c r="BI390" s="196">
        <f>IF(N390="nulová",J390,0)</f>
        <v>0</v>
      </c>
      <c r="BJ390" s="17" t="s">
        <v>153</v>
      </c>
      <c r="BK390" s="196">
        <f>ROUND(I390*H390,2)</f>
        <v>0</v>
      </c>
      <c r="BL390" s="17" t="s">
        <v>269</v>
      </c>
      <c r="BM390" s="195" t="s">
        <v>514</v>
      </c>
    </row>
    <row r="391" spans="1:65" s="13" customFormat="1" ht="11.25">
      <c r="B391" s="197"/>
      <c r="C391" s="198"/>
      <c r="D391" s="199" t="s">
        <v>155</v>
      </c>
      <c r="E391" s="200" t="s">
        <v>1</v>
      </c>
      <c r="F391" s="201" t="s">
        <v>515</v>
      </c>
      <c r="G391" s="198"/>
      <c r="H391" s="200" t="s">
        <v>1</v>
      </c>
      <c r="I391" s="202"/>
      <c r="J391" s="198"/>
      <c r="K391" s="198"/>
      <c r="L391" s="203"/>
      <c r="M391" s="204"/>
      <c r="N391" s="205"/>
      <c r="O391" s="205"/>
      <c r="P391" s="205"/>
      <c r="Q391" s="205"/>
      <c r="R391" s="205"/>
      <c r="S391" s="205"/>
      <c r="T391" s="206"/>
      <c r="AT391" s="207" t="s">
        <v>155</v>
      </c>
      <c r="AU391" s="207" t="s">
        <v>153</v>
      </c>
      <c r="AV391" s="13" t="s">
        <v>83</v>
      </c>
      <c r="AW391" s="13" t="s">
        <v>33</v>
      </c>
      <c r="AX391" s="13" t="s">
        <v>75</v>
      </c>
      <c r="AY391" s="207" t="s">
        <v>145</v>
      </c>
    </row>
    <row r="392" spans="1:65" s="14" customFormat="1" ht="11.25">
      <c r="B392" s="208"/>
      <c r="C392" s="209"/>
      <c r="D392" s="199" t="s">
        <v>155</v>
      </c>
      <c r="E392" s="210" t="s">
        <v>1</v>
      </c>
      <c r="F392" s="211" t="s">
        <v>83</v>
      </c>
      <c r="G392" s="209"/>
      <c r="H392" s="212">
        <v>1</v>
      </c>
      <c r="I392" s="213"/>
      <c r="J392" s="209"/>
      <c r="K392" s="209"/>
      <c r="L392" s="214"/>
      <c r="M392" s="215"/>
      <c r="N392" s="216"/>
      <c r="O392" s="216"/>
      <c r="P392" s="216"/>
      <c r="Q392" s="216"/>
      <c r="R392" s="216"/>
      <c r="S392" s="216"/>
      <c r="T392" s="217"/>
      <c r="AT392" s="218" t="s">
        <v>155</v>
      </c>
      <c r="AU392" s="218" t="s">
        <v>153</v>
      </c>
      <c r="AV392" s="14" t="s">
        <v>153</v>
      </c>
      <c r="AW392" s="14" t="s">
        <v>33</v>
      </c>
      <c r="AX392" s="14" t="s">
        <v>83</v>
      </c>
      <c r="AY392" s="218" t="s">
        <v>145</v>
      </c>
    </row>
    <row r="393" spans="1:65" s="2" customFormat="1" ht="16.5" customHeight="1">
      <c r="A393" s="34"/>
      <c r="B393" s="35"/>
      <c r="C393" s="183" t="s">
        <v>516</v>
      </c>
      <c r="D393" s="183" t="s">
        <v>148</v>
      </c>
      <c r="E393" s="184" t="s">
        <v>517</v>
      </c>
      <c r="F393" s="185" t="s">
        <v>518</v>
      </c>
      <c r="G393" s="186" t="s">
        <v>151</v>
      </c>
      <c r="H393" s="187">
        <v>1</v>
      </c>
      <c r="I393" s="188"/>
      <c r="J393" s="189">
        <f>ROUND(I393*H393,2)</f>
        <v>0</v>
      </c>
      <c r="K393" s="190"/>
      <c r="L393" s="39"/>
      <c r="M393" s="191" t="s">
        <v>1</v>
      </c>
      <c r="N393" s="192" t="s">
        <v>41</v>
      </c>
      <c r="O393" s="71"/>
      <c r="P393" s="193">
        <f>O393*H393</f>
        <v>0</v>
      </c>
      <c r="Q393" s="193">
        <v>0</v>
      </c>
      <c r="R393" s="193">
        <f>Q393*H393</f>
        <v>0</v>
      </c>
      <c r="S393" s="193">
        <v>0</v>
      </c>
      <c r="T393" s="194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5" t="s">
        <v>269</v>
      </c>
      <c r="AT393" s="195" t="s">
        <v>148</v>
      </c>
      <c r="AU393" s="195" t="s">
        <v>153</v>
      </c>
      <c r="AY393" s="17" t="s">
        <v>145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7" t="s">
        <v>153</v>
      </c>
      <c r="BK393" s="196">
        <f>ROUND(I393*H393,2)</f>
        <v>0</v>
      </c>
      <c r="BL393" s="17" t="s">
        <v>269</v>
      </c>
      <c r="BM393" s="195" t="s">
        <v>519</v>
      </c>
    </row>
    <row r="394" spans="1:65" s="13" customFormat="1" ht="11.25">
      <c r="B394" s="197"/>
      <c r="C394" s="198"/>
      <c r="D394" s="199" t="s">
        <v>155</v>
      </c>
      <c r="E394" s="200" t="s">
        <v>1</v>
      </c>
      <c r="F394" s="201" t="s">
        <v>187</v>
      </c>
      <c r="G394" s="198"/>
      <c r="H394" s="200" t="s">
        <v>1</v>
      </c>
      <c r="I394" s="202"/>
      <c r="J394" s="198"/>
      <c r="K394" s="198"/>
      <c r="L394" s="203"/>
      <c r="M394" s="204"/>
      <c r="N394" s="205"/>
      <c r="O394" s="205"/>
      <c r="P394" s="205"/>
      <c r="Q394" s="205"/>
      <c r="R394" s="205"/>
      <c r="S394" s="205"/>
      <c r="T394" s="206"/>
      <c r="AT394" s="207" t="s">
        <v>155</v>
      </c>
      <c r="AU394" s="207" t="s">
        <v>153</v>
      </c>
      <c r="AV394" s="13" t="s">
        <v>83</v>
      </c>
      <c r="AW394" s="13" t="s">
        <v>33</v>
      </c>
      <c r="AX394" s="13" t="s">
        <v>75</v>
      </c>
      <c r="AY394" s="207" t="s">
        <v>145</v>
      </c>
    </row>
    <row r="395" spans="1:65" s="14" customFormat="1" ht="11.25">
      <c r="B395" s="208"/>
      <c r="C395" s="209"/>
      <c r="D395" s="199" t="s">
        <v>155</v>
      </c>
      <c r="E395" s="210" t="s">
        <v>1</v>
      </c>
      <c r="F395" s="211" t="s">
        <v>83</v>
      </c>
      <c r="G395" s="209"/>
      <c r="H395" s="212">
        <v>1</v>
      </c>
      <c r="I395" s="213"/>
      <c r="J395" s="209"/>
      <c r="K395" s="209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155</v>
      </c>
      <c r="AU395" s="218" t="s">
        <v>153</v>
      </c>
      <c r="AV395" s="14" t="s">
        <v>153</v>
      </c>
      <c r="AW395" s="14" t="s">
        <v>33</v>
      </c>
      <c r="AX395" s="14" t="s">
        <v>83</v>
      </c>
      <c r="AY395" s="218" t="s">
        <v>145</v>
      </c>
    </row>
    <row r="396" spans="1:65" s="2" customFormat="1" ht="16.5" customHeight="1">
      <c r="A396" s="34"/>
      <c r="B396" s="35"/>
      <c r="C396" s="183" t="s">
        <v>520</v>
      </c>
      <c r="D396" s="183" t="s">
        <v>148</v>
      </c>
      <c r="E396" s="184" t="s">
        <v>521</v>
      </c>
      <c r="F396" s="185" t="s">
        <v>522</v>
      </c>
      <c r="G396" s="186" t="s">
        <v>334</v>
      </c>
      <c r="H396" s="187">
        <v>8</v>
      </c>
      <c r="I396" s="188"/>
      <c r="J396" s="189">
        <f>ROUND(I396*H396,2)</f>
        <v>0</v>
      </c>
      <c r="K396" s="190"/>
      <c r="L396" s="39"/>
      <c r="M396" s="191" t="s">
        <v>1</v>
      </c>
      <c r="N396" s="192" t="s">
        <v>41</v>
      </c>
      <c r="O396" s="71"/>
      <c r="P396" s="193">
        <f>O396*H396</f>
        <v>0</v>
      </c>
      <c r="Q396" s="193">
        <v>0</v>
      </c>
      <c r="R396" s="193">
        <f>Q396*H396</f>
        <v>0</v>
      </c>
      <c r="S396" s="193">
        <v>2.0999999999999999E-3</v>
      </c>
      <c r="T396" s="194">
        <f>S396*H396</f>
        <v>1.6799999999999999E-2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5" t="s">
        <v>269</v>
      </c>
      <c r="AT396" s="195" t="s">
        <v>148</v>
      </c>
      <c r="AU396" s="195" t="s">
        <v>153</v>
      </c>
      <c r="AY396" s="17" t="s">
        <v>145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7" t="s">
        <v>153</v>
      </c>
      <c r="BK396" s="196">
        <f>ROUND(I396*H396,2)</f>
        <v>0</v>
      </c>
      <c r="BL396" s="17" t="s">
        <v>269</v>
      </c>
      <c r="BM396" s="195" t="s">
        <v>523</v>
      </c>
    </row>
    <row r="397" spans="1:65" s="13" customFormat="1" ht="11.25">
      <c r="B397" s="197"/>
      <c r="C397" s="198"/>
      <c r="D397" s="199" t="s">
        <v>155</v>
      </c>
      <c r="E397" s="200" t="s">
        <v>1</v>
      </c>
      <c r="F397" s="201" t="s">
        <v>209</v>
      </c>
      <c r="G397" s="198"/>
      <c r="H397" s="200" t="s">
        <v>1</v>
      </c>
      <c r="I397" s="202"/>
      <c r="J397" s="198"/>
      <c r="K397" s="198"/>
      <c r="L397" s="203"/>
      <c r="M397" s="204"/>
      <c r="N397" s="205"/>
      <c r="O397" s="205"/>
      <c r="P397" s="205"/>
      <c r="Q397" s="205"/>
      <c r="R397" s="205"/>
      <c r="S397" s="205"/>
      <c r="T397" s="206"/>
      <c r="AT397" s="207" t="s">
        <v>155</v>
      </c>
      <c r="AU397" s="207" t="s">
        <v>153</v>
      </c>
      <c r="AV397" s="13" t="s">
        <v>83</v>
      </c>
      <c r="AW397" s="13" t="s">
        <v>33</v>
      </c>
      <c r="AX397" s="13" t="s">
        <v>75</v>
      </c>
      <c r="AY397" s="207" t="s">
        <v>145</v>
      </c>
    </row>
    <row r="398" spans="1:65" s="14" customFormat="1" ht="11.25">
      <c r="B398" s="208"/>
      <c r="C398" s="209"/>
      <c r="D398" s="199" t="s">
        <v>155</v>
      </c>
      <c r="E398" s="210" t="s">
        <v>1</v>
      </c>
      <c r="F398" s="211" t="s">
        <v>179</v>
      </c>
      <c r="G398" s="209"/>
      <c r="H398" s="212">
        <v>5</v>
      </c>
      <c r="I398" s="213"/>
      <c r="J398" s="209"/>
      <c r="K398" s="209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155</v>
      </c>
      <c r="AU398" s="218" t="s">
        <v>153</v>
      </c>
      <c r="AV398" s="14" t="s">
        <v>153</v>
      </c>
      <c r="AW398" s="14" t="s">
        <v>33</v>
      </c>
      <c r="AX398" s="14" t="s">
        <v>75</v>
      </c>
      <c r="AY398" s="218" t="s">
        <v>145</v>
      </c>
    </row>
    <row r="399" spans="1:65" s="13" customFormat="1" ht="11.25">
      <c r="B399" s="197"/>
      <c r="C399" s="198"/>
      <c r="D399" s="199" t="s">
        <v>155</v>
      </c>
      <c r="E399" s="200" t="s">
        <v>1</v>
      </c>
      <c r="F399" s="201" t="s">
        <v>509</v>
      </c>
      <c r="G399" s="198"/>
      <c r="H399" s="200" t="s">
        <v>1</v>
      </c>
      <c r="I399" s="202"/>
      <c r="J399" s="198"/>
      <c r="K399" s="198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155</v>
      </c>
      <c r="AU399" s="207" t="s">
        <v>153</v>
      </c>
      <c r="AV399" s="13" t="s">
        <v>83</v>
      </c>
      <c r="AW399" s="13" t="s">
        <v>33</v>
      </c>
      <c r="AX399" s="13" t="s">
        <v>75</v>
      </c>
      <c r="AY399" s="207" t="s">
        <v>145</v>
      </c>
    </row>
    <row r="400" spans="1:65" s="14" customFormat="1" ht="11.25">
      <c r="B400" s="208"/>
      <c r="C400" s="209"/>
      <c r="D400" s="199" t="s">
        <v>155</v>
      </c>
      <c r="E400" s="210" t="s">
        <v>1</v>
      </c>
      <c r="F400" s="211" t="s">
        <v>146</v>
      </c>
      <c r="G400" s="209"/>
      <c r="H400" s="212">
        <v>3</v>
      </c>
      <c r="I400" s="213"/>
      <c r="J400" s="209"/>
      <c r="K400" s="209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155</v>
      </c>
      <c r="AU400" s="218" t="s">
        <v>153</v>
      </c>
      <c r="AV400" s="14" t="s">
        <v>153</v>
      </c>
      <c r="AW400" s="14" t="s">
        <v>33</v>
      </c>
      <c r="AX400" s="14" t="s">
        <v>75</v>
      </c>
      <c r="AY400" s="218" t="s">
        <v>145</v>
      </c>
    </row>
    <row r="401" spans="1:65" s="15" customFormat="1" ht="11.25">
      <c r="B401" s="219"/>
      <c r="C401" s="220"/>
      <c r="D401" s="199" t="s">
        <v>155</v>
      </c>
      <c r="E401" s="221" t="s">
        <v>1</v>
      </c>
      <c r="F401" s="222" t="s">
        <v>165</v>
      </c>
      <c r="G401" s="220"/>
      <c r="H401" s="223">
        <v>8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155</v>
      </c>
      <c r="AU401" s="229" t="s">
        <v>153</v>
      </c>
      <c r="AV401" s="15" t="s">
        <v>152</v>
      </c>
      <c r="AW401" s="15" t="s">
        <v>33</v>
      </c>
      <c r="AX401" s="15" t="s">
        <v>83</v>
      </c>
      <c r="AY401" s="229" t="s">
        <v>145</v>
      </c>
    </row>
    <row r="402" spans="1:65" s="2" customFormat="1" ht="16.5" customHeight="1">
      <c r="A402" s="34"/>
      <c r="B402" s="35"/>
      <c r="C402" s="183" t="s">
        <v>524</v>
      </c>
      <c r="D402" s="183" t="s">
        <v>148</v>
      </c>
      <c r="E402" s="184" t="s">
        <v>525</v>
      </c>
      <c r="F402" s="185" t="s">
        <v>526</v>
      </c>
      <c r="G402" s="186" t="s">
        <v>334</v>
      </c>
      <c r="H402" s="187">
        <v>1</v>
      </c>
      <c r="I402" s="188"/>
      <c r="J402" s="189">
        <f>ROUND(I402*H402,2)</f>
        <v>0</v>
      </c>
      <c r="K402" s="190"/>
      <c r="L402" s="39"/>
      <c r="M402" s="191" t="s">
        <v>1</v>
      </c>
      <c r="N402" s="192" t="s">
        <v>41</v>
      </c>
      <c r="O402" s="71"/>
      <c r="P402" s="193">
        <f>O402*H402</f>
        <v>0</v>
      </c>
      <c r="Q402" s="193">
        <v>0</v>
      </c>
      <c r="R402" s="193">
        <f>Q402*H402</f>
        <v>0</v>
      </c>
      <c r="S402" s="193">
        <v>1.98E-3</v>
      </c>
      <c r="T402" s="194">
        <f>S402*H402</f>
        <v>1.98E-3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5" t="s">
        <v>269</v>
      </c>
      <c r="AT402" s="195" t="s">
        <v>148</v>
      </c>
      <c r="AU402" s="195" t="s">
        <v>153</v>
      </c>
      <c r="AY402" s="17" t="s">
        <v>145</v>
      </c>
      <c r="BE402" s="196">
        <f>IF(N402="základní",J402,0)</f>
        <v>0</v>
      </c>
      <c r="BF402" s="196">
        <f>IF(N402="snížená",J402,0)</f>
        <v>0</v>
      </c>
      <c r="BG402" s="196">
        <f>IF(N402="zákl. přenesená",J402,0)</f>
        <v>0</v>
      </c>
      <c r="BH402" s="196">
        <f>IF(N402="sníž. přenesená",J402,0)</f>
        <v>0</v>
      </c>
      <c r="BI402" s="196">
        <f>IF(N402="nulová",J402,0)</f>
        <v>0</v>
      </c>
      <c r="BJ402" s="17" t="s">
        <v>153</v>
      </c>
      <c r="BK402" s="196">
        <f>ROUND(I402*H402,2)</f>
        <v>0</v>
      </c>
      <c r="BL402" s="17" t="s">
        <v>269</v>
      </c>
      <c r="BM402" s="195" t="s">
        <v>527</v>
      </c>
    </row>
    <row r="403" spans="1:65" s="13" customFormat="1" ht="11.25">
      <c r="B403" s="197"/>
      <c r="C403" s="198"/>
      <c r="D403" s="199" t="s">
        <v>155</v>
      </c>
      <c r="E403" s="200" t="s">
        <v>1</v>
      </c>
      <c r="F403" s="201" t="s">
        <v>187</v>
      </c>
      <c r="G403" s="198"/>
      <c r="H403" s="200" t="s">
        <v>1</v>
      </c>
      <c r="I403" s="202"/>
      <c r="J403" s="198"/>
      <c r="K403" s="198"/>
      <c r="L403" s="203"/>
      <c r="M403" s="204"/>
      <c r="N403" s="205"/>
      <c r="O403" s="205"/>
      <c r="P403" s="205"/>
      <c r="Q403" s="205"/>
      <c r="R403" s="205"/>
      <c r="S403" s="205"/>
      <c r="T403" s="206"/>
      <c r="AT403" s="207" t="s">
        <v>155</v>
      </c>
      <c r="AU403" s="207" t="s">
        <v>153</v>
      </c>
      <c r="AV403" s="13" t="s">
        <v>83</v>
      </c>
      <c r="AW403" s="13" t="s">
        <v>33</v>
      </c>
      <c r="AX403" s="13" t="s">
        <v>75</v>
      </c>
      <c r="AY403" s="207" t="s">
        <v>145</v>
      </c>
    </row>
    <row r="404" spans="1:65" s="14" customFormat="1" ht="11.25">
      <c r="B404" s="208"/>
      <c r="C404" s="209"/>
      <c r="D404" s="199" t="s">
        <v>155</v>
      </c>
      <c r="E404" s="210" t="s">
        <v>1</v>
      </c>
      <c r="F404" s="211" t="s">
        <v>83</v>
      </c>
      <c r="G404" s="209"/>
      <c r="H404" s="212">
        <v>1</v>
      </c>
      <c r="I404" s="213"/>
      <c r="J404" s="209"/>
      <c r="K404" s="209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155</v>
      </c>
      <c r="AU404" s="218" t="s">
        <v>153</v>
      </c>
      <c r="AV404" s="14" t="s">
        <v>153</v>
      </c>
      <c r="AW404" s="14" t="s">
        <v>33</v>
      </c>
      <c r="AX404" s="14" t="s">
        <v>83</v>
      </c>
      <c r="AY404" s="218" t="s">
        <v>145</v>
      </c>
    </row>
    <row r="405" spans="1:65" s="2" customFormat="1" ht="16.5" customHeight="1">
      <c r="A405" s="34"/>
      <c r="B405" s="35"/>
      <c r="C405" s="183" t="s">
        <v>528</v>
      </c>
      <c r="D405" s="183" t="s">
        <v>148</v>
      </c>
      <c r="E405" s="184" t="s">
        <v>529</v>
      </c>
      <c r="F405" s="185" t="s">
        <v>530</v>
      </c>
      <c r="G405" s="186" t="s">
        <v>151</v>
      </c>
      <c r="H405" s="187">
        <v>2</v>
      </c>
      <c r="I405" s="188"/>
      <c r="J405" s="189">
        <f>ROUND(I405*H405,2)</f>
        <v>0</v>
      </c>
      <c r="K405" s="190"/>
      <c r="L405" s="39"/>
      <c r="M405" s="191" t="s">
        <v>1</v>
      </c>
      <c r="N405" s="192" t="s">
        <v>41</v>
      </c>
      <c r="O405" s="71"/>
      <c r="P405" s="193">
        <f>O405*H405</f>
        <v>0</v>
      </c>
      <c r="Q405" s="193">
        <v>1.7899999999999999E-3</v>
      </c>
      <c r="R405" s="193">
        <f>Q405*H405</f>
        <v>3.5799999999999998E-3</v>
      </c>
      <c r="S405" s="193">
        <v>0</v>
      </c>
      <c r="T405" s="194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5" t="s">
        <v>269</v>
      </c>
      <c r="AT405" s="195" t="s">
        <v>148</v>
      </c>
      <c r="AU405" s="195" t="s">
        <v>153</v>
      </c>
      <c r="AY405" s="17" t="s">
        <v>145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7" t="s">
        <v>153</v>
      </c>
      <c r="BK405" s="196">
        <f>ROUND(I405*H405,2)</f>
        <v>0</v>
      </c>
      <c r="BL405" s="17" t="s">
        <v>269</v>
      </c>
      <c r="BM405" s="195" t="s">
        <v>531</v>
      </c>
    </row>
    <row r="406" spans="1:65" s="2" customFormat="1" ht="16.5" customHeight="1">
      <c r="A406" s="34"/>
      <c r="B406" s="35"/>
      <c r="C406" s="183" t="s">
        <v>532</v>
      </c>
      <c r="D406" s="183" t="s">
        <v>148</v>
      </c>
      <c r="E406" s="184" t="s">
        <v>533</v>
      </c>
      <c r="F406" s="185" t="s">
        <v>534</v>
      </c>
      <c r="G406" s="186" t="s">
        <v>151</v>
      </c>
      <c r="H406" s="187">
        <v>1</v>
      </c>
      <c r="I406" s="188"/>
      <c r="J406" s="189">
        <f>ROUND(I406*H406,2)</f>
        <v>0</v>
      </c>
      <c r="K406" s="190"/>
      <c r="L406" s="39"/>
      <c r="M406" s="191" t="s">
        <v>1</v>
      </c>
      <c r="N406" s="192" t="s">
        <v>41</v>
      </c>
      <c r="O406" s="71"/>
      <c r="P406" s="193">
        <f>O406*H406</f>
        <v>0</v>
      </c>
      <c r="Q406" s="193">
        <v>1E-3</v>
      </c>
      <c r="R406" s="193">
        <f>Q406*H406</f>
        <v>1E-3</v>
      </c>
      <c r="S406" s="193">
        <v>0</v>
      </c>
      <c r="T406" s="194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5" t="s">
        <v>269</v>
      </c>
      <c r="AT406" s="195" t="s">
        <v>148</v>
      </c>
      <c r="AU406" s="195" t="s">
        <v>153</v>
      </c>
      <c r="AY406" s="17" t="s">
        <v>145</v>
      </c>
      <c r="BE406" s="196">
        <f>IF(N406="základní",J406,0)</f>
        <v>0</v>
      </c>
      <c r="BF406" s="196">
        <f>IF(N406="snížená",J406,0)</f>
        <v>0</v>
      </c>
      <c r="BG406" s="196">
        <f>IF(N406="zákl. přenesená",J406,0)</f>
        <v>0</v>
      </c>
      <c r="BH406" s="196">
        <f>IF(N406="sníž. přenesená",J406,0)</f>
        <v>0</v>
      </c>
      <c r="BI406" s="196">
        <f>IF(N406="nulová",J406,0)</f>
        <v>0</v>
      </c>
      <c r="BJ406" s="17" t="s">
        <v>153</v>
      </c>
      <c r="BK406" s="196">
        <f>ROUND(I406*H406,2)</f>
        <v>0</v>
      </c>
      <c r="BL406" s="17" t="s">
        <v>269</v>
      </c>
      <c r="BM406" s="195" t="s">
        <v>535</v>
      </c>
    </row>
    <row r="407" spans="1:65" s="2" customFormat="1" ht="16.5" customHeight="1">
      <c r="A407" s="34"/>
      <c r="B407" s="35"/>
      <c r="C407" s="183" t="s">
        <v>536</v>
      </c>
      <c r="D407" s="183" t="s">
        <v>148</v>
      </c>
      <c r="E407" s="184" t="s">
        <v>537</v>
      </c>
      <c r="F407" s="185" t="s">
        <v>538</v>
      </c>
      <c r="G407" s="186" t="s">
        <v>334</v>
      </c>
      <c r="H407" s="187">
        <v>3</v>
      </c>
      <c r="I407" s="188"/>
      <c r="J407" s="189">
        <f>ROUND(I407*H407,2)</f>
        <v>0</v>
      </c>
      <c r="K407" s="190"/>
      <c r="L407" s="39"/>
      <c r="M407" s="191" t="s">
        <v>1</v>
      </c>
      <c r="N407" s="192" t="s">
        <v>41</v>
      </c>
      <c r="O407" s="71"/>
      <c r="P407" s="193">
        <f>O407*H407</f>
        <v>0</v>
      </c>
      <c r="Q407" s="193">
        <v>4.0999999999999999E-4</v>
      </c>
      <c r="R407" s="193">
        <f>Q407*H407</f>
        <v>1.23E-3</v>
      </c>
      <c r="S407" s="193">
        <v>0</v>
      </c>
      <c r="T407" s="194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5" t="s">
        <v>269</v>
      </c>
      <c r="AT407" s="195" t="s">
        <v>148</v>
      </c>
      <c r="AU407" s="195" t="s">
        <v>153</v>
      </c>
      <c r="AY407" s="17" t="s">
        <v>145</v>
      </c>
      <c r="BE407" s="196">
        <f>IF(N407="základní",J407,0)</f>
        <v>0</v>
      </c>
      <c r="BF407" s="196">
        <f>IF(N407="snížená",J407,0)</f>
        <v>0</v>
      </c>
      <c r="BG407" s="196">
        <f>IF(N407="zákl. přenesená",J407,0)</f>
        <v>0</v>
      </c>
      <c r="BH407" s="196">
        <f>IF(N407="sníž. přenesená",J407,0)</f>
        <v>0</v>
      </c>
      <c r="BI407" s="196">
        <f>IF(N407="nulová",J407,0)</f>
        <v>0</v>
      </c>
      <c r="BJ407" s="17" t="s">
        <v>153</v>
      </c>
      <c r="BK407" s="196">
        <f>ROUND(I407*H407,2)</f>
        <v>0</v>
      </c>
      <c r="BL407" s="17" t="s">
        <v>269</v>
      </c>
      <c r="BM407" s="195" t="s">
        <v>539</v>
      </c>
    </row>
    <row r="408" spans="1:65" s="13" customFormat="1" ht="11.25">
      <c r="B408" s="197"/>
      <c r="C408" s="198"/>
      <c r="D408" s="199" t="s">
        <v>155</v>
      </c>
      <c r="E408" s="200" t="s">
        <v>1</v>
      </c>
      <c r="F408" s="201" t="s">
        <v>540</v>
      </c>
      <c r="G408" s="198"/>
      <c r="H408" s="200" t="s">
        <v>1</v>
      </c>
      <c r="I408" s="202"/>
      <c r="J408" s="198"/>
      <c r="K408" s="198"/>
      <c r="L408" s="203"/>
      <c r="M408" s="204"/>
      <c r="N408" s="205"/>
      <c r="O408" s="205"/>
      <c r="P408" s="205"/>
      <c r="Q408" s="205"/>
      <c r="R408" s="205"/>
      <c r="S408" s="205"/>
      <c r="T408" s="206"/>
      <c r="AT408" s="207" t="s">
        <v>155</v>
      </c>
      <c r="AU408" s="207" t="s">
        <v>153</v>
      </c>
      <c r="AV408" s="13" t="s">
        <v>83</v>
      </c>
      <c r="AW408" s="13" t="s">
        <v>33</v>
      </c>
      <c r="AX408" s="13" t="s">
        <v>75</v>
      </c>
      <c r="AY408" s="207" t="s">
        <v>145</v>
      </c>
    </row>
    <row r="409" spans="1:65" s="14" customFormat="1" ht="11.25">
      <c r="B409" s="208"/>
      <c r="C409" s="209"/>
      <c r="D409" s="199" t="s">
        <v>155</v>
      </c>
      <c r="E409" s="210" t="s">
        <v>1</v>
      </c>
      <c r="F409" s="211" t="s">
        <v>146</v>
      </c>
      <c r="G409" s="209"/>
      <c r="H409" s="212">
        <v>3</v>
      </c>
      <c r="I409" s="213"/>
      <c r="J409" s="209"/>
      <c r="K409" s="209"/>
      <c r="L409" s="214"/>
      <c r="M409" s="215"/>
      <c r="N409" s="216"/>
      <c r="O409" s="216"/>
      <c r="P409" s="216"/>
      <c r="Q409" s="216"/>
      <c r="R409" s="216"/>
      <c r="S409" s="216"/>
      <c r="T409" s="217"/>
      <c r="AT409" s="218" t="s">
        <v>155</v>
      </c>
      <c r="AU409" s="218" t="s">
        <v>153</v>
      </c>
      <c r="AV409" s="14" t="s">
        <v>153</v>
      </c>
      <c r="AW409" s="14" t="s">
        <v>33</v>
      </c>
      <c r="AX409" s="14" t="s">
        <v>83</v>
      </c>
      <c r="AY409" s="218" t="s">
        <v>145</v>
      </c>
    </row>
    <row r="410" spans="1:65" s="2" customFormat="1" ht="16.5" customHeight="1">
      <c r="A410" s="34"/>
      <c r="B410" s="35"/>
      <c r="C410" s="183" t="s">
        <v>541</v>
      </c>
      <c r="D410" s="183" t="s">
        <v>148</v>
      </c>
      <c r="E410" s="184" t="s">
        <v>542</v>
      </c>
      <c r="F410" s="185" t="s">
        <v>543</v>
      </c>
      <c r="G410" s="186" t="s">
        <v>334</v>
      </c>
      <c r="H410" s="187">
        <v>5</v>
      </c>
      <c r="I410" s="188"/>
      <c r="J410" s="189">
        <f>ROUND(I410*H410,2)</f>
        <v>0</v>
      </c>
      <c r="K410" s="190"/>
      <c r="L410" s="39"/>
      <c r="M410" s="191" t="s">
        <v>1</v>
      </c>
      <c r="N410" s="192" t="s">
        <v>41</v>
      </c>
      <c r="O410" s="71"/>
      <c r="P410" s="193">
        <f>O410*H410</f>
        <v>0</v>
      </c>
      <c r="Q410" s="193">
        <v>4.8000000000000001E-4</v>
      </c>
      <c r="R410" s="193">
        <f>Q410*H410</f>
        <v>2.4000000000000002E-3</v>
      </c>
      <c r="S410" s="193">
        <v>0</v>
      </c>
      <c r="T410" s="194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5" t="s">
        <v>269</v>
      </c>
      <c r="AT410" s="195" t="s">
        <v>148</v>
      </c>
      <c r="AU410" s="195" t="s">
        <v>153</v>
      </c>
      <c r="AY410" s="17" t="s">
        <v>145</v>
      </c>
      <c r="BE410" s="196">
        <f>IF(N410="základní",J410,0)</f>
        <v>0</v>
      </c>
      <c r="BF410" s="196">
        <f>IF(N410="snížená",J410,0)</f>
        <v>0</v>
      </c>
      <c r="BG410" s="196">
        <f>IF(N410="zákl. přenesená",J410,0)</f>
        <v>0</v>
      </c>
      <c r="BH410" s="196">
        <f>IF(N410="sníž. přenesená",J410,0)</f>
        <v>0</v>
      </c>
      <c r="BI410" s="196">
        <f>IF(N410="nulová",J410,0)</f>
        <v>0</v>
      </c>
      <c r="BJ410" s="17" t="s">
        <v>153</v>
      </c>
      <c r="BK410" s="196">
        <f>ROUND(I410*H410,2)</f>
        <v>0</v>
      </c>
      <c r="BL410" s="17" t="s">
        <v>269</v>
      </c>
      <c r="BM410" s="195" t="s">
        <v>544</v>
      </c>
    </row>
    <row r="411" spans="1:65" s="13" customFormat="1" ht="11.25">
      <c r="B411" s="197"/>
      <c r="C411" s="198"/>
      <c r="D411" s="199" t="s">
        <v>155</v>
      </c>
      <c r="E411" s="200" t="s">
        <v>1</v>
      </c>
      <c r="F411" s="201" t="s">
        <v>545</v>
      </c>
      <c r="G411" s="198"/>
      <c r="H411" s="200" t="s">
        <v>1</v>
      </c>
      <c r="I411" s="202"/>
      <c r="J411" s="198"/>
      <c r="K411" s="198"/>
      <c r="L411" s="203"/>
      <c r="M411" s="204"/>
      <c r="N411" s="205"/>
      <c r="O411" s="205"/>
      <c r="P411" s="205"/>
      <c r="Q411" s="205"/>
      <c r="R411" s="205"/>
      <c r="S411" s="205"/>
      <c r="T411" s="206"/>
      <c r="AT411" s="207" t="s">
        <v>155</v>
      </c>
      <c r="AU411" s="207" t="s">
        <v>153</v>
      </c>
      <c r="AV411" s="13" t="s">
        <v>83</v>
      </c>
      <c r="AW411" s="13" t="s">
        <v>33</v>
      </c>
      <c r="AX411" s="13" t="s">
        <v>75</v>
      </c>
      <c r="AY411" s="207" t="s">
        <v>145</v>
      </c>
    </row>
    <row r="412" spans="1:65" s="14" customFormat="1" ht="11.25">
      <c r="B412" s="208"/>
      <c r="C412" s="209"/>
      <c r="D412" s="199" t="s">
        <v>155</v>
      </c>
      <c r="E412" s="210" t="s">
        <v>1</v>
      </c>
      <c r="F412" s="211" t="s">
        <v>179</v>
      </c>
      <c r="G412" s="209"/>
      <c r="H412" s="212">
        <v>5</v>
      </c>
      <c r="I412" s="213"/>
      <c r="J412" s="209"/>
      <c r="K412" s="209"/>
      <c r="L412" s="214"/>
      <c r="M412" s="215"/>
      <c r="N412" s="216"/>
      <c r="O412" s="216"/>
      <c r="P412" s="216"/>
      <c r="Q412" s="216"/>
      <c r="R412" s="216"/>
      <c r="S412" s="216"/>
      <c r="T412" s="217"/>
      <c r="AT412" s="218" t="s">
        <v>155</v>
      </c>
      <c r="AU412" s="218" t="s">
        <v>153</v>
      </c>
      <c r="AV412" s="14" t="s">
        <v>153</v>
      </c>
      <c r="AW412" s="14" t="s">
        <v>33</v>
      </c>
      <c r="AX412" s="14" t="s">
        <v>83</v>
      </c>
      <c r="AY412" s="218" t="s">
        <v>145</v>
      </c>
    </row>
    <row r="413" spans="1:65" s="2" customFormat="1" ht="16.5" customHeight="1">
      <c r="A413" s="34"/>
      <c r="B413" s="35"/>
      <c r="C413" s="183" t="s">
        <v>546</v>
      </c>
      <c r="D413" s="183" t="s">
        <v>148</v>
      </c>
      <c r="E413" s="184" t="s">
        <v>547</v>
      </c>
      <c r="F413" s="185" t="s">
        <v>548</v>
      </c>
      <c r="G413" s="186" t="s">
        <v>334</v>
      </c>
      <c r="H413" s="187">
        <v>2</v>
      </c>
      <c r="I413" s="188"/>
      <c r="J413" s="189">
        <f>ROUND(I413*H413,2)</f>
        <v>0</v>
      </c>
      <c r="K413" s="190"/>
      <c r="L413" s="39"/>
      <c r="M413" s="191" t="s">
        <v>1</v>
      </c>
      <c r="N413" s="192" t="s">
        <v>41</v>
      </c>
      <c r="O413" s="71"/>
      <c r="P413" s="193">
        <f>O413*H413</f>
        <v>0</v>
      </c>
      <c r="Q413" s="193">
        <v>7.1000000000000002E-4</v>
      </c>
      <c r="R413" s="193">
        <f>Q413*H413</f>
        <v>1.42E-3</v>
      </c>
      <c r="S413" s="193">
        <v>0</v>
      </c>
      <c r="T413" s="194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5" t="s">
        <v>269</v>
      </c>
      <c r="AT413" s="195" t="s">
        <v>148</v>
      </c>
      <c r="AU413" s="195" t="s">
        <v>153</v>
      </c>
      <c r="AY413" s="17" t="s">
        <v>145</v>
      </c>
      <c r="BE413" s="196">
        <f>IF(N413="základní",J413,0)</f>
        <v>0</v>
      </c>
      <c r="BF413" s="196">
        <f>IF(N413="snížená",J413,0)</f>
        <v>0</v>
      </c>
      <c r="BG413" s="196">
        <f>IF(N413="zákl. přenesená",J413,0)</f>
        <v>0</v>
      </c>
      <c r="BH413" s="196">
        <f>IF(N413="sníž. přenesená",J413,0)</f>
        <v>0</v>
      </c>
      <c r="BI413" s="196">
        <f>IF(N413="nulová",J413,0)</f>
        <v>0</v>
      </c>
      <c r="BJ413" s="17" t="s">
        <v>153</v>
      </c>
      <c r="BK413" s="196">
        <f>ROUND(I413*H413,2)</f>
        <v>0</v>
      </c>
      <c r="BL413" s="17" t="s">
        <v>269</v>
      </c>
      <c r="BM413" s="195" t="s">
        <v>549</v>
      </c>
    </row>
    <row r="414" spans="1:65" s="13" customFormat="1" ht="11.25">
      <c r="B414" s="197"/>
      <c r="C414" s="198"/>
      <c r="D414" s="199" t="s">
        <v>155</v>
      </c>
      <c r="E414" s="200" t="s">
        <v>1</v>
      </c>
      <c r="F414" s="201" t="s">
        <v>347</v>
      </c>
      <c r="G414" s="198"/>
      <c r="H414" s="200" t="s">
        <v>1</v>
      </c>
      <c r="I414" s="202"/>
      <c r="J414" s="198"/>
      <c r="K414" s="198"/>
      <c r="L414" s="203"/>
      <c r="M414" s="204"/>
      <c r="N414" s="205"/>
      <c r="O414" s="205"/>
      <c r="P414" s="205"/>
      <c r="Q414" s="205"/>
      <c r="R414" s="205"/>
      <c r="S414" s="205"/>
      <c r="T414" s="206"/>
      <c r="AT414" s="207" t="s">
        <v>155</v>
      </c>
      <c r="AU414" s="207" t="s">
        <v>153</v>
      </c>
      <c r="AV414" s="13" t="s">
        <v>83</v>
      </c>
      <c r="AW414" s="13" t="s">
        <v>33</v>
      </c>
      <c r="AX414" s="13" t="s">
        <v>75</v>
      </c>
      <c r="AY414" s="207" t="s">
        <v>145</v>
      </c>
    </row>
    <row r="415" spans="1:65" s="14" customFormat="1" ht="11.25">
      <c r="B415" s="208"/>
      <c r="C415" s="209"/>
      <c r="D415" s="199" t="s">
        <v>155</v>
      </c>
      <c r="E415" s="210" t="s">
        <v>1</v>
      </c>
      <c r="F415" s="211" t="s">
        <v>153</v>
      </c>
      <c r="G415" s="209"/>
      <c r="H415" s="212">
        <v>2</v>
      </c>
      <c r="I415" s="213"/>
      <c r="J415" s="209"/>
      <c r="K415" s="209"/>
      <c r="L415" s="214"/>
      <c r="M415" s="215"/>
      <c r="N415" s="216"/>
      <c r="O415" s="216"/>
      <c r="P415" s="216"/>
      <c r="Q415" s="216"/>
      <c r="R415" s="216"/>
      <c r="S415" s="216"/>
      <c r="T415" s="217"/>
      <c r="AT415" s="218" t="s">
        <v>155</v>
      </c>
      <c r="AU415" s="218" t="s">
        <v>153</v>
      </c>
      <c r="AV415" s="14" t="s">
        <v>153</v>
      </c>
      <c r="AW415" s="14" t="s">
        <v>33</v>
      </c>
      <c r="AX415" s="14" t="s">
        <v>83</v>
      </c>
      <c r="AY415" s="218" t="s">
        <v>145</v>
      </c>
    </row>
    <row r="416" spans="1:65" s="2" customFormat="1" ht="16.5" customHeight="1">
      <c r="A416" s="34"/>
      <c r="B416" s="35"/>
      <c r="C416" s="183" t="s">
        <v>550</v>
      </c>
      <c r="D416" s="183" t="s">
        <v>148</v>
      </c>
      <c r="E416" s="184" t="s">
        <v>551</v>
      </c>
      <c r="F416" s="185" t="s">
        <v>552</v>
      </c>
      <c r="G416" s="186" t="s">
        <v>334</v>
      </c>
      <c r="H416" s="187">
        <v>1</v>
      </c>
      <c r="I416" s="188"/>
      <c r="J416" s="189">
        <f>ROUND(I416*H416,2)</f>
        <v>0</v>
      </c>
      <c r="K416" s="190"/>
      <c r="L416" s="39"/>
      <c r="M416" s="191" t="s">
        <v>1</v>
      </c>
      <c r="N416" s="192" t="s">
        <v>41</v>
      </c>
      <c r="O416" s="71"/>
      <c r="P416" s="193">
        <f>O416*H416</f>
        <v>0</v>
      </c>
      <c r="Q416" s="193">
        <v>2.2399999999999998E-3</v>
      </c>
      <c r="R416" s="193">
        <f>Q416*H416</f>
        <v>2.2399999999999998E-3</v>
      </c>
      <c r="S416" s="193">
        <v>0</v>
      </c>
      <c r="T416" s="194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5" t="s">
        <v>269</v>
      </c>
      <c r="AT416" s="195" t="s">
        <v>148</v>
      </c>
      <c r="AU416" s="195" t="s">
        <v>153</v>
      </c>
      <c r="AY416" s="17" t="s">
        <v>145</v>
      </c>
      <c r="BE416" s="196">
        <f>IF(N416="základní",J416,0)</f>
        <v>0</v>
      </c>
      <c r="BF416" s="196">
        <f>IF(N416="snížená",J416,0)</f>
        <v>0</v>
      </c>
      <c r="BG416" s="196">
        <f>IF(N416="zákl. přenesená",J416,0)</f>
        <v>0</v>
      </c>
      <c r="BH416" s="196">
        <f>IF(N416="sníž. přenesená",J416,0)</f>
        <v>0</v>
      </c>
      <c r="BI416" s="196">
        <f>IF(N416="nulová",J416,0)</f>
        <v>0</v>
      </c>
      <c r="BJ416" s="17" t="s">
        <v>153</v>
      </c>
      <c r="BK416" s="196">
        <f>ROUND(I416*H416,2)</f>
        <v>0</v>
      </c>
      <c r="BL416" s="17" t="s">
        <v>269</v>
      </c>
      <c r="BM416" s="195" t="s">
        <v>553</v>
      </c>
    </row>
    <row r="417" spans="1:65" s="13" customFormat="1" ht="11.25">
      <c r="B417" s="197"/>
      <c r="C417" s="198"/>
      <c r="D417" s="199" t="s">
        <v>155</v>
      </c>
      <c r="E417" s="200" t="s">
        <v>1</v>
      </c>
      <c r="F417" s="201" t="s">
        <v>187</v>
      </c>
      <c r="G417" s="198"/>
      <c r="H417" s="200" t="s">
        <v>1</v>
      </c>
      <c r="I417" s="202"/>
      <c r="J417" s="198"/>
      <c r="K417" s="198"/>
      <c r="L417" s="203"/>
      <c r="M417" s="204"/>
      <c r="N417" s="205"/>
      <c r="O417" s="205"/>
      <c r="P417" s="205"/>
      <c r="Q417" s="205"/>
      <c r="R417" s="205"/>
      <c r="S417" s="205"/>
      <c r="T417" s="206"/>
      <c r="AT417" s="207" t="s">
        <v>155</v>
      </c>
      <c r="AU417" s="207" t="s">
        <v>153</v>
      </c>
      <c r="AV417" s="13" t="s">
        <v>83</v>
      </c>
      <c r="AW417" s="13" t="s">
        <v>33</v>
      </c>
      <c r="AX417" s="13" t="s">
        <v>75</v>
      </c>
      <c r="AY417" s="207" t="s">
        <v>145</v>
      </c>
    </row>
    <row r="418" spans="1:65" s="14" customFormat="1" ht="11.25">
      <c r="B418" s="208"/>
      <c r="C418" s="209"/>
      <c r="D418" s="199" t="s">
        <v>155</v>
      </c>
      <c r="E418" s="210" t="s">
        <v>1</v>
      </c>
      <c r="F418" s="211" t="s">
        <v>83</v>
      </c>
      <c r="G418" s="209"/>
      <c r="H418" s="212">
        <v>1</v>
      </c>
      <c r="I418" s="213"/>
      <c r="J418" s="209"/>
      <c r="K418" s="209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155</v>
      </c>
      <c r="AU418" s="218" t="s">
        <v>153</v>
      </c>
      <c r="AV418" s="14" t="s">
        <v>153</v>
      </c>
      <c r="AW418" s="14" t="s">
        <v>33</v>
      </c>
      <c r="AX418" s="14" t="s">
        <v>83</v>
      </c>
      <c r="AY418" s="218" t="s">
        <v>145</v>
      </c>
    </row>
    <row r="419" spans="1:65" s="2" customFormat="1" ht="16.5" customHeight="1">
      <c r="A419" s="34"/>
      <c r="B419" s="35"/>
      <c r="C419" s="183" t="s">
        <v>554</v>
      </c>
      <c r="D419" s="183" t="s">
        <v>148</v>
      </c>
      <c r="E419" s="184" t="s">
        <v>555</v>
      </c>
      <c r="F419" s="185" t="s">
        <v>556</v>
      </c>
      <c r="G419" s="186" t="s">
        <v>151</v>
      </c>
      <c r="H419" s="187">
        <v>2</v>
      </c>
      <c r="I419" s="188"/>
      <c r="J419" s="189">
        <f>ROUND(I419*H419,2)</f>
        <v>0</v>
      </c>
      <c r="K419" s="190"/>
      <c r="L419" s="39"/>
      <c r="M419" s="191" t="s">
        <v>1</v>
      </c>
      <c r="N419" s="192" t="s">
        <v>41</v>
      </c>
      <c r="O419" s="71"/>
      <c r="P419" s="193">
        <f>O419*H419</f>
        <v>0</v>
      </c>
      <c r="Q419" s="193">
        <v>0</v>
      </c>
      <c r="R419" s="193">
        <f>Q419*H419</f>
        <v>0</v>
      </c>
      <c r="S419" s="193">
        <v>0</v>
      </c>
      <c r="T419" s="194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5" t="s">
        <v>269</v>
      </c>
      <c r="AT419" s="195" t="s">
        <v>148</v>
      </c>
      <c r="AU419" s="195" t="s">
        <v>153</v>
      </c>
      <c r="AY419" s="17" t="s">
        <v>145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7" t="s">
        <v>153</v>
      </c>
      <c r="BK419" s="196">
        <f>ROUND(I419*H419,2)</f>
        <v>0</v>
      </c>
      <c r="BL419" s="17" t="s">
        <v>269</v>
      </c>
      <c r="BM419" s="195" t="s">
        <v>557</v>
      </c>
    </row>
    <row r="420" spans="1:65" s="13" customFormat="1" ht="11.25">
      <c r="B420" s="197"/>
      <c r="C420" s="198"/>
      <c r="D420" s="199" t="s">
        <v>155</v>
      </c>
      <c r="E420" s="200" t="s">
        <v>1</v>
      </c>
      <c r="F420" s="201" t="s">
        <v>540</v>
      </c>
      <c r="G420" s="198"/>
      <c r="H420" s="200" t="s">
        <v>1</v>
      </c>
      <c r="I420" s="202"/>
      <c r="J420" s="198"/>
      <c r="K420" s="198"/>
      <c r="L420" s="203"/>
      <c r="M420" s="204"/>
      <c r="N420" s="205"/>
      <c r="O420" s="205"/>
      <c r="P420" s="205"/>
      <c r="Q420" s="205"/>
      <c r="R420" s="205"/>
      <c r="S420" s="205"/>
      <c r="T420" s="206"/>
      <c r="AT420" s="207" t="s">
        <v>155</v>
      </c>
      <c r="AU420" s="207" t="s">
        <v>153</v>
      </c>
      <c r="AV420" s="13" t="s">
        <v>83</v>
      </c>
      <c r="AW420" s="13" t="s">
        <v>33</v>
      </c>
      <c r="AX420" s="13" t="s">
        <v>75</v>
      </c>
      <c r="AY420" s="207" t="s">
        <v>145</v>
      </c>
    </row>
    <row r="421" spans="1:65" s="14" customFormat="1" ht="11.25">
      <c r="B421" s="208"/>
      <c r="C421" s="209"/>
      <c r="D421" s="199" t="s">
        <v>155</v>
      </c>
      <c r="E421" s="210" t="s">
        <v>1</v>
      </c>
      <c r="F421" s="211" t="s">
        <v>83</v>
      </c>
      <c r="G421" s="209"/>
      <c r="H421" s="212">
        <v>1</v>
      </c>
      <c r="I421" s="213"/>
      <c r="J421" s="209"/>
      <c r="K421" s="209"/>
      <c r="L421" s="214"/>
      <c r="M421" s="215"/>
      <c r="N421" s="216"/>
      <c r="O421" s="216"/>
      <c r="P421" s="216"/>
      <c r="Q421" s="216"/>
      <c r="R421" s="216"/>
      <c r="S421" s="216"/>
      <c r="T421" s="217"/>
      <c r="AT421" s="218" t="s">
        <v>155</v>
      </c>
      <c r="AU421" s="218" t="s">
        <v>153</v>
      </c>
      <c r="AV421" s="14" t="s">
        <v>153</v>
      </c>
      <c r="AW421" s="14" t="s">
        <v>33</v>
      </c>
      <c r="AX421" s="14" t="s">
        <v>75</v>
      </c>
      <c r="AY421" s="218" t="s">
        <v>145</v>
      </c>
    </row>
    <row r="422" spans="1:65" s="13" customFormat="1" ht="11.25">
      <c r="B422" s="197"/>
      <c r="C422" s="198"/>
      <c r="D422" s="199" t="s">
        <v>155</v>
      </c>
      <c r="E422" s="200" t="s">
        <v>1</v>
      </c>
      <c r="F422" s="201" t="s">
        <v>558</v>
      </c>
      <c r="G422" s="198"/>
      <c r="H422" s="200" t="s">
        <v>1</v>
      </c>
      <c r="I422" s="202"/>
      <c r="J422" s="198"/>
      <c r="K422" s="198"/>
      <c r="L422" s="203"/>
      <c r="M422" s="204"/>
      <c r="N422" s="205"/>
      <c r="O422" s="205"/>
      <c r="P422" s="205"/>
      <c r="Q422" s="205"/>
      <c r="R422" s="205"/>
      <c r="S422" s="205"/>
      <c r="T422" s="206"/>
      <c r="AT422" s="207" t="s">
        <v>155</v>
      </c>
      <c r="AU422" s="207" t="s">
        <v>153</v>
      </c>
      <c r="AV422" s="13" t="s">
        <v>83</v>
      </c>
      <c r="AW422" s="13" t="s">
        <v>33</v>
      </c>
      <c r="AX422" s="13" t="s">
        <v>75</v>
      </c>
      <c r="AY422" s="207" t="s">
        <v>145</v>
      </c>
    </row>
    <row r="423" spans="1:65" s="14" customFormat="1" ht="11.25">
      <c r="B423" s="208"/>
      <c r="C423" s="209"/>
      <c r="D423" s="199" t="s">
        <v>155</v>
      </c>
      <c r="E423" s="210" t="s">
        <v>1</v>
      </c>
      <c r="F423" s="211" t="s">
        <v>83</v>
      </c>
      <c r="G423" s="209"/>
      <c r="H423" s="212">
        <v>1</v>
      </c>
      <c r="I423" s="213"/>
      <c r="J423" s="209"/>
      <c r="K423" s="209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155</v>
      </c>
      <c r="AU423" s="218" t="s">
        <v>153</v>
      </c>
      <c r="AV423" s="14" t="s">
        <v>153</v>
      </c>
      <c r="AW423" s="14" t="s">
        <v>33</v>
      </c>
      <c r="AX423" s="14" t="s">
        <v>75</v>
      </c>
      <c r="AY423" s="218" t="s">
        <v>145</v>
      </c>
    </row>
    <row r="424" spans="1:65" s="15" customFormat="1" ht="11.25">
      <c r="B424" s="219"/>
      <c r="C424" s="220"/>
      <c r="D424" s="199" t="s">
        <v>155</v>
      </c>
      <c r="E424" s="221" t="s">
        <v>1</v>
      </c>
      <c r="F424" s="222" t="s">
        <v>165</v>
      </c>
      <c r="G424" s="220"/>
      <c r="H424" s="223">
        <v>2</v>
      </c>
      <c r="I424" s="224"/>
      <c r="J424" s="220"/>
      <c r="K424" s="220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155</v>
      </c>
      <c r="AU424" s="229" t="s">
        <v>153</v>
      </c>
      <c r="AV424" s="15" t="s">
        <v>152</v>
      </c>
      <c r="AW424" s="15" t="s">
        <v>33</v>
      </c>
      <c r="AX424" s="15" t="s">
        <v>83</v>
      </c>
      <c r="AY424" s="229" t="s">
        <v>145</v>
      </c>
    </row>
    <row r="425" spans="1:65" s="2" customFormat="1" ht="16.5" customHeight="1">
      <c r="A425" s="34"/>
      <c r="B425" s="35"/>
      <c r="C425" s="183" t="s">
        <v>559</v>
      </c>
      <c r="D425" s="183" t="s">
        <v>148</v>
      </c>
      <c r="E425" s="184" t="s">
        <v>560</v>
      </c>
      <c r="F425" s="185" t="s">
        <v>561</v>
      </c>
      <c r="G425" s="186" t="s">
        <v>151</v>
      </c>
      <c r="H425" s="187">
        <v>3</v>
      </c>
      <c r="I425" s="188"/>
      <c r="J425" s="189">
        <f>ROUND(I425*H425,2)</f>
        <v>0</v>
      </c>
      <c r="K425" s="190"/>
      <c r="L425" s="39"/>
      <c r="M425" s="191" t="s">
        <v>1</v>
      </c>
      <c r="N425" s="192" t="s">
        <v>41</v>
      </c>
      <c r="O425" s="71"/>
      <c r="P425" s="193">
        <f>O425*H425</f>
        <v>0</v>
      </c>
      <c r="Q425" s="193">
        <v>0</v>
      </c>
      <c r="R425" s="193">
        <f>Q425*H425</f>
        <v>0</v>
      </c>
      <c r="S425" s="193">
        <v>0</v>
      </c>
      <c r="T425" s="194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5" t="s">
        <v>269</v>
      </c>
      <c r="AT425" s="195" t="s">
        <v>148</v>
      </c>
      <c r="AU425" s="195" t="s">
        <v>153</v>
      </c>
      <c r="AY425" s="17" t="s">
        <v>145</v>
      </c>
      <c r="BE425" s="196">
        <f>IF(N425="základní",J425,0)</f>
        <v>0</v>
      </c>
      <c r="BF425" s="196">
        <f>IF(N425="snížená",J425,0)</f>
        <v>0</v>
      </c>
      <c r="BG425" s="196">
        <f>IF(N425="zákl. přenesená",J425,0)</f>
        <v>0</v>
      </c>
      <c r="BH425" s="196">
        <f>IF(N425="sníž. přenesená",J425,0)</f>
        <v>0</v>
      </c>
      <c r="BI425" s="196">
        <f>IF(N425="nulová",J425,0)</f>
        <v>0</v>
      </c>
      <c r="BJ425" s="17" t="s">
        <v>153</v>
      </c>
      <c r="BK425" s="196">
        <f>ROUND(I425*H425,2)</f>
        <v>0</v>
      </c>
      <c r="BL425" s="17" t="s">
        <v>269</v>
      </c>
      <c r="BM425" s="195" t="s">
        <v>562</v>
      </c>
    </row>
    <row r="426" spans="1:65" s="13" customFormat="1" ht="11.25">
      <c r="B426" s="197"/>
      <c r="C426" s="198"/>
      <c r="D426" s="199" t="s">
        <v>155</v>
      </c>
      <c r="E426" s="200" t="s">
        <v>1</v>
      </c>
      <c r="F426" s="201" t="s">
        <v>563</v>
      </c>
      <c r="G426" s="198"/>
      <c r="H426" s="200" t="s">
        <v>1</v>
      </c>
      <c r="I426" s="202"/>
      <c r="J426" s="198"/>
      <c r="K426" s="198"/>
      <c r="L426" s="203"/>
      <c r="M426" s="204"/>
      <c r="N426" s="205"/>
      <c r="O426" s="205"/>
      <c r="P426" s="205"/>
      <c r="Q426" s="205"/>
      <c r="R426" s="205"/>
      <c r="S426" s="205"/>
      <c r="T426" s="206"/>
      <c r="AT426" s="207" t="s">
        <v>155</v>
      </c>
      <c r="AU426" s="207" t="s">
        <v>153</v>
      </c>
      <c r="AV426" s="13" t="s">
        <v>83</v>
      </c>
      <c r="AW426" s="13" t="s">
        <v>33</v>
      </c>
      <c r="AX426" s="13" t="s">
        <v>75</v>
      </c>
      <c r="AY426" s="207" t="s">
        <v>145</v>
      </c>
    </row>
    <row r="427" spans="1:65" s="14" customFormat="1" ht="11.25">
      <c r="B427" s="208"/>
      <c r="C427" s="209"/>
      <c r="D427" s="199" t="s">
        <v>155</v>
      </c>
      <c r="E427" s="210" t="s">
        <v>1</v>
      </c>
      <c r="F427" s="211" t="s">
        <v>564</v>
      </c>
      <c r="G427" s="209"/>
      <c r="H427" s="212">
        <v>3</v>
      </c>
      <c r="I427" s="213"/>
      <c r="J427" s="209"/>
      <c r="K427" s="209"/>
      <c r="L427" s="214"/>
      <c r="M427" s="215"/>
      <c r="N427" s="216"/>
      <c r="O427" s="216"/>
      <c r="P427" s="216"/>
      <c r="Q427" s="216"/>
      <c r="R427" s="216"/>
      <c r="S427" s="216"/>
      <c r="T427" s="217"/>
      <c r="AT427" s="218" t="s">
        <v>155</v>
      </c>
      <c r="AU427" s="218" t="s">
        <v>153</v>
      </c>
      <c r="AV427" s="14" t="s">
        <v>153</v>
      </c>
      <c r="AW427" s="14" t="s">
        <v>33</v>
      </c>
      <c r="AX427" s="14" t="s">
        <v>83</v>
      </c>
      <c r="AY427" s="218" t="s">
        <v>145</v>
      </c>
    </row>
    <row r="428" spans="1:65" s="2" customFormat="1" ht="16.5" customHeight="1">
      <c r="A428" s="34"/>
      <c r="B428" s="35"/>
      <c r="C428" s="183" t="s">
        <v>565</v>
      </c>
      <c r="D428" s="183" t="s">
        <v>148</v>
      </c>
      <c r="E428" s="184" t="s">
        <v>566</v>
      </c>
      <c r="F428" s="185" t="s">
        <v>567</v>
      </c>
      <c r="G428" s="186" t="s">
        <v>151</v>
      </c>
      <c r="H428" s="187">
        <v>1</v>
      </c>
      <c r="I428" s="188"/>
      <c r="J428" s="189">
        <f>ROUND(I428*H428,2)</f>
        <v>0</v>
      </c>
      <c r="K428" s="190"/>
      <c r="L428" s="39"/>
      <c r="M428" s="191" t="s">
        <v>1</v>
      </c>
      <c r="N428" s="192" t="s">
        <v>41</v>
      </c>
      <c r="O428" s="71"/>
      <c r="P428" s="193">
        <f>O428*H428</f>
        <v>0</v>
      </c>
      <c r="Q428" s="193">
        <v>0</v>
      </c>
      <c r="R428" s="193">
        <f>Q428*H428</f>
        <v>0</v>
      </c>
      <c r="S428" s="193">
        <v>0</v>
      </c>
      <c r="T428" s="194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5" t="s">
        <v>269</v>
      </c>
      <c r="AT428" s="195" t="s">
        <v>148</v>
      </c>
      <c r="AU428" s="195" t="s">
        <v>153</v>
      </c>
      <c r="AY428" s="17" t="s">
        <v>145</v>
      </c>
      <c r="BE428" s="196">
        <f>IF(N428="základní",J428,0)</f>
        <v>0</v>
      </c>
      <c r="BF428" s="196">
        <f>IF(N428="snížená",J428,0)</f>
        <v>0</v>
      </c>
      <c r="BG428" s="196">
        <f>IF(N428="zákl. přenesená",J428,0)</f>
        <v>0</v>
      </c>
      <c r="BH428" s="196">
        <f>IF(N428="sníž. přenesená",J428,0)</f>
        <v>0</v>
      </c>
      <c r="BI428" s="196">
        <f>IF(N428="nulová",J428,0)</f>
        <v>0</v>
      </c>
      <c r="BJ428" s="17" t="s">
        <v>153</v>
      </c>
      <c r="BK428" s="196">
        <f>ROUND(I428*H428,2)</f>
        <v>0</v>
      </c>
      <c r="BL428" s="17" t="s">
        <v>269</v>
      </c>
      <c r="BM428" s="195" t="s">
        <v>568</v>
      </c>
    </row>
    <row r="429" spans="1:65" s="13" customFormat="1" ht="11.25">
      <c r="B429" s="197"/>
      <c r="C429" s="198"/>
      <c r="D429" s="199" t="s">
        <v>155</v>
      </c>
      <c r="E429" s="200" t="s">
        <v>1</v>
      </c>
      <c r="F429" s="201" t="s">
        <v>347</v>
      </c>
      <c r="G429" s="198"/>
      <c r="H429" s="200" t="s">
        <v>1</v>
      </c>
      <c r="I429" s="202"/>
      <c r="J429" s="198"/>
      <c r="K429" s="198"/>
      <c r="L429" s="203"/>
      <c r="M429" s="204"/>
      <c r="N429" s="205"/>
      <c r="O429" s="205"/>
      <c r="P429" s="205"/>
      <c r="Q429" s="205"/>
      <c r="R429" s="205"/>
      <c r="S429" s="205"/>
      <c r="T429" s="206"/>
      <c r="AT429" s="207" t="s">
        <v>155</v>
      </c>
      <c r="AU429" s="207" t="s">
        <v>153</v>
      </c>
      <c r="AV429" s="13" t="s">
        <v>83</v>
      </c>
      <c r="AW429" s="13" t="s">
        <v>33</v>
      </c>
      <c r="AX429" s="13" t="s">
        <v>75</v>
      </c>
      <c r="AY429" s="207" t="s">
        <v>145</v>
      </c>
    </row>
    <row r="430" spans="1:65" s="14" customFormat="1" ht="11.25">
      <c r="B430" s="208"/>
      <c r="C430" s="209"/>
      <c r="D430" s="199" t="s">
        <v>155</v>
      </c>
      <c r="E430" s="210" t="s">
        <v>1</v>
      </c>
      <c r="F430" s="211" t="s">
        <v>83</v>
      </c>
      <c r="G430" s="209"/>
      <c r="H430" s="212">
        <v>1</v>
      </c>
      <c r="I430" s="213"/>
      <c r="J430" s="209"/>
      <c r="K430" s="209"/>
      <c r="L430" s="214"/>
      <c r="M430" s="215"/>
      <c r="N430" s="216"/>
      <c r="O430" s="216"/>
      <c r="P430" s="216"/>
      <c r="Q430" s="216"/>
      <c r="R430" s="216"/>
      <c r="S430" s="216"/>
      <c r="T430" s="217"/>
      <c r="AT430" s="218" t="s">
        <v>155</v>
      </c>
      <c r="AU430" s="218" t="s">
        <v>153</v>
      </c>
      <c r="AV430" s="14" t="s">
        <v>153</v>
      </c>
      <c r="AW430" s="14" t="s">
        <v>33</v>
      </c>
      <c r="AX430" s="14" t="s">
        <v>83</v>
      </c>
      <c r="AY430" s="218" t="s">
        <v>145</v>
      </c>
    </row>
    <row r="431" spans="1:65" s="2" customFormat="1" ht="21.75" customHeight="1">
      <c r="A431" s="34"/>
      <c r="B431" s="35"/>
      <c r="C431" s="183" t="s">
        <v>569</v>
      </c>
      <c r="D431" s="183" t="s">
        <v>148</v>
      </c>
      <c r="E431" s="184" t="s">
        <v>570</v>
      </c>
      <c r="F431" s="185" t="s">
        <v>571</v>
      </c>
      <c r="G431" s="186" t="s">
        <v>151</v>
      </c>
      <c r="H431" s="187">
        <v>1</v>
      </c>
      <c r="I431" s="188"/>
      <c r="J431" s="189">
        <f>ROUND(I431*H431,2)</f>
        <v>0</v>
      </c>
      <c r="K431" s="190"/>
      <c r="L431" s="39"/>
      <c r="M431" s="191" t="s">
        <v>1</v>
      </c>
      <c r="N431" s="192" t="s">
        <v>41</v>
      </c>
      <c r="O431" s="71"/>
      <c r="P431" s="193">
        <f>O431*H431</f>
        <v>0</v>
      </c>
      <c r="Q431" s="193">
        <v>0</v>
      </c>
      <c r="R431" s="193">
        <f>Q431*H431</f>
        <v>0</v>
      </c>
      <c r="S431" s="193">
        <v>0</v>
      </c>
      <c r="T431" s="194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5" t="s">
        <v>269</v>
      </c>
      <c r="AT431" s="195" t="s">
        <v>148</v>
      </c>
      <c r="AU431" s="195" t="s">
        <v>153</v>
      </c>
      <c r="AY431" s="17" t="s">
        <v>145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7" t="s">
        <v>153</v>
      </c>
      <c r="BK431" s="196">
        <f>ROUND(I431*H431,2)</f>
        <v>0</v>
      </c>
      <c r="BL431" s="17" t="s">
        <v>269</v>
      </c>
      <c r="BM431" s="195" t="s">
        <v>572</v>
      </c>
    </row>
    <row r="432" spans="1:65" s="13" customFormat="1" ht="11.25">
      <c r="B432" s="197"/>
      <c r="C432" s="198"/>
      <c r="D432" s="199" t="s">
        <v>155</v>
      </c>
      <c r="E432" s="200" t="s">
        <v>1</v>
      </c>
      <c r="F432" s="201" t="s">
        <v>573</v>
      </c>
      <c r="G432" s="198"/>
      <c r="H432" s="200" t="s">
        <v>1</v>
      </c>
      <c r="I432" s="202"/>
      <c r="J432" s="198"/>
      <c r="K432" s="198"/>
      <c r="L432" s="203"/>
      <c r="M432" s="204"/>
      <c r="N432" s="205"/>
      <c r="O432" s="205"/>
      <c r="P432" s="205"/>
      <c r="Q432" s="205"/>
      <c r="R432" s="205"/>
      <c r="S432" s="205"/>
      <c r="T432" s="206"/>
      <c r="AT432" s="207" t="s">
        <v>155</v>
      </c>
      <c r="AU432" s="207" t="s">
        <v>153</v>
      </c>
      <c r="AV432" s="13" t="s">
        <v>83</v>
      </c>
      <c r="AW432" s="13" t="s">
        <v>33</v>
      </c>
      <c r="AX432" s="13" t="s">
        <v>75</v>
      </c>
      <c r="AY432" s="207" t="s">
        <v>145</v>
      </c>
    </row>
    <row r="433" spans="1:65" s="14" customFormat="1" ht="11.25">
      <c r="B433" s="208"/>
      <c r="C433" s="209"/>
      <c r="D433" s="199" t="s">
        <v>155</v>
      </c>
      <c r="E433" s="210" t="s">
        <v>1</v>
      </c>
      <c r="F433" s="211" t="s">
        <v>83</v>
      </c>
      <c r="G433" s="209"/>
      <c r="H433" s="212">
        <v>1</v>
      </c>
      <c r="I433" s="213"/>
      <c r="J433" s="209"/>
      <c r="K433" s="209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155</v>
      </c>
      <c r="AU433" s="218" t="s">
        <v>153</v>
      </c>
      <c r="AV433" s="14" t="s">
        <v>153</v>
      </c>
      <c r="AW433" s="14" t="s">
        <v>33</v>
      </c>
      <c r="AX433" s="14" t="s">
        <v>83</v>
      </c>
      <c r="AY433" s="218" t="s">
        <v>145</v>
      </c>
    </row>
    <row r="434" spans="1:65" s="2" customFormat="1" ht="24.2" customHeight="1">
      <c r="A434" s="34"/>
      <c r="B434" s="35"/>
      <c r="C434" s="183" t="s">
        <v>574</v>
      </c>
      <c r="D434" s="183" t="s">
        <v>148</v>
      </c>
      <c r="E434" s="184" t="s">
        <v>575</v>
      </c>
      <c r="F434" s="185" t="s">
        <v>576</v>
      </c>
      <c r="G434" s="186" t="s">
        <v>151</v>
      </c>
      <c r="H434" s="187">
        <v>1</v>
      </c>
      <c r="I434" s="188"/>
      <c r="J434" s="189">
        <f>ROUND(I434*H434,2)</f>
        <v>0</v>
      </c>
      <c r="K434" s="190"/>
      <c r="L434" s="39"/>
      <c r="M434" s="191" t="s">
        <v>1</v>
      </c>
      <c r="N434" s="192" t="s">
        <v>41</v>
      </c>
      <c r="O434" s="71"/>
      <c r="P434" s="193">
        <f>O434*H434</f>
        <v>0</v>
      </c>
      <c r="Q434" s="193">
        <v>3.8999999999999998E-3</v>
      </c>
      <c r="R434" s="193">
        <f>Q434*H434</f>
        <v>3.8999999999999998E-3</v>
      </c>
      <c r="S434" s="193">
        <v>0</v>
      </c>
      <c r="T434" s="194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5" t="s">
        <v>269</v>
      </c>
      <c r="AT434" s="195" t="s">
        <v>148</v>
      </c>
      <c r="AU434" s="195" t="s">
        <v>153</v>
      </c>
      <c r="AY434" s="17" t="s">
        <v>145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7" t="s">
        <v>153</v>
      </c>
      <c r="BK434" s="196">
        <f>ROUND(I434*H434,2)</f>
        <v>0</v>
      </c>
      <c r="BL434" s="17" t="s">
        <v>269</v>
      </c>
      <c r="BM434" s="195" t="s">
        <v>577</v>
      </c>
    </row>
    <row r="435" spans="1:65" s="2" customFormat="1" ht="24.2" customHeight="1">
      <c r="A435" s="34"/>
      <c r="B435" s="35"/>
      <c r="C435" s="183" t="s">
        <v>578</v>
      </c>
      <c r="D435" s="183" t="s">
        <v>148</v>
      </c>
      <c r="E435" s="184" t="s">
        <v>579</v>
      </c>
      <c r="F435" s="185" t="s">
        <v>580</v>
      </c>
      <c r="G435" s="186" t="s">
        <v>151</v>
      </c>
      <c r="H435" s="187">
        <v>2</v>
      </c>
      <c r="I435" s="188"/>
      <c r="J435" s="189">
        <f>ROUND(I435*H435,2)</f>
        <v>0</v>
      </c>
      <c r="K435" s="190"/>
      <c r="L435" s="39"/>
      <c r="M435" s="191" t="s">
        <v>1</v>
      </c>
      <c r="N435" s="192" t="s">
        <v>41</v>
      </c>
      <c r="O435" s="71"/>
      <c r="P435" s="193">
        <f>O435*H435</f>
        <v>0</v>
      </c>
      <c r="Q435" s="193">
        <v>6.0000000000000002E-5</v>
      </c>
      <c r="R435" s="193">
        <f>Q435*H435</f>
        <v>1.2E-4</v>
      </c>
      <c r="S435" s="193">
        <v>0</v>
      </c>
      <c r="T435" s="194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5" t="s">
        <v>269</v>
      </c>
      <c r="AT435" s="195" t="s">
        <v>148</v>
      </c>
      <c r="AU435" s="195" t="s">
        <v>153</v>
      </c>
      <c r="AY435" s="17" t="s">
        <v>145</v>
      </c>
      <c r="BE435" s="196">
        <f>IF(N435="základní",J435,0)</f>
        <v>0</v>
      </c>
      <c r="BF435" s="196">
        <f>IF(N435="snížená",J435,0)</f>
        <v>0</v>
      </c>
      <c r="BG435" s="196">
        <f>IF(N435="zákl. přenesená",J435,0)</f>
        <v>0</v>
      </c>
      <c r="BH435" s="196">
        <f>IF(N435="sníž. přenesená",J435,0)</f>
        <v>0</v>
      </c>
      <c r="BI435" s="196">
        <f>IF(N435="nulová",J435,0)</f>
        <v>0</v>
      </c>
      <c r="BJ435" s="17" t="s">
        <v>153</v>
      </c>
      <c r="BK435" s="196">
        <f>ROUND(I435*H435,2)</f>
        <v>0</v>
      </c>
      <c r="BL435" s="17" t="s">
        <v>269</v>
      </c>
      <c r="BM435" s="195" t="s">
        <v>581</v>
      </c>
    </row>
    <row r="436" spans="1:65" s="13" customFormat="1" ht="11.25">
      <c r="B436" s="197"/>
      <c r="C436" s="198"/>
      <c r="D436" s="199" t="s">
        <v>155</v>
      </c>
      <c r="E436" s="200" t="s">
        <v>1</v>
      </c>
      <c r="F436" s="201" t="s">
        <v>582</v>
      </c>
      <c r="G436" s="198"/>
      <c r="H436" s="200" t="s">
        <v>1</v>
      </c>
      <c r="I436" s="202"/>
      <c r="J436" s="198"/>
      <c r="K436" s="198"/>
      <c r="L436" s="203"/>
      <c r="M436" s="204"/>
      <c r="N436" s="205"/>
      <c r="O436" s="205"/>
      <c r="P436" s="205"/>
      <c r="Q436" s="205"/>
      <c r="R436" s="205"/>
      <c r="S436" s="205"/>
      <c r="T436" s="206"/>
      <c r="AT436" s="207" t="s">
        <v>155</v>
      </c>
      <c r="AU436" s="207" t="s">
        <v>153</v>
      </c>
      <c r="AV436" s="13" t="s">
        <v>83</v>
      </c>
      <c r="AW436" s="13" t="s">
        <v>33</v>
      </c>
      <c r="AX436" s="13" t="s">
        <v>75</v>
      </c>
      <c r="AY436" s="207" t="s">
        <v>145</v>
      </c>
    </row>
    <row r="437" spans="1:65" s="14" customFormat="1" ht="11.25">
      <c r="B437" s="208"/>
      <c r="C437" s="209"/>
      <c r="D437" s="199" t="s">
        <v>155</v>
      </c>
      <c r="E437" s="210" t="s">
        <v>1</v>
      </c>
      <c r="F437" s="211" t="s">
        <v>583</v>
      </c>
      <c r="G437" s="209"/>
      <c r="H437" s="212">
        <v>2</v>
      </c>
      <c r="I437" s="213"/>
      <c r="J437" s="209"/>
      <c r="K437" s="209"/>
      <c r="L437" s="214"/>
      <c r="M437" s="215"/>
      <c r="N437" s="216"/>
      <c r="O437" s="216"/>
      <c r="P437" s="216"/>
      <c r="Q437" s="216"/>
      <c r="R437" s="216"/>
      <c r="S437" s="216"/>
      <c r="T437" s="217"/>
      <c r="AT437" s="218" t="s">
        <v>155</v>
      </c>
      <c r="AU437" s="218" t="s">
        <v>153</v>
      </c>
      <c r="AV437" s="14" t="s">
        <v>153</v>
      </c>
      <c r="AW437" s="14" t="s">
        <v>33</v>
      </c>
      <c r="AX437" s="14" t="s">
        <v>83</v>
      </c>
      <c r="AY437" s="218" t="s">
        <v>145</v>
      </c>
    </row>
    <row r="438" spans="1:65" s="2" customFormat="1" ht="24.2" customHeight="1">
      <c r="A438" s="34"/>
      <c r="B438" s="35"/>
      <c r="C438" s="230" t="s">
        <v>584</v>
      </c>
      <c r="D438" s="230" t="s">
        <v>430</v>
      </c>
      <c r="E438" s="231" t="s">
        <v>585</v>
      </c>
      <c r="F438" s="232" t="s">
        <v>586</v>
      </c>
      <c r="G438" s="233" t="s">
        <v>151</v>
      </c>
      <c r="H438" s="234">
        <v>2</v>
      </c>
      <c r="I438" s="235"/>
      <c r="J438" s="236">
        <f>ROUND(I438*H438,2)</f>
        <v>0</v>
      </c>
      <c r="K438" s="237"/>
      <c r="L438" s="238"/>
      <c r="M438" s="239" t="s">
        <v>1</v>
      </c>
      <c r="N438" s="240" t="s">
        <v>41</v>
      </c>
      <c r="O438" s="71"/>
      <c r="P438" s="193">
        <f>O438*H438</f>
        <v>0</v>
      </c>
      <c r="Q438" s="193">
        <v>2.7999999999999998E-4</v>
      </c>
      <c r="R438" s="193">
        <f>Q438*H438</f>
        <v>5.5999999999999995E-4</v>
      </c>
      <c r="S438" s="193">
        <v>0</v>
      </c>
      <c r="T438" s="194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5" t="s">
        <v>356</v>
      </c>
      <c r="AT438" s="195" t="s">
        <v>430</v>
      </c>
      <c r="AU438" s="195" t="s">
        <v>153</v>
      </c>
      <c r="AY438" s="17" t="s">
        <v>145</v>
      </c>
      <c r="BE438" s="196">
        <f>IF(N438="základní",J438,0)</f>
        <v>0</v>
      </c>
      <c r="BF438" s="196">
        <f>IF(N438="snížená",J438,0)</f>
        <v>0</v>
      </c>
      <c r="BG438" s="196">
        <f>IF(N438="zákl. přenesená",J438,0)</f>
        <v>0</v>
      </c>
      <c r="BH438" s="196">
        <f>IF(N438="sníž. přenesená",J438,0)</f>
        <v>0</v>
      </c>
      <c r="BI438" s="196">
        <f>IF(N438="nulová",J438,0)</f>
        <v>0</v>
      </c>
      <c r="BJ438" s="17" t="s">
        <v>153</v>
      </c>
      <c r="BK438" s="196">
        <f>ROUND(I438*H438,2)</f>
        <v>0</v>
      </c>
      <c r="BL438" s="17" t="s">
        <v>269</v>
      </c>
      <c r="BM438" s="195" t="s">
        <v>587</v>
      </c>
    </row>
    <row r="439" spans="1:65" s="2" customFormat="1" ht="21.75" customHeight="1">
      <c r="A439" s="34"/>
      <c r="B439" s="35"/>
      <c r="C439" s="183" t="s">
        <v>588</v>
      </c>
      <c r="D439" s="183" t="s">
        <v>148</v>
      </c>
      <c r="E439" s="184" t="s">
        <v>589</v>
      </c>
      <c r="F439" s="185" t="s">
        <v>590</v>
      </c>
      <c r="G439" s="186" t="s">
        <v>334</v>
      </c>
      <c r="H439" s="187">
        <v>11</v>
      </c>
      <c r="I439" s="188"/>
      <c r="J439" s="189">
        <f>ROUND(I439*H439,2)</f>
        <v>0</v>
      </c>
      <c r="K439" s="190"/>
      <c r="L439" s="39"/>
      <c r="M439" s="191" t="s">
        <v>1</v>
      </c>
      <c r="N439" s="192" t="s">
        <v>41</v>
      </c>
      <c r="O439" s="71"/>
      <c r="P439" s="193">
        <f>O439*H439</f>
        <v>0</v>
      </c>
      <c r="Q439" s="193">
        <v>0</v>
      </c>
      <c r="R439" s="193">
        <f>Q439*H439</f>
        <v>0</v>
      </c>
      <c r="S439" s="193">
        <v>0</v>
      </c>
      <c r="T439" s="194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5" t="s">
        <v>269</v>
      </c>
      <c r="AT439" s="195" t="s">
        <v>148</v>
      </c>
      <c r="AU439" s="195" t="s">
        <v>153</v>
      </c>
      <c r="AY439" s="17" t="s">
        <v>145</v>
      </c>
      <c r="BE439" s="196">
        <f>IF(N439="základní",J439,0)</f>
        <v>0</v>
      </c>
      <c r="BF439" s="196">
        <f>IF(N439="snížená",J439,0)</f>
        <v>0</v>
      </c>
      <c r="BG439" s="196">
        <f>IF(N439="zákl. přenesená",J439,0)</f>
        <v>0</v>
      </c>
      <c r="BH439" s="196">
        <f>IF(N439="sníž. přenesená",J439,0)</f>
        <v>0</v>
      </c>
      <c r="BI439" s="196">
        <f>IF(N439="nulová",J439,0)</f>
        <v>0</v>
      </c>
      <c r="BJ439" s="17" t="s">
        <v>153</v>
      </c>
      <c r="BK439" s="196">
        <f>ROUND(I439*H439,2)</f>
        <v>0</v>
      </c>
      <c r="BL439" s="17" t="s">
        <v>269</v>
      </c>
      <c r="BM439" s="195" t="s">
        <v>591</v>
      </c>
    </row>
    <row r="440" spans="1:65" s="14" customFormat="1" ht="11.25">
      <c r="B440" s="208"/>
      <c r="C440" s="209"/>
      <c r="D440" s="199" t="s">
        <v>155</v>
      </c>
      <c r="E440" s="210" t="s">
        <v>1</v>
      </c>
      <c r="F440" s="211" t="s">
        <v>592</v>
      </c>
      <c r="G440" s="209"/>
      <c r="H440" s="212">
        <v>11</v>
      </c>
      <c r="I440" s="213"/>
      <c r="J440" s="209"/>
      <c r="K440" s="209"/>
      <c r="L440" s="214"/>
      <c r="M440" s="215"/>
      <c r="N440" s="216"/>
      <c r="O440" s="216"/>
      <c r="P440" s="216"/>
      <c r="Q440" s="216"/>
      <c r="R440" s="216"/>
      <c r="S440" s="216"/>
      <c r="T440" s="217"/>
      <c r="AT440" s="218" t="s">
        <v>155</v>
      </c>
      <c r="AU440" s="218" t="s">
        <v>153</v>
      </c>
      <c r="AV440" s="14" t="s">
        <v>153</v>
      </c>
      <c r="AW440" s="14" t="s">
        <v>33</v>
      </c>
      <c r="AX440" s="14" t="s">
        <v>83</v>
      </c>
      <c r="AY440" s="218" t="s">
        <v>145</v>
      </c>
    </row>
    <row r="441" spans="1:65" s="2" customFormat="1" ht="24.2" customHeight="1">
      <c r="A441" s="34"/>
      <c r="B441" s="35"/>
      <c r="C441" s="183" t="s">
        <v>593</v>
      </c>
      <c r="D441" s="183" t="s">
        <v>148</v>
      </c>
      <c r="E441" s="184" t="s">
        <v>594</v>
      </c>
      <c r="F441" s="185" t="s">
        <v>595</v>
      </c>
      <c r="G441" s="186" t="s">
        <v>151</v>
      </c>
      <c r="H441" s="187">
        <v>2</v>
      </c>
      <c r="I441" s="188"/>
      <c r="J441" s="189">
        <f>ROUND(I441*H441,2)</f>
        <v>0</v>
      </c>
      <c r="K441" s="190"/>
      <c r="L441" s="39"/>
      <c r="M441" s="191" t="s">
        <v>1</v>
      </c>
      <c r="N441" s="192" t="s">
        <v>41</v>
      </c>
      <c r="O441" s="71"/>
      <c r="P441" s="193">
        <f>O441*H441</f>
        <v>0</v>
      </c>
      <c r="Q441" s="193">
        <v>0</v>
      </c>
      <c r="R441" s="193">
        <f>Q441*H441</f>
        <v>0</v>
      </c>
      <c r="S441" s="193">
        <v>0</v>
      </c>
      <c r="T441" s="194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5" t="s">
        <v>269</v>
      </c>
      <c r="AT441" s="195" t="s">
        <v>148</v>
      </c>
      <c r="AU441" s="195" t="s">
        <v>153</v>
      </c>
      <c r="AY441" s="17" t="s">
        <v>145</v>
      </c>
      <c r="BE441" s="196">
        <f>IF(N441="základní",J441,0)</f>
        <v>0</v>
      </c>
      <c r="BF441" s="196">
        <f>IF(N441="snížená",J441,0)</f>
        <v>0</v>
      </c>
      <c r="BG441" s="196">
        <f>IF(N441="zákl. přenesená",J441,0)</f>
        <v>0</v>
      </c>
      <c r="BH441" s="196">
        <f>IF(N441="sníž. přenesená",J441,0)</f>
        <v>0</v>
      </c>
      <c r="BI441" s="196">
        <f>IF(N441="nulová",J441,0)</f>
        <v>0</v>
      </c>
      <c r="BJ441" s="17" t="s">
        <v>153</v>
      </c>
      <c r="BK441" s="196">
        <f>ROUND(I441*H441,2)</f>
        <v>0</v>
      </c>
      <c r="BL441" s="17" t="s">
        <v>269</v>
      </c>
      <c r="BM441" s="195" t="s">
        <v>596</v>
      </c>
    </row>
    <row r="442" spans="1:65" s="2" customFormat="1" ht="24.2" customHeight="1">
      <c r="A442" s="34"/>
      <c r="B442" s="35"/>
      <c r="C442" s="183" t="s">
        <v>597</v>
      </c>
      <c r="D442" s="183" t="s">
        <v>148</v>
      </c>
      <c r="E442" s="184" t="s">
        <v>598</v>
      </c>
      <c r="F442" s="185" t="s">
        <v>599</v>
      </c>
      <c r="G442" s="186" t="s">
        <v>387</v>
      </c>
      <c r="H442" s="187">
        <v>1.6E-2</v>
      </c>
      <c r="I442" s="188"/>
      <c r="J442" s="189">
        <f>ROUND(I442*H442,2)</f>
        <v>0</v>
      </c>
      <c r="K442" s="190"/>
      <c r="L442" s="39"/>
      <c r="M442" s="191" t="s">
        <v>1</v>
      </c>
      <c r="N442" s="192" t="s">
        <v>41</v>
      </c>
      <c r="O442" s="71"/>
      <c r="P442" s="193">
        <f>O442*H442</f>
        <v>0</v>
      </c>
      <c r="Q442" s="193">
        <v>0</v>
      </c>
      <c r="R442" s="193">
        <f>Q442*H442</f>
        <v>0</v>
      </c>
      <c r="S442" s="193">
        <v>0</v>
      </c>
      <c r="T442" s="194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5" t="s">
        <v>269</v>
      </c>
      <c r="AT442" s="195" t="s">
        <v>148</v>
      </c>
      <c r="AU442" s="195" t="s">
        <v>153</v>
      </c>
      <c r="AY442" s="17" t="s">
        <v>145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7" t="s">
        <v>153</v>
      </c>
      <c r="BK442" s="196">
        <f>ROUND(I442*H442,2)</f>
        <v>0</v>
      </c>
      <c r="BL442" s="17" t="s">
        <v>269</v>
      </c>
      <c r="BM442" s="195" t="s">
        <v>600</v>
      </c>
    </row>
    <row r="443" spans="1:65" s="2" customFormat="1" ht="24.2" customHeight="1">
      <c r="A443" s="34"/>
      <c r="B443" s="35"/>
      <c r="C443" s="183" t="s">
        <v>601</v>
      </c>
      <c r="D443" s="183" t="s">
        <v>148</v>
      </c>
      <c r="E443" s="184" t="s">
        <v>602</v>
      </c>
      <c r="F443" s="185" t="s">
        <v>603</v>
      </c>
      <c r="G443" s="186" t="s">
        <v>387</v>
      </c>
      <c r="H443" s="187">
        <v>1.6E-2</v>
      </c>
      <c r="I443" s="188"/>
      <c r="J443" s="189">
        <f>ROUND(I443*H443,2)</f>
        <v>0</v>
      </c>
      <c r="K443" s="190"/>
      <c r="L443" s="39"/>
      <c r="M443" s="191" t="s">
        <v>1</v>
      </c>
      <c r="N443" s="192" t="s">
        <v>41</v>
      </c>
      <c r="O443" s="71"/>
      <c r="P443" s="193">
        <f>O443*H443</f>
        <v>0</v>
      </c>
      <c r="Q443" s="193">
        <v>0</v>
      </c>
      <c r="R443" s="193">
        <f>Q443*H443</f>
        <v>0</v>
      </c>
      <c r="S443" s="193">
        <v>0</v>
      </c>
      <c r="T443" s="194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5" t="s">
        <v>269</v>
      </c>
      <c r="AT443" s="195" t="s">
        <v>148</v>
      </c>
      <c r="AU443" s="195" t="s">
        <v>153</v>
      </c>
      <c r="AY443" s="17" t="s">
        <v>145</v>
      </c>
      <c r="BE443" s="196">
        <f>IF(N443="základní",J443,0)</f>
        <v>0</v>
      </c>
      <c r="BF443" s="196">
        <f>IF(N443="snížená",J443,0)</f>
        <v>0</v>
      </c>
      <c r="BG443" s="196">
        <f>IF(N443="zákl. přenesená",J443,0)</f>
        <v>0</v>
      </c>
      <c r="BH443" s="196">
        <f>IF(N443="sníž. přenesená",J443,0)</f>
        <v>0</v>
      </c>
      <c r="BI443" s="196">
        <f>IF(N443="nulová",J443,0)</f>
        <v>0</v>
      </c>
      <c r="BJ443" s="17" t="s">
        <v>153</v>
      </c>
      <c r="BK443" s="196">
        <f>ROUND(I443*H443,2)</f>
        <v>0</v>
      </c>
      <c r="BL443" s="17" t="s">
        <v>269</v>
      </c>
      <c r="BM443" s="195" t="s">
        <v>604</v>
      </c>
    </row>
    <row r="444" spans="1:65" s="2" customFormat="1" ht="24.2" customHeight="1">
      <c r="A444" s="34"/>
      <c r="B444" s="35"/>
      <c r="C444" s="183" t="s">
        <v>605</v>
      </c>
      <c r="D444" s="183" t="s">
        <v>148</v>
      </c>
      <c r="E444" s="184" t="s">
        <v>606</v>
      </c>
      <c r="F444" s="185" t="s">
        <v>607</v>
      </c>
      <c r="G444" s="186" t="s">
        <v>387</v>
      </c>
      <c r="H444" s="187">
        <v>1.6E-2</v>
      </c>
      <c r="I444" s="188"/>
      <c r="J444" s="189">
        <f>ROUND(I444*H444,2)</f>
        <v>0</v>
      </c>
      <c r="K444" s="190"/>
      <c r="L444" s="39"/>
      <c r="M444" s="191" t="s">
        <v>1</v>
      </c>
      <c r="N444" s="192" t="s">
        <v>41</v>
      </c>
      <c r="O444" s="71"/>
      <c r="P444" s="193">
        <f>O444*H444</f>
        <v>0</v>
      </c>
      <c r="Q444" s="193">
        <v>0</v>
      </c>
      <c r="R444" s="193">
        <f>Q444*H444</f>
        <v>0</v>
      </c>
      <c r="S444" s="193">
        <v>0</v>
      </c>
      <c r="T444" s="194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5" t="s">
        <v>269</v>
      </c>
      <c r="AT444" s="195" t="s">
        <v>148</v>
      </c>
      <c r="AU444" s="195" t="s">
        <v>153</v>
      </c>
      <c r="AY444" s="17" t="s">
        <v>145</v>
      </c>
      <c r="BE444" s="196">
        <f>IF(N444="základní",J444,0)</f>
        <v>0</v>
      </c>
      <c r="BF444" s="196">
        <f>IF(N444="snížená",J444,0)</f>
        <v>0</v>
      </c>
      <c r="BG444" s="196">
        <f>IF(N444="zákl. přenesená",J444,0)</f>
        <v>0</v>
      </c>
      <c r="BH444" s="196">
        <f>IF(N444="sníž. přenesená",J444,0)</f>
        <v>0</v>
      </c>
      <c r="BI444" s="196">
        <f>IF(N444="nulová",J444,0)</f>
        <v>0</v>
      </c>
      <c r="BJ444" s="17" t="s">
        <v>153</v>
      </c>
      <c r="BK444" s="196">
        <f>ROUND(I444*H444,2)</f>
        <v>0</v>
      </c>
      <c r="BL444" s="17" t="s">
        <v>269</v>
      </c>
      <c r="BM444" s="195" t="s">
        <v>608</v>
      </c>
    </row>
    <row r="445" spans="1:65" s="12" customFormat="1" ht="22.9" customHeight="1">
      <c r="B445" s="167"/>
      <c r="C445" s="168"/>
      <c r="D445" s="169" t="s">
        <v>74</v>
      </c>
      <c r="E445" s="181" t="s">
        <v>609</v>
      </c>
      <c r="F445" s="181" t="s">
        <v>610</v>
      </c>
      <c r="G445" s="168"/>
      <c r="H445" s="168"/>
      <c r="I445" s="171"/>
      <c r="J445" s="182">
        <f>BK445</f>
        <v>0</v>
      </c>
      <c r="K445" s="168"/>
      <c r="L445" s="173"/>
      <c r="M445" s="174"/>
      <c r="N445" s="175"/>
      <c r="O445" s="175"/>
      <c r="P445" s="176">
        <f>SUM(P446:P505)</f>
        <v>0</v>
      </c>
      <c r="Q445" s="175"/>
      <c r="R445" s="176">
        <f>SUM(R446:R505)</f>
        <v>3.9775000000000005E-2</v>
      </c>
      <c r="S445" s="175"/>
      <c r="T445" s="177">
        <f>SUM(T446:T505)</f>
        <v>3.4009999999999992E-2</v>
      </c>
      <c r="AR445" s="178" t="s">
        <v>153</v>
      </c>
      <c r="AT445" s="179" t="s">
        <v>74</v>
      </c>
      <c r="AU445" s="179" t="s">
        <v>83</v>
      </c>
      <c r="AY445" s="178" t="s">
        <v>145</v>
      </c>
      <c r="BK445" s="180">
        <f>SUM(BK446:BK505)</f>
        <v>0</v>
      </c>
    </row>
    <row r="446" spans="1:65" s="2" customFormat="1" ht="16.5" customHeight="1">
      <c r="A446" s="34"/>
      <c r="B446" s="35"/>
      <c r="C446" s="183" t="s">
        <v>611</v>
      </c>
      <c r="D446" s="183" t="s">
        <v>148</v>
      </c>
      <c r="E446" s="184" t="s">
        <v>612</v>
      </c>
      <c r="F446" s="185" t="s">
        <v>613</v>
      </c>
      <c r="G446" s="186" t="s">
        <v>334</v>
      </c>
      <c r="H446" s="187">
        <v>9</v>
      </c>
      <c r="I446" s="188"/>
      <c r="J446" s="189">
        <f>ROUND(I446*H446,2)</f>
        <v>0</v>
      </c>
      <c r="K446" s="190"/>
      <c r="L446" s="39"/>
      <c r="M446" s="191" t="s">
        <v>1</v>
      </c>
      <c r="N446" s="192" t="s">
        <v>41</v>
      </c>
      <c r="O446" s="71"/>
      <c r="P446" s="193">
        <f>O446*H446</f>
        <v>0</v>
      </c>
      <c r="Q446" s="193">
        <v>0</v>
      </c>
      <c r="R446" s="193">
        <f>Q446*H446</f>
        <v>0</v>
      </c>
      <c r="S446" s="193">
        <v>2.7999999999999998E-4</v>
      </c>
      <c r="T446" s="194">
        <f>S446*H446</f>
        <v>2.5199999999999997E-3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5" t="s">
        <v>269</v>
      </c>
      <c r="AT446" s="195" t="s">
        <v>148</v>
      </c>
      <c r="AU446" s="195" t="s">
        <v>153</v>
      </c>
      <c r="AY446" s="17" t="s">
        <v>145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7" t="s">
        <v>153</v>
      </c>
      <c r="BK446" s="196">
        <f>ROUND(I446*H446,2)</f>
        <v>0</v>
      </c>
      <c r="BL446" s="17" t="s">
        <v>269</v>
      </c>
      <c r="BM446" s="195" t="s">
        <v>614</v>
      </c>
    </row>
    <row r="447" spans="1:65" s="13" customFormat="1" ht="11.25">
      <c r="B447" s="197"/>
      <c r="C447" s="198"/>
      <c r="D447" s="199" t="s">
        <v>155</v>
      </c>
      <c r="E447" s="200" t="s">
        <v>1</v>
      </c>
      <c r="F447" s="201" t="s">
        <v>209</v>
      </c>
      <c r="G447" s="198"/>
      <c r="H447" s="200" t="s">
        <v>1</v>
      </c>
      <c r="I447" s="202"/>
      <c r="J447" s="198"/>
      <c r="K447" s="198"/>
      <c r="L447" s="203"/>
      <c r="M447" s="204"/>
      <c r="N447" s="205"/>
      <c r="O447" s="205"/>
      <c r="P447" s="205"/>
      <c r="Q447" s="205"/>
      <c r="R447" s="205"/>
      <c r="S447" s="205"/>
      <c r="T447" s="206"/>
      <c r="AT447" s="207" t="s">
        <v>155</v>
      </c>
      <c r="AU447" s="207" t="s">
        <v>153</v>
      </c>
      <c r="AV447" s="13" t="s">
        <v>83</v>
      </c>
      <c r="AW447" s="13" t="s">
        <v>33</v>
      </c>
      <c r="AX447" s="13" t="s">
        <v>75</v>
      </c>
      <c r="AY447" s="207" t="s">
        <v>145</v>
      </c>
    </row>
    <row r="448" spans="1:65" s="14" customFormat="1" ht="11.25">
      <c r="B448" s="208"/>
      <c r="C448" s="209"/>
      <c r="D448" s="199" t="s">
        <v>155</v>
      </c>
      <c r="E448" s="210" t="s">
        <v>1</v>
      </c>
      <c r="F448" s="211" t="s">
        <v>179</v>
      </c>
      <c r="G448" s="209"/>
      <c r="H448" s="212">
        <v>5</v>
      </c>
      <c r="I448" s="213"/>
      <c r="J448" s="209"/>
      <c r="K448" s="209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155</v>
      </c>
      <c r="AU448" s="218" t="s">
        <v>153</v>
      </c>
      <c r="AV448" s="14" t="s">
        <v>153</v>
      </c>
      <c r="AW448" s="14" t="s">
        <v>33</v>
      </c>
      <c r="AX448" s="14" t="s">
        <v>75</v>
      </c>
      <c r="AY448" s="218" t="s">
        <v>145</v>
      </c>
    </row>
    <row r="449" spans="1:65" s="13" customFormat="1" ht="11.25">
      <c r="B449" s="197"/>
      <c r="C449" s="198"/>
      <c r="D449" s="199" t="s">
        <v>155</v>
      </c>
      <c r="E449" s="200" t="s">
        <v>1</v>
      </c>
      <c r="F449" s="201" t="s">
        <v>221</v>
      </c>
      <c r="G449" s="198"/>
      <c r="H449" s="200" t="s">
        <v>1</v>
      </c>
      <c r="I449" s="202"/>
      <c r="J449" s="198"/>
      <c r="K449" s="198"/>
      <c r="L449" s="203"/>
      <c r="M449" s="204"/>
      <c r="N449" s="205"/>
      <c r="O449" s="205"/>
      <c r="P449" s="205"/>
      <c r="Q449" s="205"/>
      <c r="R449" s="205"/>
      <c r="S449" s="205"/>
      <c r="T449" s="206"/>
      <c r="AT449" s="207" t="s">
        <v>155</v>
      </c>
      <c r="AU449" s="207" t="s">
        <v>153</v>
      </c>
      <c r="AV449" s="13" t="s">
        <v>83</v>
      </c>
      <c r="AW449" s="13" t="s">
        <v>33</v>
      </c>
      <c r="AX449" s="13" t="s">
        <v>75</v>
      </c>
      <c r="AY449" s="207" t="s">
        <v>145</v>
      </c>
    </row>
    <row r="450" spans="1:65" s="14" customFormat="1" ht="11.25">
      <c r="B450" s="208"/>
      <c r="C450" s="209"/>
      <c r="D450" s="199" t="s">
        <v>155</v>
      </c>
      <c r="E450" s="210" t="s">
        <v>1</v>
      </c>
      <c r="F450" s="211" t="s">
        <v>146</v>
      </c>
      <c r="G450" s="209"/>
      <c r="H450" s="212">
        <v>3</v>
      </c>
      <c r="I450" s="213"/>
      <c r="J450" s="209"/>
      <c r="K450" s="209"/>
      <c r="L450" s="214"/>
      <c r="M450" s="215"/>
      <c r="N450" s="216"/>
      <c r="O450" s="216"/>
      <c r="P450" s="216"/>
      <c r="Q450" s="216"/>
      <c r="R450" s="216"/>
      <c r="S450" s="216"/>
      <c r="T450" s="217"/>
      <c r="AT450" s="218" t="s">
        <v>155</v>
      </c>
      <c r="AU450" s="218" t="s">
        <v>153</v>
      </c>
      <c r="AV450" s="14" t="s">
        <v>153</v>
      </c>
      <c r="AW450" s="14" t="s">
        <v>33</v>
      </c>
      <c r="AX450" s="14" t="s">
        <v>75</v>
      </c>
      <c r="AY450" s="218" t="s">
        <v>145</v>
      </c>
    </row>
    <row r="451" spans="1:65" s="13" customFormat="1" ht="11.25">
      <c r="B451" s="197"/>
      <c r="C451" s="198"/>
      <c r="D451" s="199" t="s">
        <v>155</v>
      </c>
      <c r="E451" s="200" t="s">
        <v>1</v>
      </c>
      <c r="F451" s="201" t="s">
        <v>187</v>
      </c>
      <c r="G451" s="198"/>
      <c r="H451" s="200" t="s">
        <v>1</v>
      </c>
      <c r="I451" s="202"/>
      <c r="J451" s="198"/>
      <c r="K451" s="198"/>
      <c r="L451" s="203"/>
      <c r="M451" s="204"/>
      <c r="N451" s="205"/>
      <c r="O451" s="205"/>
      <c r="P451" s="205"/>
      <c r="Q451" s="205"/>
      <c r="R451" s="205"/>
      <c r="S451" s="205"/>
      <c r="T451" s="206"/>
      <c r="AT451" s="207" t="s">
        <v>155</v>
      </c>
      <c r="AU451" s="207" t="s">
        <v>153</v>
      </c>
      <c r="AV451" s="13" t="s">
        <v>83</v>
      </c>
      <c r="AW451" s="13" t="s">
        <v>33</v>
      </c>
      <c r="AX451" s="13" t="s">
        <v>75</v>
      </c>
      <c r="AY451" s="207" t="s">
        <v>145</v>
      </c>
    </row>
    <row r="452" spans="1:65" s="14" customFormat="1" ht="11.25">
      <c r="B452" s="208"/>
      <c r="C452" s="209"/>
      <c r="D452" s="199" t="s">
        <v>155</v>
      </c>
      <c r="E452" s="210" t="s">
        <v>1</v>
      </c>
      <c r="F452" s="211" t="s">
        <v>83</v>
      </c>
      <c r="G452" s="209"/>
      <c r="H452" s="212">
        <v>1</v>
      </c>
      <c r="I452" s="213"/>
      <c r="J452" s="209"/>
      <c r="K452" s="209"/>
      <c r="L452" s="214"/>
      <c r="M452" s="215"/>
      <c r="N452" s="216"/>
      <c r="O452" s="216"/>
      <c r="P452" s="216"/>
      <c r="Q452" s="216"/>
      <c r="R452" s="216"/>
      <c r="S452" s="216"/>
      <c r="T452" s="217"/>
      <c r="AT452" s="218" t="s">
        <v>155</v>
      </c>
      <c r="AU452" s="218" t="s">
        <v>153</v>
      </c>
      <c r="AV452" s="14" t="s">
        <v>153</v>
      </c>
      <c r="AW452" s="14" t="s">
        <v>33</v>
      </c>
      <c r="AX452" s="14" t="s">
        <v>75</v>
      </c>
      <c r="AY452" s="218" t="s">
        <v>145</v>
      </c>
    </row>
    <row r="453" spans="1:65" s="15" customFormat="1" ht="11.25">
      <c r="B453" s="219"/>
      <c r="C453" s="220"/>
      <c r="D453" s="199" t="s">
        <v>155</v>
      </c>
      <c r="E453" s="221" t="s">
        <v>1</v>
      </c>
      <c r="F453" s="222" t="s">
        <v>165</v>
      </c>
      <c r="G453" s="220"/>
      <c r="H453" s="223">
        <v>9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AT453" s="229" t="s">
        <v>155</v>
      </c>
      <c r="AU453" s="229" t="s">
        <v>153</v>
      </c>
      <c r="AV453" s="15" t="s">
        <v>152</v>
      </c>
      <c r="AW453" s="15" t="s">
        <v>33</v>
      </c>
      <c r="AX453" s="15" t="s">
        <v>83</v>
      </c>
      <c r="AY453" s="229" t="s">
        <v>145</v>
      </c>
    </row>
    <row r="454" spans="1:65" s="2" customFormat="1" ht="21.75" customHeight="1">
      <c r="A454" s="34"/>
      <c r="B454" s="35"/>
      <c r="C454" s="183" t="s">
        <v>615</v>
      </c>
      <c r="D454" s="183" t="s">
        <v>148</v>
      </c>
      <c r="E454" s="184" t="s">
        <v>616</v>
      </c>
      <c r="F454" s="185" t="s">
        <v>617</v>
      </c>
      <c r="G454" s="186" t="s">
        <v>151</v>
      </c>
      <c r="H454" s="187">
        <v>7</v>
      </c>
      <c r="I454" s="188"/>
      <c r="J454" s="189">
        <f>ROUND(I454*H454,2)</f>
        <v>0</v>
      </c>
      <c r="K454" s="190"/>
      <c r="L454" s="39"/>
      <c r="M454" s="191" t="s">
        <v>1</v>
      </c>
      <c r="N454" s="192" t="s">
        <v>41</v>
      </c>
      <c r="O454" s="71"/>
      <c r="P454" s="193">
        <f>O454*H454</f>
        <v>0</v>
      </c>
      <c r="Q454" s="193">
        <v>0</v>
      </c>
      <c r="R454" s="193">
        <f>Q454*H454</f>
        <v>0</v>
      </c>
      <c r="S454" s="193">
        <v>0</v>
      </c>
      <c r="T454" s="194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95" t="s">
        <v>269</v>
      </c>
      <c r="AT454" s="195" t="s">
        <v>148</v>
      </c>
      <c r="AU454" s="195" t="s">
        <v>153</v>
      </c>
      <c r="AY454" s="17" t="s">
        <v>145</v>
      </c>
      <c r="BE454" s="196">
        <f>IF(N454="základní",J454,0)</f>
        <v>0</v>
      </c>
      <c r="BF454" s="196">
        <f>IF(N454="snížená",J454,0)</f>
        <v>0</v>
      </c>
      <c r="BG454" s="196">
        <f>IF(N454="zákl. přenesená",J454,0)</f>
        <v>0</v>
      </c>
      <c r="BH454" s="196">
        <f>IF(N454="sníž. přenesená",J454,0)</f>
        <v>0</v>
      </c>
      <c r="BI454" s="196">
        <f>IF(N454="nulová",J454,0)</f>
        <v>0</v>
      </c>
      <c r="BJ454" s="17" t="s">
        <v>153</v>
      </c>
      <c r="BK454" s="196">
        <f>ROUND(I454*H454,2)</f>
        <v>0</v>
      </c>
      <c r="BL454" s="17" t="s">
        <v>269</v>
      </c>
      <c r="BM454" s="195" t="s">
        <v>618</v>
      </c>
    </row>
    <row r="455" spans="1:65" s="2" customFormat="1" ht="24.2" customHeight="1">
      <c r="A455" s="34"/>
      <c r="B455" s="35"/>
      <c r="C455" s="183" t="s">
        <v>619</v>
      </c>
      <c r="D455" s="183" t="s">
        <v>148</v>
      </c>
      <c r="E455" s="184" t="s">
        <v>620</v>
      </c>
      <c r="F455" s="185" t="s">
        <v>621</v>
      </c>
      <c r="G455" s="186" t="s">
        <v>334</v>
      </c>
      <c r="H455" s="187">
        <v>19.5</v>
      </c>
      <c r="I455" s="188"/>
      <c r="J455" s="189">
        <f>ROUND(I455*H455,2)</f>
        <v>0</v>
      </c>
      <c r="K455" s="190"/>
      <c r="L455" s="39"/>
      <c r="M455" s="191" t="s">
        <v>1</v>
      </c>
      <c r="N455" s="192" t="s">
        <v>41</v>
      </c>
      <c r="O455" s="71"/>
      <c r="P455" s="193">
        <f>O455*H455</f>
        <v>0</v>
      </c>
      <c r="Q455" s="193">
        <v>1.16E-3</v>
      </c>
      <c r="R455" s="193">
        <f>Q455*H455</f>
        <v>2.2620000000000001E-2</v>
      </c>
      <c r="S455" s="193">
        <v>0</v>
      </c>
      <c r="T455" s="194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95" t="s">
        <v>269</v>
      </c>
      <c r="AT455" s="195" t="s">
        <v>148</v>
      </c>
      <c r="AU455" s="195" t="s">
        <v>153</v>
      </c>
      <c r="AY455" s="17" t="s">
        <v>145</v>
      </c>
      <c r="BE455" s="196">
        <f>IF(N455="základní",J455,0)</f>
        <v>0</v>
      </c>
      <c r="BF455" s="196">
        <f>IF(N455="snížená",J455,0)</f>
        <v>0</v>
      </c>
      <c r="BG455" s="196">
        <f>IF(N455="zákl. přenesená",J455,0)</f>
        <v>0</v>
      </c>
      <c r="BH455" s="196">
        <f>IF(N455="sníž. přenesená",J455,0)</f>
        <v>0</v>
      </c>
      <c r="BI455" s="196">
        <f>IF(N455="nulová",J455,0)</f>
        <v>0</v>
      </c>
      <c r="BJ455" s="17" t="s">
        <v>153</v>
      </c>
      <c r="BK455" s="196">
        <f>ROUND(I455*H455,2)</f>
        <v>0</v>
      </c>
      <c r="BL455" s="17" t="s">
        <v>269</v>
      </c>
      <c r="BM455" s="195" t="s">
        <v>622</v>
      </c>
    </row>
    <row r="456" spans="1:65" s="13" customFormat="1" ht="11.25">
      <c r="B456" s="197"/>
      <c r="C456" s="198"/>
      <c r="D456" s="199" t="s">
        <v>155</v>
      </c>
      <c r="E456" s="200" t="s">
        <v>1</v>
      </c>
      <c r="F456" s="201" t="s">
        <v>623</v>
      </c>
      <c r="G456" s="198"/>
      <c r="H456" s="200" t="s">
        <v>1</v>
      </c>
      <c r="I456" s="202"/>
      <c r="J456" s="198"/>
      <c r="K456" s="198"/>
      <c r="L456" s="203"/>
      <c r="M456" s="204"/>
      <c r="N456" s="205"/>
      <c r="O456" s="205"/>
      <c r="P456" s="205"/>
      <c r="Q456" s="205"/>
      <c r="R456" s="205"/>
      <c r="S456" s="205"/>
      <c r="T456" s="206"/>
      <c r="AT456" s="207" t="s">
        <v>155</v>
      </c>
      <c r="AU456" s="207" t="s">
        <v>153</v>
      </c>
      <c r="AV456" s="13" t="s">
        <v>83</v>
      </c>
      <c r="AW456" s="13" t="s">
        <v>33</v>
      </c>
      <c r="AX456" s="13" t="s">
        <v>75</v>
      </c>
      <c r="AY456" s="207" t="s">
        <v>145</v>
      </c>
    </row>
    <row r="457" spans="1:65" s="14" customFormat="1" ht="11.25">
      <c r="B457" s="208"/>
      <c r="C457" s="209"/>
      <c r="D457" s="199" t="s">
        <v>155</v>
      </c>
      <c r="E457" s="210" t="s">
        <v>1</v>
      </c>
      <c r="F457" s="211" t="s">
        <v>624</v>
      </c>
      <c r="G457" s="209"/>
      <c r="H457" s="212">
        <v>8</v>
      </c>
      <c r="I457" s="213"/>
      <c r="J457" s="209"/>
      <c r="K457" s="209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155</v>
      </c>
      <c r="AU457" s="218" t="s">
        <v>153</v>
      </c>
      <c r="AV457" s="14" t="s">
        <v>153</v>
      </c>
      <c r="AW457" s="14" t="s">
        <v>33</v>
      </c>
      <c r="AX457" s="14" t="s">
        <v>75</v>
      </c>
      <c r="AY457" s="218" t="s">
        <v>145</v>
      </c>
    </row>
    <row r="458" spans="1:65" s="13" customFormat="1" ht="11.25">
      <c r="B458" s="197"/>
      <c r="C458" s="198"/>
      <c r="D458" s="199" t="s">
        <v>155</v>
      </c>
      <c r="E458" s="200" t="s">
        <v>1</v>
      </c>
      <c r="F458" s="201" t="s">
        <v>625</v>
      </c>
      <c r="G458" s="198"/>
      <c r="H458" s="200" t="s">
        <v>1</v>
      </c>
      <c r="I458" s="202"/>
      <c r="J458" s="198"/>
      <c r="K458" s="198"/>
      <c r="L458" s="203"/>
      <c r="M458" s="204"/>
      <c r="N458" s="205"/>
      <c r="O458" s="205"/>
      <c r="P458" s="205"/>
      <c r="Q458" s="205"/>
      <c r="R458" s="205"/>
      <c r="S458" s="205"/>
      <c r="T458" s="206"/>
      <c r="AT458" s="207" t="s">
        <v>155</v>
      </c>
      <c r="AU458" s="207" t="s">
        <v>153</v>
      </c>
      <c r="AV458" s="13" t="s">
        <v>83</v>
      </c>
      <c r="AW458" s="13" t="s">
        <v>33</v>
      </c>
      <c r="AX458" s="13" t="s">
        <v>75</v>
      </c>
      <c r="AY458" s="207" t="s">
        <v>145</v>
      </c>
    </row>
    <row r="459" spans="1:65" s="14" customFormat="1" ht="11.25">
      <c r="B459" s="208"/>
      <c r="C459" s="209"/>
      <c r="D459" s="199" t="s">
        <v>155</v>
      </c>
      <c r="E459" s="210" t="s">
        <v>1</v>
      </c>
      <c r="F459" s="211" t="s">
        <v>626</v>
      </c>
      <c r="G459" s="209"/>
      <c r="H459" s="212">
        <v>10</v>
      </c>
      <c r="I459" s="213"/>
      <c r="J459" s="209"/>
      <c r="K459" s="209"/>
      <c r="L459" s="214"/>
      <c r="M459" s="215"/>
      <c r="N459" s="216"/>
      <c r="O459" s="216"/>
      <c r="P459" s="216"/>
      <c r="Q459" s="216"/>
      <c r="R459" s="216"/>
      <c r="S459" s="216"/>
      <c r="T459" s="217"/>
      <c r="AT459" s="218" t="s">
        <v>155</v>
      </c>
      <c r="AU459" s="218" t="s">
        <v>153</v>
      </c>
      <c r="AV459" s="14" t="s">
        <v>153</v>
      </c>
      <c r="AW459" s="14" t="s">
        <v>33</v>
      </c>
      <c r="AX459" s="14" t="s">
        <v>75</v>
      </c>
      <c r="AY459" s="218" t="s">
        <v>145</v>
      </c>
    </row>
    <row r="460" spans="1:65" s="13" customFormat="1" ht="11.25">
      <c r="B460" s="197"/>
      <c r="C460" s="198"/>
      <c r="D460" s="199" t="s">
        <v>155</v>
      </c>
      <c r="E460" s="200" t="s">
        <v>1</v>
      </c>
      <c r="F460" s="201" t="s">
        <v>573</v>
      </c>
      <c r="G460" s="198"/>
      <c r="H460" s="200" t="s">
        <v>1</v>
      </c>
      <c r="I460" s="202"/>
      <c r="J460" s="198"/>
      <c r="K460" s="198"/>
      <c r="L460" s="203"/>
      <c r="M460" s="204"/>
      <c r="N460" s="205"/>
      <c r="O460" s="205"/>
      <c r="P460" s="205"/>
      <c r="Q460" s="205"/>
      <c r="R460" s="205"/>
      <c r="S460" s="205"/>
      <c r="T460" s="206"/>
      <c r="AT460" s="207" t="s">
        <v>155</v>
      </c>
      <c r="AU460" s="207" t="s">
        <v>153</v>
      </c>
      <c r="AV460" s="13" t="s">
        <v>83</v>
      </c>
      <c r="AW460" s="13" t="s">
        <v>33</v>
      </c>
      <c r="AX460" s="13" t="s">
        <v>75</v>
      </c>
      <c r="AY460" s="207" t="s">
        <v>145</v>
      </c>
    </row>
    <row r="461" spans="1:65" s="14" customFormat="1" ht="11.25">
      <c r="B461" s="208"/>
      <c r="C461" s="209"/>
      <c r="D461" s="199" t="s">
        <v>155</v>
      </c>
      <c r="E461" s="210" t="s">
        <v>1</v>
      </c>
      <c r="F461" s="211" t="s">
        <v>627</v>
      </c>
      <c r="G461" s="209"/>
      <c r="H461" s="212">
        <v>1.5</v>
      </c>
      <c r="I461" s="213"/>
      <c r="J461" s="209"/>
      <c r="K461" s="209"/>
      <c r="L461" s="214"/>
      <c r="M461" s="215"/>
      <c r="N461" s="216"/>
      <c r="O461" s="216"/>
      <c r="P461" s="216"/>
      <c r="Q461" s="216"/>
      <c r="R461" s="216"/>
      <c r="S461" s="216"/>
      <c r="T461" s="217"/>
      <c r="AT461" s="218" t="s">
        <v>155</v>
      </c>
      <c r="AU461" s="218" t="s">
        <v>153</v>
      </c>
      <c r="AV461" s="14" t="s">
        <v>153</v>
      </c>
      <c r="AW461" s="14" t="s">
        <v>33</v>
      </c>
      <c r="AX461" s="14" t="s">
        <v>75</v>
      </c>
      <c r="AY461" s="218" t="s">
        <v>145</v>
      </c>
    </row>
    <row r="462" spans="1:65" s="15" customFormat="1" ht="11.25">
      <c r="B462" s="219"/>
      <c r="C462" s="220"/>
      <c r="D462" s="199" t="s">
        <v>155</v>
      </c>
      <c r="E462" s="221" t="s">
        <v>1</v>
      </c>
      <c r="F462" s="222" t="s">
        <v>165</v>
      </c>
      <c r="G462" s="220"/>
      <c r="H462" s="223">
        <v>19.5</v>
      </c>
      <c r="I462" s="224"/>
      <c r="J462" s="220"/>
      <c r="K462" s="220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155</v>
      </c>
      <c r="AU462" s="229" t="s">
        <v>153</v>
      </c>
      <c r="AV462" s="15" t="s">
        <v>152</v>
      </c>
      <c r="AW462" s="15" t="s">
        <v>33</v>
      </c>
      <c r="AX462" s="15" t="s">
        <v>83</v>
      </c>
      <c r="AY462" s="229" t="s">
        <v>145</v>
      </c>
    </row>
    <row r="463" spans="1:65" s="2" customFormat="1" ht="24.2" customHeight="1">
      <c r="A463" s="34"/>
      <c r="B463" s="35"/>
      <c r="C463" s="183" t="s">
        <v>628</v>
      </c>
      <c r="D463" s="183" t="s">
        <v>148</v>
      </c>
      <c r="E463" s="184" t="s">
        <v>629</v>
      </c>
      <c r="F463" s="185" t="s">
        <v>630</v>
      </c>
      <c r="G463" s="186" t="s">
        <v>631</v>
      </c>
      <c r="H463" s="187">
        <v>2</v>
      </c>
      <c r="I463" s="188"/>
      <c r="J463" s="189">
        <f>ROUND(I463*H463,2)</f>
        <v>0</v>
      </c>
      <c r="K463" s="190"/>
      <c r="L463" s="39"/>
      <c r="M463" s="191" t="s">
        <v>1</v>
      </c>
      <c r="N463" s="192" t="s">
        <v>41</v>
      </c>
      <c r="O463" s="71"/>
      <c r="P463" s="193">
        <f>O463*H463</f>
        <v>0</v>
      </c>
      <c r="Q463" s="193">
        <v>0</v>
      </c>
      <c r="R463" s="193">
        <f>Q463*H463</f>
        <v>0</v>
      </c>
      <c r="S463" s="193">
        <v>0</v>
      </c>
      <c r="T463" s="194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5" t="s">
        <v>269</v>
      </c>
      <c r="AT463" s="195" t="s">
        <v>148</v>
      </c>
      <c r="AU463" s="195" t="s">
        <v>153</v>
      </c>
      <c r="AY463" s="17" t="s">
        <v>145</v>
      </c>
      <c r="BE463" s="196">
        <f>IF(N463="základní",J463,0)</f>
        <v>0</v>
      </c>
      <c r="BF463" s="196">
        <f>IF(N463="snížená",J463,0)</f>
        <v>0</v>
      </c>
      <c r="BG463" s="196">
        <f>IF(N463="zákl. přenesená",J463,0)</f>
        <v>0</v>
      </c>
      <c r="BH463" s="196">
        <f>IF(N463="sníž. přenesená",J463,0)</f>
        <v>0</v>
      </c>
      <c r="BI463" s="196">
        <f>IF(N463="nulová",J463,0)</f>
        <v>0</v>
      </c>
      <c r="BJ463" s="17" t="s">
        <v>153</v>
      </c>
      <c r="BK463" s="196">
        <f>ROUND(I463*H463,2)</f>
        <v>0</v>
      </c>
      <c r="BL463" s="17" t="s">
        <v>269</v>
      </c>
      <c r="BM463" s="195" t="s">
        <v>632</v>
      </c>
    </row>
    <row r="464" spans="1:65" s="2" customFormat="1" ht="24.2" customHeight="1">
      <c r="A464" s="34"/>
      <c r="B464" s="35"/>
      <c r="C464" s="183" t="s">
        <v>633</v>
      </c>
      <c r="D464" s="183" t="s">
        <v>148</v>
      </c>
      <c r="E464" s="184" t="s">
        <v>634</v>
      </c>
      <c r="F464" s="185" t="s">
        <v>635</v>
      </c>
      <c r="G464" s="186" t="s">
        <v>631</v>
      </c>
      <c r="H464" s="187">
        <v>2</v>
      </c>
      <c r="I464" s="188"/>
      <c r="J464" s="189">
        <f>ROUND(I464*H464,2)</f>
        <v>0</v>
      </c>
      <c r="K464" s="190"/>
      <c r="L464" s="39"/>
      <c r="M464" s="191" t="s">
        <v>1</v>
      </c>
      <c r="N464" s="192" t="s">
        <v>41</v>
      </c>
      <c r="O464" s="71"/>
      <c r="P464" s="193">
        <f>O464*H464</f>
        <v>0</v>
      </c>
      <c r="Q464" s="193">
        <v>0</v>
      </c>
      <c r="R464" s="193">
        <f>Q464*H464</f>
        <v>0</v>
      </c>
      <c r="S464" s="193">
        <v>0</v>
      </c>
      <c r="T464" s="194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95" t="s">
        <v>269</v>
      </c>
      <c r="AT464" s="195" t="s">
        <v>148</v>
      </c>
      <c r="AU464" s="195" t="s">
        <v>153</v>
      </c>
      <c r="AY464" s="17" t="s">
        <v>145</v>
      </c>
      <c r="BE464" s="196">
        <f>IF(N464="základní",J464,0)</f>
        <v>0</v>
      </c>
      <c r="BF464" s="196">
        <f>IF(N464="snížená",J464,0)</f>
        <v>0</v>
      </c>
      <c r="BG464" s="196">
        <f>IF(N464="zákl. přenesená",J464,0)</f>
        <v>0</v>
      </c>
      <c r="BH464" s="196">
        <f>IF(N464="sníž. přenesená",J464,0)</f>
        <v>0</v>
      </c>
      <c r="BI464" s="196">
        <f>IF(N464="nulová",J464,0)</f>
        <v>0</v>
      </c>
      <c r="BJ464" s="17" t="s">
        <v>153</v>
      </c>
      <c r="BK464" s="196">
        <f>ROUND(I464*H464,2)</f>
        <v>0</v>
      </c>
      <c r="BL464" s="17" t="s">
        <v>269</v>
      </c>
      <c r="BM464" s="195" t="s">
        <v>636</v>
      </c>
    </row>
    <row r="465" spans="1:65" s="2" customFormat="1" ht="37.9" customHeight="1">
      <c r="A465" s="34"/>
      <c r="B465" s="35"/>
      <c r="C465" s="183" t="s">
        <v>637</v>
      </c>
      <c r="D465" s="183" t="s">
        <v>148</v>
      </c>
      <c r="E465" s="184" t="s">
        <v>638</v>
      </c>
      <c r="F465" s="185" t="s">
        <v>639</v>
      </c>
      <c r="G465" s="186" t="s">
        <v>334</v>
      </c>
      <c r="H465" s="187">
        <v>19.5</v>
      </c>
      <c r="I465" s="188"/>
      <c r="J465" s="189">
        <f>ROUND(I465*H465,2)</f>
        <v>0</v>
      </c>
      <c r="K465" s="190"/>
      <c r="L465" s="39"/>
      <c r="M465" s="191" t="s">
        <v>1</v>
      </c>
      <c r="N465" s="192" t="s">
        <v>41</v>
      </c>
      <c r="O465" s="71"/>
      <c r="P465" s="193">
        <f>O465*H465</f>
        <v>0</v>
      </c>
      <c r="Q465" s="193">
        <v>5.0000000000000002E-5</v>
      </c>
      <c r="R465" s="193">
        <f>Q465*H465</f>
        <v>9.7500000000000006E-4</v>
      </c>
      <c r="S465" s="193">
        <v>0</v>
      </c>
      <c r="T465" s="194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5" t="s">
        <v>269</v>
      </c>
      <c r="AT465" s="195" t="s">
        <v>148</v>
      </c>
      <c r="AU465" s="195" t="s">
        <v>153</v>
      </c>
      <c r="AY465" s="17" t="s">
        <v>145</v>
      </c>
      <c r="BE465" s="196">
        <f>IF(N465="základní",J465,0)</f>
        <v>0</v>
      </c>
      <c r="BF465" s="196">
        <f>IF(N465="snížená",J465,0)</f>
        <v>0</v>
      </c>
      <c r="BG465" s="196">
        <f>IF(N465="zákl. přenesená",J465,0)</f>
        <v>0</v>
      </c>
      <c r="BH465" s="196">
        <f>IF(N465="sníž. přenesená",J465,0)</f>
        <v>0</v>
      </c>
      <c r="BI465" s="196">
        <f>IF(N465="nulová",J465,0)</f>
        <v>0</v>
      </c>
      <c r="BJ465" s="17" t="s">
        <v>153</v>
      </c>
      <c r="BK465" s="196">
        <f>ROUND(I465*H465,2)</f>
        <v>0</v>
      </c>
      <c r="BL465" s="17" t="s">
        <v>269</v>
      </c>
      <c r="BM465" s="195" t="s">
        <v>640</v>
      </c>
    </row>
    <row r="466" spans="1:65" s="2" customFormat="1" ht="16.5" customHeight="1">
      <c r="A466" s="34"/>
      <c r="B466" s="35"/>
      <c r="C466" s="183" t="s">
        <v>641</v>
      </c>
      <c r="D466" s="183" t="s">
        <v>148</v>
      </c>
      <c r="E466" s="184" t="s">
        <v>642</v>
      </c>
      <c r="F466" s="185" t="s">
        <v>643</v>
      </c>
      <c r="G466" s="186" t="s">
        <v>151</v>
      </c>
      <c r="H466" s="187">
        <v>11</v>
      </c>
      <c r="I466" s="188"/>
      <c r="J466" s="189">
        <f>ROUND(I466*H466,2)</f>
        <v>0</v>
      </c>
      <c r="K466" s="190"/>
      <c r="L466" s="39"/>
      <c r="M466" s="191" t="s">
        <v>1</v>
      </c>
      <c r="N466" s="192" t="s">
        <v>41</v>
      </c>
      <c r="O466" s="71"/>
      <c r="P466" s="193">
        <f>O466*H466</f>
        <v>0</v>
      </c>
      <c r="Q466" s="193">
        <v>0</v>
      </c>
      <c r="R466" s="193">
        <f>Q466*H466</f>
        <v>0</v>
      </c>
      <c r="S466" s="193">
        <v>0</v>
      </c>
      <c r="T466" s="194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5" t="s">
        <v>269</v>
      </c>
      <c r="AT466" s="195" t="s">
        <v>148</v>
      </c>
      <c r="AU466" s="195" t="s">
        <v>153</v>
      </c>
      <c r="AY466" s="17" t="s">
        <v>145</v>
      </c>
      <c r="BE466" s="196">
        <f>IF(N466="základní",J466,0)</f>
        <v>0</v>
      </c>
      <c r="BF466" s="196">
        <f>IF(N466="snížená",J466,0)</f>
        <v>0</v>
      </c>
      <c r="BG466" s="196">
        <f>IF(N466="zákl. přenesená",J466,0)</f>
        <v>0</v>
      </c>
      <c r="BH466" s="196">
        <f>IF(N466="sníž. přenesená",J466,0)</f>
        <v>0</v>
      </c>
      <c r="BI466" s="196">
        <f>IF(N466="nulová",J466,0)</f>
        <v>0</v>
      </c>
      <c r="BJ466" s="17" t="s">
        <v>153</v>
      </c>
      <c r="BK466" s="196">
        <f>ROUND(I466*H466,2)</f>
        <v>0</v>
      </c>
      <c r="BL466" s="17" t="s">
        <v>269</v>
      </c>
      <c r="BM466" s="195" t="s">
        <v>644</v>
      </c>
    </row>
    <row r="467" spans="1:65" s="13" customFormat="1" ht="11.25">
      <c r="B467" s="197"/>
      <c r="C467" s="198"/>
      <c r="D467" s="199" t="s">
        <v>155</v>
      </c>
      <c r="E467" s="200" t="s">
        <v>1</v>
      </c>
      <c r="F467" s="201" t="s">
        <v>645</v>
      </c>
      <c r="G467" s="198"/>
      <c r="H467" s="200" t="s">
        <v>1</v>
      </c>
      <c r="I467" s="202"/>
      <c r="J467" s="198"/>
      <c r="K467" s="198"/>
      <c r="L467" s="203"/>
      <c r="M467" s="204"/>
      <c r="N467" s="205"/>
      <c r="O467" s="205"/>
      <c r="P467" s="205"/>
      <c r="Q467" s="205"/>
      <c r="R467" s="205"/>
      <c r="S467" s="205"/>
      <c r="T467" s="206"/>
      <c r="AT467" s="207" t="s">
        <v>155</v>
      </c>
      <c r="AU467" s="207" t="s">
        <v>153</v>
      </c>
      <c r="AV467" s="13" t="s">
        <v>83</v>
      </c>
      <c r="AW467" s="13" t="s">
        <v>33</v>
      </c>
      <c r="AX467" s="13" t="s">
        <v>75</v>
      </c>
      <c r="AY467" s="207" t="s">
        <v>145</v>
      </c>
    </row>
    <row r="468" spans="1:65" s="14" customFormat="1" ht="11.25">
      <c r="B468" s="208"/>
      <c r="C468" s="209"/>
      <c r="D468" s="199" t="s">
        <v>155</v>
      </c>
      <c r="E468" s="210" t="s">
        <v>1</v>
      </c>
      <c r="F468" s="211" t="s">
        <v>646</v>
      </c>
      <c r="G468" s="209"/>
      <c r="H468" s="212">
        <v>11</v>
      </c>
      <c r="I468" s="213"/>
      <c r="J468" s="209"/>
      <c r="K468" s="209"/>
      <c r="L468" s="214"/>
      <c r="M468" s="215"/>
      <c r="N468" s="216"/>
      <c r="O468" s="216"/>
      <c r="P468" s="216"/>
      <c r="Q468" s="216"/>
      <c r="R468" s="216"/>
      <c r="S468" s="216"/>
      <c r="T468" s="217"/>
      <c r="AT468" s="218" t="s">
        <v>155</v>
      </c>
      <c r="AU468" s="218" t="s">
        <v>153</v>
      </c>
      <c r="AV468" s="14" t="s">
        <v>153</v>
      </c>
      <c r="AW468" s="14" t="s">
        <v>33</v>
      </c>
      <c r="AX468" s="14" t="s">
        <v>83</v>
      </c>
      <c r="AY468" s="218" t="s">
        <v>145</v>
      </c>
    </row>
    <row r="469" spans="1:65" s="2" customFormat="1" ht="24.2" customHeight="1">
      <c r="A469" s="34"/>
      <c r="B469" s="35"/>
      <c r="C469" s="183" t="s">
        <v>647</v>
      </c>
      <c r="D469" s="183" t="s">
        <v>148</v>
      </c>
      <c r="E469" s="184" t="s">
        <v>648</v>
      </c>
      <c r="F469" s="185" t="s">
        <v>649</v>
      </c>
      <c r="G469" s="186" t="s">
        <v>151</v>
      </c>
      <c r="H469" s="187">
        <v>2</v>
      </c>
      <c r="I469" s="188"/>
      <c r="J469" s="189">
        <f>ROUND(I469*H469,2)</f>
        <v>0</v>
      </c>
      <c r="K469" s="190"/>
      <c r="L469" s="39"/>
      <c r="M469" s="191" t="s">
        <v>1</v>
      </c>
      <c r="N469" s="192" t="s">
        <v>41</v>
      </c>
      <c r="O469" s="71"/>
      <c r="P469" s="193">
        <f>O469*H469</f>
        <v>0</v>
      </c>
      <c r="Q469" s="193">
        <v>0</v>
      </c>
      <c r="R469" s="193">
        <f>Q469*H469</f>
        <v>0</v>
      </c>
      <c r="S469" s="193">
        <v>0</v>
      </c>
      <c r="T469" s="194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5" t="s">
        <v>269</v>
      </c>
      <c r="AT469" s="195" t="s">
        <v>148</v>
      </c>
      <c r="AU469" s="195" t="s">
        <v>153</v>
      </c>
      <c r="AY469" s="17" t="s">
        <v>145</v>
      </c>
      <c r="BE469" s="196">
        <f>IF(N469="základní",J469,0)</f>
        <v>0</v>
      </c>
      <c r="BF469" s="196">
        <f>IF(N469="snížená",J469,0)</f>
        <v>0</v>
      </c>
      <c r="BG469" s="196">
        <f>IF(N469="zákl. přenesená",J469,0)</f>
        <v>0</v>
      </c>
      <c r="BH469" s="196">
        <f>IF(N469="sníž. přenesená",J469,0)</f>
        <v>0</v>
      </c>
      <c r="BI469" s="196">
        <f>IF(N469="nulová",J469,0)</f>
        <v>0</v>
      </c>
      <c r="BJ469" s="17" t="s">
        <v>153</v>
      </c>
      <c r="BK469" s="196">
        <f>ROUND(I469*H469,2)</f>
        <v>0</v>
      </c>
      <c r="BL469" s="17" t="s">
        <v>269</v>
      </c>
      <c r="BM469" s="195" t="s">
        <v>650</v>
      </c>
    </row>
    <row r="470" spans="1:65" s="2" customFormat="1" ht="21.75" customHeight="1">
      <c r="A470" s="34"/>
      <c r="B470" s="35"/>
      <c r="C470" s="183" t="s">
        <v>651</v>
      </c>
      <c r="D470" s="183" t="s">
        <v>148</v>
      </c>
      <c r="E470" s="184" t="s">
        <v>652</v>
      </c>
      <c r="F470" s="185" t="s">
        <v>653</v>
      </c>
      <c r="G470" s="186" t="s">
        <v>151</v>
      </c>
      <c r="H470" s="187">
        <v>9</v>
      </c>
      <c r="I470" s="188"/>
      <c r="J470" s="189">
        <f>ROUND(I470*H470,2)</f>
        <v>0</v>
      </c>
      <c r="K470" s="190"/>
      <c r="L470" s="39"/>
      <c r="M470" s="191" t="s">
        <v>1</v>
      </c>
      <c r="N470" s="192" t="s">
        <v>41</v>
      </c>
      <c r="O470" s="71"/>
      <c r="P470" s="193">
        <f>O470*H470</f>
        <v>0</v>
      </c>
      <c r="Q470" s="193">
        <v>1.7000000000000001E-4</v>
      </c>
      <c r="R470" s="193">
        <f>Q470*H470</f>
        <v>1.5300000000000001E-3</v>
      </c>
      <c r="S470" s="193">
        <v>0</v>
      </c>
      <c r="T470" s="194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95" t="s">
        <v>269</v>
      </c>
      <c r="AT470" s="195" t="s">
        <v>148</v>
      </c>
      <c r="AU470" s="195" t="s">
        <v>153</v>
      </c>
      <c r="AY470" s="17" t="s">
        <v>145</v>
      </c>
      <c r="BE470" s="196">
        <f>IF(N470="základní",J470,0)</f>
        <v>0</v>
      </c>
      <c r="BF470" s="196">
        <f>IF(N470="snížená",J470,0)</f>
        <v>0</v>
      </c>
      <c r="BG470" s="196">
        <f>IF(N470="zákl. přenesená",J470,0)</f>
        <v>0</v>
      </c>
      <c r="BH470" s="196">
        <f>IF(N470="sníž. přenesená",J470,0)</f>
        <v>0</v>
      </c>
      <c r="BI470" s="196">
        <f>IF(N470="nulová",J470,0)</f>
        <v>0</v>
      </c>
      <c r="BJ470" s="17" t="s">
        <v>153</v>
      </c>
      <c r="BK470" s="196">
        <f>ROUND(I470*H470,2)</f>
        <v>0</v>
      </c>
      <c r="BL470" s="17" t="s">
        <v>269</v>
      </c>
      <c r="BM470" s="195" t="s">
        <v>654</v>
      </c>
    </row>
    <row r="471" spans="1:65" s="13" customFormat="1" ht="11.25">
      <c r="B471" s="197"/>
      <c r="C471" s="198"/>
      <c r="D471" s="199" t="s">
        <v>155</v>
      </c>
      <c r="E471" s="200" t="s">
        <v>1</v>
      </c>
      <c r="F471" s="201" t="s">
        <v>655</v>
      </c>
      <c r="G471" s="198"/>
      <c r="H471" s="200" t="s">
        <v>1</v>
      </c>
      <c r="I471" s="202"/>
      <c r="J471" s="198"/>
      <c r="K471" s="198"/>
      <c r="L471" s="203"/>
      <c r="M471" s="204"/>
      <c r="N471" s="205"/>
      <c r="O471" s="205"/>
      <c r="P471" s="205"/>
      <c r="Q471" s="205"/>
      <c r="R471" s="205"/>
      <c r="S471" s="205"/>
      <c r="T471" s="206"/>
      <c r="AT471" s="207" t="s">
        <v>155</v>
      </c>
      <c r="AU471" s="207" t="s">
        <v>153</v>
      </c>
      <c r="AV471" s="13" t="s">
        <v>83</v>
      </c>
      <c r="AW471" s="13" t="s">
        <v>33</v>
      </c>
      <c r="AX471" s="13" t="s">
        <v>75</v>
      </c>
      <c r="AY471" s="207" t="s">
        <v>145</v>
      </c>
    </row>
    <row r="472" spans="1:65" s="14" customFormat="1" ht="11.25">
      <c r="B472" s="208"/>
      <c r="C472" s="209"/>
      <c r="D472" s="199" t="s">
        <v>155</v>
      </c>
      <c r="E472" s="210" t="s">
        <v>1</v>
      </c>
      <c r="F472" s="211" t="s">
        <v>656</v>
      </c>
      <c r="G472" s="209"/>
      <c r="H472" s="212">
        <v>9</v>
      </c>
      <c r="I472" s="213"/>
      <c r="J472" s="209"/>
      <c r="K472" s="209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155</v>
      </c>
      <c r="AU472" s="218" t="s">
        <v>153</v>
      </c>
      <c r="AV472" s="14" t="s">
        <v>153</v>
      </c>
      <c r="AW472" s="14" t="s">
        <v>33</v>
      </c>
      <c r="AX472" s="14" t="s">
        <v>83</v>
      </c>
      <c r="AY472" s="218" t="s">
        <v>145</v>
      </c>
    </row>
    <row r="473" spans="1:65" s="2" customFormat="1" ht="21.75" customHeight="1">
      <c r="A473" s="34"/>
      <c r="B473" s="35"/>
      <c r="C473" s="183" t="s">
        <v>657</v>
      </c>
      <c r="D473" s="183" t="s">
        <v>148</v>
      </c>
      <c r="E473" s="184" t="s">
        <v>658</v>
      </c>
      <c r="F473" s="185" t="s">
        <v>659</v>
      </c>
      <c r="G473" s="186" t="s">
        <v>631</v>
      </c>
      <c r="H473" s="187">
        <v>2</v>
      </c>
      <c r="I473" s="188"/>
      <c r="J473" s="189">
        <f>ROUND(I473*H473,2)</f>
        <v>0</v>
      </c>
      <c r="K473" s="190"/>
      <c r="L473" s="39"/>
      <c r="M473" s="191" t="s">
        <v>1</v>
      </c>
      <c r="N473" s="192" t="s">
        <v>41</v>
      </c>
      <c r="O473" s="71"/>
      <c r="P473" s="193">
        <f>O473*H473</f>
        <v>0</v>
      </c>
      <c r="Q473" s="193">
        <v>2.1000000000000001E-4</v>
      </c>
      <c r="R473" s="193">
        <f>Q473*H473</f>
        <v>4.2000000000000002E-4</v>
      </c>
      <c r="S473" s="193">
        <v>0</v>
      </c>
      <c r="T473" s="194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5" t="s">
        <v>269</v>
      </c>
      <c r="AT473" s="195" t="s">
        <v>148</v>
      </c>
      <c r="AU473" s="195" t="s">
        <v>153</v>
      </c>
      <c r="AY473" s="17" t="s">
        <v>145</v>
      </c>
      <c r="BE473" s="196">
        <f>IF(N473="základní",J473,0)</f>
        <v>0</v>
      </c>
      <c r="BF473" s="196">
        <f>IF(N473="snížená",J473,0)</f>
        <v>0</v>
      </c>
      <c r="BG473" s="196">
        <f>IF(N473="zákl. přenesená",J473,0)</f>
        <v>0</v>
      </c>
      <c r="BH473" s="196">
        <f>IF(N473="sníž. přenesená",J473,0)</f>
        <v>0</v>
      </c>
      <c r="BI473" s="196">
        <f>IF(N473="nulová",J473,0)</f>
        <v>0</v>
      </c>
      <c r="BJ473" s="17" t="s">
        <v>153</v>
      </c>
      <c r="BK473" s="196">
        <f>ROUND(I473*H473,2)</f>
        <v>0</v>
      </c>
      <c r="BL473" s="17" t="s">
        <v>269</v>
      </c>
      <c r="BM473" s="195" t="s">
        <v>660</v>
      </c>
    </row>
    <row r="474" spans="1:65" s="13" customFormat="1" ht="11.25">
      <c r="B474" s="197"/>
      <c r="C474" s="198"/>
      <c r="D474" s="199" t="s">
        <v>155</v>
      </c>
      <c r="E474" s="200" t="s">
        <v>1</v>
      </c>
      <c r="F474" s="201" t="s">
        <v>347</v>
      </c>
      <c r="G474" s="198"/>
      <c r="H474" s="200" t="s">
        <v>1</v>
      </c>
      <c r="I474" s="202"/>
      <c r="J474" s="198"/>
      <c r="K474" s="198"/>
      <c r="L474" s="203"/>
      <c r="M474" s="204"/>
      <c r="N474" s="205"/>
      <c r="O474" s="205"/>
      <c r="P474" s="205"/>
      <c r="Q474" s="205"/>
      <c r="R474" s="205"/>
      <c r="S474" s="205"/>
      <c r="T474" s="206"/>
      <c r="AT474" s="207" t="s">
        <v>155</v>
      </c>
      <c r="AU474" s="207" t="s">
        <v>153</v>
      </c>
      <c r="AV474" s="13" t="s">
        <v>83</v>
      </c>
      <c r="AW474" s="13" t="s">
        <v>33</v>
      </c>
      <c r="AX474" s="13" t="s">
        <v>75</v>
      </c>
      <c r="AY474" s="207" t="s">
        <v>145</v>
      </c>
    </row>
    <row r="475" spans="1:65" s="14" customFormat="1" ht="11.25">
      <c r="B475" s="208"/>
      <c r="C475" s="209"/>
      <c r="D475" s="199" t="s">
        <v>155</v>
      </c>
      <c r="E475" s="210" t="s">
        <v>1</v>
      </c>
      <c r="F475" s="211" t="s">
        <v>153</v>
      </c>
      <c r="G475" s="209"/>
      <c r="H475" s="212">
        <v>2</v>
      </c>
      <c r="I475" s="213"/>
      <c r="J475" s="209"/>
      <c r="K475" s="209"/>
      <c r="L475" s="214"/>
      <c r="M475" s="215"/>
      <c r="N475" s="216"/>
      <c r="O475" s="216"/>
      <c r="P475" s="216"/>
      <c r="Q475" s="216"/>
      <c r="R475" s="216"/>
      <c r="S475" s="216"/>
      <c r="T475" s="217"/>
      <c r="AT475" s="218" t="s">
        <v>155</v>
      </c>
      <c r="AU475" s="218" t="s">
        <v>153</v>
      </c>
      <c r="AV475" s="14" t="s">
        <v>153</v>
      </c>
      <c r="AW475" s="14" t="s">
        <v>33</v>
      </c>
      <c r="AX475" s="14" t="s">
        <v>83</v>
      </c>
      <c r="AY475" s="218" t="s">
        <v>145</v>
      </c>
    </row>
    <row r="476" spans="1:65" s="2" customFormat="1" ht="21.75" customHeight="1">
      <c r="A476" s="34"/>
      <c r="B476" s="35"/>
      <c r="C476" s="183" t="s">
        <v>661</v>
      </c>
      <c r="D476" s="183" t="s">
        <v>148</v>
      </c>
      <c r="E476" s="184" t="s">
        <v>662</v>
      </c>
      <c r="F476" s="185" t="s">
        <v>663</v>
      </c>
      <c r="G476" s="186" t="s">
        <v>151</v>
      </c>
      <c r="H476" s="187">
        <v>6</v>
      </c>
      <c r="I476" s="188"/>
      <c r="J476" s="189">
        <f>ROUND(I476*H476,2)</f>
        <v>0</v>
      </c>
      <c r="K476" s="190"/>
      <c r="L476" s="39"/>
      <c r="M476" s="191" t="s">
        <v>1</v>
      </c>
      <c r="N476" s="192" t="s">
        <v>41</v>
      </c>
      <c r="O476" s="71"/>
      <c r="P476" s="193">
        <f>O476*H476</f>
        <v>0</v>
      </c>
      <c r="Q476" s="193">
        <v>0</v>
      </c>
      <c r="R476" s="193">
        <f>Q476*H476</f>
        <v>0</v>
      </c>
      <c r="S476" s="193">
        <v>5.2999999999999998E-4</v>
      </c>
      <c r="T476" s="194">
        <f>S476*H476</f>
        <v>3.1799999999999997E-3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5" t="s">
        <v>269</v>
      </c>
      <c r="AT476" s="195" t="s">
        <v>148</v>
      </c>
      <c r="AU476" s="195" t="s">
        <v>153</v>
      </c>
      <c r="AY476" s="17" t="s">
        <v>145</v>
      </c>
      <c r="BE476" s="196">
        <f>IF(N476="základní",J476,0)</f>
        <v>0</v>
      </c>
      <c r="BF476" s="196">
        <f>IF(N476="snížená",J476,0)</f>
        <v>0</v>
      </c>
      <c r="BG476" s="196">
        <f>IF(N476="zákl. přenesená",J476,0)</f>
        <v>0</v>
      </c>
      <c r="BH476" s="196">
        <f>IF(N476="sníž. přenesená",J476,0)</f>
        <v>0</v>
      </c>
      <c r="BI476" s="196">
        <f>IF(N476="nulová",J476,0)</f>
        <v>0</v>
      </c>
      <c r="BJ476" s="17" t="s">
        <v>153</v>
      </c>
      <c r="BK476" s="196">
        <f>ROUND(I476*H476,2)</f>
        <v>0</v>
      </c>
      <c r="BL476" s="17" t="s">
        <v>269</v>
      </c>
      <c r="BM476" s="195" t="s">
        <v>664</v>
      </c>
    </row>
    <row r="477" spans="1:65" s="13" customFormat="1" ht="11.25">
      <c r="B477" s="197"/>
      <c r="C477" s="198"/>
      <c r="D477" s="199" t="s">
        <v>155</v>
      </c>
      <c r="E477" s="200" t="s">
        <v>1</v>
      </c>
      <c r="F477" s="201" t="s">
        <v>665</v>
      </c>
      <c r="G477" s="198"/>
      <c r="H477" s="200" t="s">
        <v>1</v>
      </c>
      <c r="I477" s="202"/>
      <c r="J477" s="198"/>
      <c r="K477" s="198"/>
      <c r="L477" s="203"/>
      <c r="M477" s="204"/>
      <c r="N477" s="205"/>
      <c r="O477" s="205"/>
      <c r="P477" s="205"/>
      <c r="Q477" s="205"/>
      <c r="R477" s="205"/>
      <c r="S477" s="205"/>
      <c r="T477" s="206"/>
      <c r="AT477" s="207" t="s">
        <v>155</v>
      </c>
      <c r="AU477" s="207" t="s">
        <v>153</v>
      </c>
      <c r="AV477" s="13" t="s">
        <v>83</v>
      </c>
      <c r="AW477" s="13" t="s">
        <v>33</v>
      </c>
      <c r="AX477" s="13" t="s">
        <v>75</v>
      </c>
      <c r="AY477" s="207" t="s">
        <v>145</v>
      </c>
    </row>
    <row r="478" spans="1:65" s="14" customFormat="1" ht="11.25">
      <c r="B478" s="208"/>
      <c r="C478" s="209"/>
      <c r="D478" s="199" t="s">
        <v>155</v>
      </c>
      <c r="E478" s="210" t="s">
        <v>1</v>
      </c>
      <c r="F478" s="211" t="s">
        <v>666</v>
      </c>
      <c r="G478" s="209"/>
      <c r="H478" s="212">
        <v>6</v>
      </c>
      <c r="I478" s="213"/>
      <c r="J478" s="209"/>
      <c r="K478" s="209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155</v>
      </c>
      <c r="AU478" s="218" t="s">
        <v>153</v>
      </c>
      <c r="AV478" s="14" t="s">
        <v>153</v>
      </c>
      <c r="AW478" s="14" t="s">
        <v>33</v>
      </c>
      <c r="AX478" s="14" t="s">
        <v>83</v>
      </c>
      <c r="AY478" s="218" t="s">
        <v>145</v>
      </c>
    </row>
    <row r="479" spans="1:65" s="2" customFormat="1" ht="24.2" customHeight="1">
      <c r="A479" s="34"/>
      <c r="B479" s="35"/>
      <c r="C479" s="183" t="s">
        <v>667</v>
      </c>
      <c r="D479" s="183" t="s">
        <v>148</v>
      </c>
      <c r="E479" s="184" t="s">
        <v>668</v>
      </c>
      <c r="F479" s="185" t="s">
        <v>669</v>
      </c>
      <c r="G479" s="186" t="s">
        <v>151</v>
      </c>
      <c r="H479" s="187">
        <v>1</v>
      </c>
      <c r="I479" s="188"/>
      <c r="J479" s="189">
        <f>ROUND(I479*H479,2)</f>
        <v>0</v>
      </c>
      <c r="K479" s="190"/>
      <c r="L479" s="39"/>
      <c r="M479" s="191" t="s">
        <v>1</v>
      </c>
      <c r="N479" s="192" t="s">
        <v>41</v>
      </c>
      <c r="O479" s="71"/>
      <c r="P479" s="193">
        <f>O479*H479</f>
        <v>0</v>
      </c>
      <c r="Q479" s="193">
        <v>0</v>
      </c>
      <c r="R479" s="193">
        <f>Q479*H479</f>
        <v>0</v>
      </c>
      <c r="S479" s="193">
        <v>1.23E-3</v>
      </c>
      <c r="T479" s="194">
        <f>S479*H479</f>
        <v>1.23E-3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5" t="s">
        <v>269</v>
      </c>
      <c r="AT479" s="195" t="s">
        <v>148</v>
      </c>
      <c r="AU479" s="195" t="s">
        <v>153</v>
      </c>
      <c r="AY479" s="17" t="s">
        <v>145</v>
      </c>
      <c r="BE479" s="196">
        <f>IF(N479="základní",J479,0)</f>
        <v>0</v>
      </c>
      <c r="BF479" s="196">
        <f>IF(N479="snížená",J479,0)</f>
        <v>0</v>
      </c>
      <c r="BG479" s="196">
        <f>IF(N479="zákl. přenesená",J479,0)</f>
        <v>0</v>
      </c>
      <c r="BH479" s="196">
        <f>IF(N479="sníž. přenesená",J479,0)</f>
        <v>0</v>
      </c>
      <c r="BI479" s="196">
        <f>IF(N479="nulová",J479,0)</f>
        <v>0</v>
      </c>
      <c r="BJ479" s="17" t="s">
        <v>153</v>
      </c>
      <c r="BK479" s="196">
        <f>ROUND(I479*H479,2)</f>
        <v>0</v>
      </c>
      <c r="BL479" s="17" t="s">
        <v>269</v>
      </c>
      <c r="BM479" s="195" t="s">
        <v>670</v>
      </c>
    </row>
    <row r="480" spans="1:65" s="13" customFormat="1" ht="11.25">
      <c r="B480" s="197"/>
      <c r="C480" s="198"/>
      <c r="D480" s="199" t="s">
        <v>155</v>
      </c>
      <c r="E480" s="200" t="s">
        <v>1</v>
      </c>
      <c r="F480" s="201" t="s">
        <v>671</v>
      </c>
      <c r="G480" s="198"/>
      <c r="H480" s="200" t="s">
        <v>1</v>
      </c>
      <c r="I480" s="202"/>
      <c r="J480" s="198"/>
      <c r="K480" s="198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155</v>
      </c>
      <c r="AU480" s="207" t="s">
        <v>153</v>
      </c>
      <c r="AV480" s="13" t="s">
        <v>83</v>
      </c>
      <c r="AW480" s="13" t="s">
        <v>33</v>
      </c>
      <c r="AX480" s="13" t="s">
        <v>75</v>
      </c>
      <c r="AY480" s="207" t="s">
        <v>145</v>
      </c>
    </row>
    <row r="481" spans="1:65" s="14" customFormat="1" ht="11.25">
      <c r="B481" s="208"/>
      <c r="C481" s="209"/>
      <c r="D481" s="199" t="s">
        <v>155</v>
      </c>
      <c r="E481" s="210" t="s">
        <v>1</v>
      </c>
      <c r="F481" s="211" t="s">
        <v>83</v>
      </c>
      <c r="G481" s="209"/>
      <c r="H481" s="212">
        <v>1</v>
      </c>
      <c r="I481" s="213"/>
      <c r="J481" s="209"/>
      <c r="K481" s="209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155</v>
      </c>
      <c r="AU481" s="218" t="s">
        <v>153</v>
      </c>
      <c r="AV481" s="14" t="s">
        <v>153</v>
      </c>
      <c r="AW481" s="14" t="s">
        <v>33</v>
      </c>
      <c r="AX481" s="14" t="s">
        <v>83</v>
      </c>
      <c r="AY481" s="218" t="s">
        <v>145</v>
      </c>
    </row>
    <row r="482" spans="1:65" s="2" customFormat="1" ht="24.2" customHeight="1">
      <c r="A482" s="34"/>
      <c r="B482" s="35"/>
      <c r="C482" s="183" t="s">
        <v>672</v>
      </c>
      <c r="D482" s="183" t="s">
        <v>148</v>
      </c>
      <c r="E482" s="184" t="s">
        <v>673</v>
      </c>
      <c r="F482" s="185" t="s">
        <v>674</v>
      </c>
      <c r="G482" s="186" t="s">
        <v>151</v>
      </c>
      <c r="H482" s="187">
        <v>2</v>
      </c>
      <c r="I482" s="188"/>
      <c r="J482" s="189">
        <f>ROUND(I482*H482,2)</f>
        <v>0</v>
      </c>
      <c r="K482" s="190"/>
      <c r="L482" s="39"/>
      <c r="M482" s="191" t="s">
        <v>1</v>
      </c>
      <c r="N482" s="192" t="s">
        <v>41</v>
      </c>
      <c r="O482" s="71"/>
      <c r="P482" s="193">
        <f>O482*H482</f>
        <v>0</v>
      </c>
      <c r="Q482" s="193">
        <v>0</v>
      </c>
      <c r="R482" s="193">
        <f>Q482*H482</f>
        <v>0</v>
      </c>
      <c r="S482" s="193">
        <v>5.11E-3</v>
      </c>
      <c r="T482" s="194">
        <f>S482*H482</f>
        <v>1.022E-2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95" t="s">
        <v>269</v>
      </c>
      <c r="AT482" s="195" t="s">
        <v>148</v>
      </c>
      <c r="AU482" s="195" t="s">
        <v>153</v>
      </c>
      <c r="AY482" s="17" t="s">
        <v>145</v>
      </c>
      <c r="BE482" s="196">
        <f>IF(N482="základní",J482,0)</f>
        <v>0</v>
      </c>
      <c r="BF482" s="196">
        <f>IF(N482="snížená",J482,0)</f>
        <v>0</v>
      </c>
      <c r="BG482" s="196">
        <f>IF(N482="zákl. přenesená",J482,0)</f>
        <v>0</v>
      </c>
      <c r="BH482" s="196">
        <f>IF(N482="sníž. přenesená",J482,0)</f>
        <v>0</v>
      </c>
      <c r="BI482" s="196">
        <f>IF(N482="nulová",J482,0)</f>
        <v>0</v>
      </c>
      <c r="BJ482" s="17" t="s">
        <v>153</v>
      </c>
      <c r="BK482" s="196">
        <f>ROUND(I482*H482,2)</f>
        <v>0</v>
      </c>
      <c r="BL482" s="17" t="s">
        <v>269</v>
      </c>
      <c r="BM482" s="195" t="s">
        <v>675</v>
      </c>
    </row>
    <row r="483" spans="1:65" s="13" customFormat="1" ht="11.25">
      <c r="B483" s="197"/>
      <c r="C483" s="198"/>
      <c r="D483" s="199" t="s">
        <v>155</v>
      </c>
      <c r="E483" s="200" t="s">
        <v>1</v>
      </c>
      <c r="F483" s="201" t="s">
        <v>676</v>
      </c>
      <c r="G483" s="198"/>
      <c r="H483" s="200" t="s">
        <v>1</v>
      </c>
      <c r="I483" s="202"/>
      <c r="J483" s="198"/>
      <c r="K483" s="198"/>
      <c r="L483" s="203"/>
      <c r="M483" s="204"/>
      <c r="N483" s="205"/>
      <c r="O483" s="205"/>
      <c r="P483" s="205"/>
      <c r="Q483" s="205"/>
      <c r="R483" s="205"/>
      <c r="S483" s="205"/>
      <c r="T483" s="206"/>
      <c r="AT483" s="207" t="s">
        <v>155</v>
      </c>
      <c r="AU483" s="207" t="s">
        <v>153</v>
      </c>
      <c r="AV483" s="13" t="s">
        <v>83</v>
      </c>
      <c r="AW483" s="13" t="s">
        <v>33</v>
      </c>
      <c r="AX483" s="13" t="s">
        <v>75</v>
      </c>
      <c r="AY483" s="207" t="s">
        <v>145</v>
      </c>
    </row>
    <row r="484" spans="1:65" s="14" customFormat="1" ht="11.25">
      <c r="B484" s="208"/>
      <c r="C484" s="209"/>
      <c r="D484" s="199" t="s">
        <v>155</v>
      </c>
      <c r="E484" s="210" t="s">
        <v>1</v>
      </c>
      <c r="F484" s="211" t="s">
        <v>83</v>
      </c>
      <c r="G484" s="209"/>
      <c r="H484" s="212">
        <v>1</v>
      </c>
      <c r="I484" s="213"/>
      <c r="J484" s="209"/>
      <c r="K484" s="209"/>
      <c r="L484" s="214"/>
      <c r="M484" s="215"/>
      <c r="N484" s="216"/>
      <c r="O484" s="216"/>
      <c r="P484" s="216"/>
      <c r="Q484" s="216"/>
      <c r="R484" s="216"/>
      <c r="S484" s="216"/>
      <c r="T484" s="217"/>
      <c r="AT484" s="218" t="s">
        <v>155</v>
      </c>
      <c r="AU484" s="218" t="s">
        <v>153</v>
      </c>
      <c r="AV484" s="14" t="s">
        <v>153</v>
      </c>
      <c r="AW484" s="14" t="s">
        <v>33</v>
      </c>
      <c r="AX484" s="14" t="s">
        <v>75</v>
      </c>
      <c r="AY484" s="218" t="s">
        <v>145</v>
      </c>
    </row>
    <row r="485" spans="1:65" s="13" customFormat="1" ht="11.25">
      <c r="B485" s="197"/>
      <c r="C485" s="198"/>
      <c r="D485" s="199" t="s">
        <v>155</v>
      </c>
      <c r="E485" s="200" t="s">
        <v>1</v>
      </c>
      <c r="F485" s="201" t="s">
        <v>677</v>
      </c>
      <c r="G485" s="198"/>
      <c r="H485" s="200" t="s">
        <v>1</v>
      </c>
      <c r="I485" s="202"/>
      <c r="J485" s="198"/>
      <c r="K485" s="198"/>
      <c r="L485" s="203"/>
      <c r="M485" s="204"/>
      <c r="N485" s="205"/>
      <c r="O485" s="205"/>
      <c r="P485" s="205"/>
      <c r="Q485" s="205"/>
      <c r="R485" s="205"/>
      <c r="S485" s="205"/>
      <c r="T485" s="206"/>
      <c r="AT485" s="207" t="s">
        <v>155</v>
      </c>
      <c r="AU485" s="207" t="s">
        <v>153</v>
      </c>
      <c r="AV485" s="13" t="s">
        <v>83</v>
      </c>
      <c r="AW485" s="13" t="s">
        <v>33</v>
      </c>
      <c r="AX485" s="13" t="s">
        <v>75</v>
      </c>
      <c r="AY485" s="207" t="s">
        <v>145</v>
      </c>
    </row>
    <row r="486" spans="1:65" s="14" customFormat="1" ht="11.25">
      <c r="B486" s="208"/>
      <c r="C486" s="209"/>
      <c r="D486" s="199" t="s">
        <v>155</v>
      </c>
      <c r="E486" s="210" t="s">
        <v>1</v>
      </c>
      <c r="F486" s="211" t="s">
        <v>83</v>
      </c>
      <c r="G486" s="209"/>
      <c r="H486" s="212">
        <v>1</v>
      </c>
      <c r="I486" s="213"/>
      <c r="J486" s="209"/>
      <c r="K486" s="209"/>
      <c r="L486" s="214"/>
      <c r="M486" s="215"/>
      <c r="N486" s="216"/>
      <c r="O486" s="216"/>
      <c r="P486" s="216"/>
      <c r="Q486" s="216"/>
      <c r="R486" s="216"/>
      <c r="S486" s="216"/>
      <c r="T486" s="217"/>
      <c r="AT486" s="218" t="s">
        <v>155</v>
      </c>
      <c r="AU486" s="218" t="s">
        <v>153</v>
      </c>
      <c r="AV486" s="14" t="s">
        <v>153</v>
      </c>
      <c r="AW486" s="14" t="s">
        <v>33</v>
      </c>
      <c r="AX486" s="14" t="s">
        <v>75</v>
      </c>
      <c r="AY486" s="218" t="s">
        <v>145</v>
      </c>
    </row>
    <row r="487" spans="1:65" s="15" customFormat="1" ht="11.25">
      <c r="B487" s="219"/>
      <c r="C487" s="220"/>
      <c r="D487" s="199" t="s">
        <v>155</v>
      </c>
      <c r="E487" s="221" t="s">
        <v>1</v>
      </c>
      <c r="F487" s="222" t="s">
        <v>165</v>
      </c>
      <c r="G487" s="220"/>
      <c r="H487" s="223">
        <v>2</v>
      </c>
      <c r="I487" s="224"/>
      <c r="J487" s="220"/>
      <c r="K487" s="220"/>
      <c r="L487" s="225"/>
      <c r="M487" s="226"/>
      <c r="N487" s="227"/>
      <c r="O487" s="227"/>
      <c r="P487" s="227"/>
      <c r="Q487" s="227"/>
      <c r="R487" s="227"/>
      <c r="S487" s="227"/>
      <c r="T487" s="228"/>
      <c r="AT487" s="229" t="s">
        <v>155</v>
      </c>
      <c r="AU487" s="229" t="s">
        <v>153</v>
      </c>
      <c r="AV487" s="15" t="s">
        <v>152</v>
      </c>
      <c r="AW487" s="15" t="s">
        <v>33</v>
      </c>
      <c r="AX487" s="15" t="s">
        <v>83</v>
      </c>
      <c r="AY487" s="229" t="s">
        <v>145</v>
      </c>
    </row>
    <row r="488" spans="1:65" s="2" customFormat="1" ht="24.2" customHeight="1">
      <c r="A488" s="34"/>
      <c r="B488" s="35"/>
      <c r="C488" s="183" t="s">
        <v>678</v>
      </c>
      <c r="D488" s="183" t="s">
        <v>148</v>
      </c>
      <c r="E488" s="184" t="s">
        <v>679</v>
      </c>
      <c r="F488" s="185" t="s">
        <v>680</v>
      </c>
      <c r="G488" s="186" t="s">
        <v>151</v>
      </c>
      <c r="H488" s="187">
        <v>3</v>
      </c>
      <c r="I488" s="188"/>
      <c r="J488" s="189">
        <f>ROUND(I488*H488,2)</f>
        <v>0</v>
      </c>
      <c r="K488" s="190"/>
      <c r="L488" s="39"/>
      <c r="M488" s="191" t="s">
        <v>1</v>
      </c>
      <c r="N488" s="192" t="s">
        <v>41</v>
      </c>
      <c r="O488" s="71"/>
      <c r="P488" s="193">
        <f>O488*H488</f>
        <v>0</v>
      </c>
      <c r="Q488" s="193">
        <v>7.6999999999999996E-4</v>
      </c>
      <c r="R488" s="193">
        <f>Q488*H488</f>
        <v>2.31E-3</v>
      </c>
      <c r="S488" s="193">
        <v>0</v>
      </c>
      <c r="T488" s="194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95" t="s">
        <v>269</v>
      </c>
      <c r="AT488" s="195" t="s">
        <v>148</v>
      </c>
      <c r="AU488" s="195" t="s">
        <v>153</v>
      </c>
      <c r="AY488" s="17" t="s">
        <v>145</v>
      </c>
      <c r="BE488" s="196">
        <f>IF(N488="základní",J488,0)</f>
        <v>0</v>
      </c>
      <c r="BF488" s="196">
        <f>IF(N488="snížená",J488,0)</f>
        <v>0</v>
      </c>
      <c r="BG488" s="196">
        <f>IF(N488="zákl. přenesená",J488,0)</f>
        <v>0</v>
      </c>
      <c r="BH488" s="196">
        <f>IF(N488="sníž. přenesená",J488,0)</f>
        <v>0</v>
      </c>
      <c r="BI488" s="196">
        <f>IF(N488="nulová",J488,0)</f>
        <v>0</v>
      </c>
      <c r="BJ488" s="17" t="s">
        <v>153</v>
      </c>
      <c r="BK488" s="196">
        <f>ROUND(I488*H488,2)</f>
        <v>0</v>
      </c>
      <c r="BL488" s="17" t="s">
        <v>269</v>
      </c>
      <c r="BM488" s="195" t="s">
        <v>681</v>
      </c>
    </row>
    <row r="489" spans="1:65" s="13" customFormat="1" ht="11.25">
      <c r="B489" s="197"/>
      <c r="C489" s="198"/>
      <c r="D489" s="199" t="s">
        <v>155</v>
      </c>
      <c r="E489" s="200" t="s">
        <v>1</v>
      </c>
      <c r="F489" s="201" t="s">
        <v>682</v>
      </c>
      <c r="G489" s="198"/>
      <c r="H489" s="200" t="s">
        <v>1</v>
      </c>
      <c r="I489" s="202"/>
      <c r="J489" s="198"/>
      <c r="K489" s="198"/>
      <c r="L489" s="203"/>
      <c r="M489" s="204"/>
      <c r="N489" s="205"/>
      <c r="O489" s="205"/>
      <c r="P489" s="205"/>
      <c r="Q489" s="205"/>
      <c r="R489" s="205"/>
      <c r="S489" s="205"/>
      <c r="T489" s="206"/>
      <c r="AT489" s="207" t="s">
        <v>155</v>
      </c>
      <c r="AU489" s="207" t="s">
        <v>153</v>
      </c>
      <c r="AV489" s="13" t="s">
        <v>83</v>
      </c>
      <c r="AW489" s="13" t="s">
        <v>33</v>
      </c>
      <c r="AX489" s="13" t="s">
        <v>75</v>
      </c>
      <c r="AY489" s="207" t="s">
        <v>145</v>
      </c>
    </row>
    <row r="490" spans="1:65" s="14" customFormat="1" ht="11.25">
      <c r="B490" s="208"/>
      <c r="C490" s="209"/>
      <c r="D490" s="199" t="s">
        <v>155</v>
      </c>
      <c r="E490" s="210" t="s">
        <v>1</v>
      </c>
      <c r="F490" s="211" t="s">
        <v>564</v>
      </c>
      <c r="G490" s="209"/>
      <c r="H490" s="212">
        <v>3</v>
      </c>
      <c r="I490" s="213"/>
      <c r="J490" s="209"/>
      <c r="K490" s="209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155</v>
      </c>
      <c r="AU490" s="218" t="s">
        <v>153</v>
      </c>
      <c r="AV490" s="14" t="s">
        <v>153</v>
      </c>
      <c r="AW490" s="14" t="s">
        <v>33</v>
      </c>
      <c r="AX490" s="14" t="s">
        <v>83</v>
      </c>
      <c r="AY490" s="218" t="s">
        <v>145</v>
      </c>
    </row>
    <row r="491" spans="1:65" s="2" customFormat="1" ht="24.2" customHeight="1">
      <c r="A491" s="34"/>
      <c r="B491" s="35"/>
      <c r="C491" s="183" t="s">
        <v>683</v>
      </c>
      <c r="D491" s="183" t="s">
        <v>148</v>
      </c>
      <c r="E491" s="184" t="s">
        <v>684</v>
      </c>
      <c r="F491" s="185" t="s">
        <v>685</v>
      </c>
      <c r="G491" s="186" t="s">
        <v>151</v>
      </c>
      <c r="H491" s="187">
        <v>7</v>
      </c>
      <c r="I491" s="188"/>
      <c r="J491" s="189">
        <f>ROUND(I491*H491,2)</f>
        <v>0</v>
      </c>
      <c r="K491" s="190"/>
      <c r="L491" s="39"/>
      <c r="M491" s="191" t="s">
        <v>1</v>
      </c>
      <c r="N491" s="192" t="s">
        <v>41</v>
      </c>
      <c r="O491" s="71"/>
      <c r="P491" s="193">
        <f>O491*H491</f>
        <v>0</v>
      </c>
      <c r="Q491" s="193">
        <v>2.7999999999999998E-4</v>
      </c>
      <c r="R491" s="193">
        <f>Q491*H491</f>
        <v>1.9599999999999999E-3</v>
      </c>
      <c r="S491" s="193">
        <v>0</v>
      </c>
      <c r="T491" s="194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5" t="s">
        <v>269</v>
      </c>
      <c r="AT491" s="195" t="s">
        <v>148</v>
      </c>
      <c r="AU491" s="195" t="s">
        <v>153</v>
      </c>
      <c r="AY491" s="17" t="s">
        <v>145</v>
      </c>
      <c r="BE491" s="196">
        <f>IF(N491="základní",J491,0)</f>
        <v>0</v>
      </c>
      <c r="BF491" s="196">
        <f>IF(N491="snížená",J491,0)</f>
        <v>0</v>
      </c>
      <c r="BG491" s="196">
        <f>IF(N491="zákl. přenesená",J491,0)</f>
        <v>0</v>
      </c>
      <c r="BH491" s="196">
        <f>IF(N491="sníž. přenesená",J491,0)</f>
        <v>0</v>
      </c>
      <c r="BI491" s="196">
        <f>IF(N491="nulová",J491,0)</f>
        <v>0</v>
      </c>
      <c r="BJ491" s="17" t="s">
        <v>153</v>
      </c>
      <c r="BK491" s="196">
        <f>ROUND(I491*H491,2)</f>
        <v>0</v>
      </c>
      <c r="BL491" s="17" t="s">
        <v>269</v>
      </c>
      <c r="BM491" s="195" t="s">
        <v>686</v>
      </c>
    </row>
    <row r="492" spans="1:65" s="13" customFormat="1" ht="11.25">
      <c r="B492" s="197"/>
      <c r="C492" s="198"/>
      <c r="D492" s="199" t="s">
        <v>155</v>
      </c>
      <c r="E492" s="200" t="s">
        <v>1</v>
      </c>
      <c r="F492" s="201" t="s">
        <v>687</v>
      </c>
      <c r="G492" s="198"/>
      <c r="H492" s="200" t="s">
        <v>1</v>
      </c>
      <c r="I492" s="202"/>
      <c r="J492" s="198"/>
      <c r="K492" s="198"/>
      <c r="L492" s="203"/>
      <c r="M492" s="204"/>
      <c r="N492" s="205"/>
      <c r="O492" s="205"/>
      <c r="P492" s="205"/>
      <c r="Q492" s="205"/>
      <c r="R492" s="205"/>
      <c r="S492" s="205"/>
      <c r="T492" s="206"/>
      <c r="AT492" s="207" t="s">
        <v>155</v>
      </c>
      <c r="AU492" s="207" t="s">
        <v>153</v>
      </c>
      <c r="AV492" s="13" t="s">
        <v>83</v>
      </c>
      <c r="AW492" s="13" t="s">
        <v>33</v>
      </c>
      <c r="AX492" s="13" t="s">
        <v>75</v>
      </c>
      <c r="AY492" s="207" t="s">
        <v>145</v>
      </c>
    </row>
    <row r="493" spans="1:65" s="14" customFormat="1" ht="11.25">
      <c r="B493" s="208"/>
      <c r="C493" s="209"/>
      <c r="D493" s="199" t="s">
        <v>155</v>
      </c>
      <c r="E493" s="210" t="s">
        <v>1</v>
      </c>
      <c r="F493" s="211" t="s">
        <v>688</v>
      </c>
      <c r="G493" s="209"/>
      <c r="H493" s="212">
        <v>7</v>
      </c>
      <c r="I493" s="213"/>
      <c r="J493" s="209"/>
      <c r="K493" s="209"/>
      <c r="L493" s="214"/>
      <c r="M493" s="215"/>
      <c r="N493" s="216"/>
      <c r="O493" s="216"/>
      <c r="P493" s="216"/>
      <c r="Q493" s="216"/>
      <c r="R493" s="216"/>
      <c r="S493" s="216"/>
      <c r="T493" s="217"/>
      <c r="AT493" s="218" t="s">
        <v>155</v>
      </c>
      <c r="AU493" s="218" t="s">
        <v>153</v>
      </c>
      <c r="AV493" s="14" t="s">
        <v>153</v>
      </c>
      <c r="AW493" s="14" t="s">
        <v>33</v>
      </c>
      <c r="AX493" s="14" t="s">
        <v>83</v>
      </c>
      <c r="AY493" s="218" t="s">
        <v>145</v>
      </c>
    </row>
    <row r="494" spans="1:65" s="2" customFormat="1" ht="21.75" customHeight="1">
      <c r="A494" s="34"/>
      <c r="B494" s="35"/>
      <c r="C494" s="183" t="s">
        <v>14</v>
      </c>
      <c r="D494" s="183" t="s">
        <v>148</v>
      </c>
      <c r="E494" s="184" t="s">
        <v>689</v>
      </c>
      <c r="F494" s="185" t="s">
        <v>690</v>
      </c>
      <c r="G494" s="186" t="s">
        <v>151</v>
      </c>
      <c r="H494" s="187">
        <v>5</v>
      </c>
      <c r="I494" s="188"/>
      <c r="J494" s="189">
        <f>ROUND(I494*H494,2)</f>
        <v>0</v>
      </c>
      <c r="K494" s="190"/>
      <c r="L494" s="39"/>
      <c r="M494" s="191" t="s">
        <v>1</v>
      </c>
      <c r="N494" s="192" t="s">
        <v>41</v>
      </c>
      <c r="O494" s="71"/>
      <c r="P494" s="193">
        <f>O494*H494</f>
        <v>0</v>
      </c>
      <c r="Q494" s="193">
        <v>2.0000000000000002E-5</v>
      </c>
      <c r="R494" s="193">
        <f>Q494*H494</f>
        <v>1E-4</v>
      </c>
      <c r="S494" s="193">
        <v>0</v>
      </c>
      <c r="T494" s="194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5" t="s">
        <v>269</v>
      </c>
      <c r="AT494" s="195" t="s">
        <v>148</v>
      </c>
      <c r="AU494" s="195" t="s">
        <v>153</v>
      </c>
      <c r="AY494" s="17" t="s">
        <v>145</v>
      </c>
      <c r="BE494" s="196">
        <f>IF(N494="základní",J494,0)</f>
        <v>0</v>
      </c>
      <c r="BF494" s="196">
        <f>IF(N494="snížená",J494,0)</f>
        <v>0</v>
      </c>
      <c r="BG494" s="196">
        <f>IF(N494="zákl. přenesená",J494,0)</f>
        <v>0</v>
      </c>
      <c r="BH494" s="196">
        <f>IF(N494="sníž. přenesená",J494,0)</f>
        <v>0</v>
      </c>
      <c r="BI494" s="196">
        <f>IF(N494="nulová",J494,0)</f>
        <v>0</v>
      </c>
      <c r="BJ494" s="17" t="s">
        <v>153</v>
      </c>
      <c r="BK494" s="196">
        <f>ROUND(I494*H494,2)</f>
        <v>0</v>
      </c>
      <c r="BL494" s="17" t="s">
        <v>269</v>
      </c>
      <c r="BM494" s="195" t="s">
        <v>691</v>
      </c>
    </row>
    <row r="495" spans="1:65" s="13" customFormat="1" ht="11.25">
      <c r="B495" s="197"/>
      <c r="C495" s="198"/>
      <c r="D495" s="199" t="s">
        <v>155</v>
      </c>
      <c r="E495" s="200" t="s">
        <v>1</v>
      </c>
      <c r="F495" s="201" t="s">
        <v>692</v>
      </c>
      <c r="G495" s="198"/>
      <c r="H495" s="200" t="s">
        <v>1</v>
      </c>
      <c r="I495" s="202"/>
      <c r="J495" s="198"/>
      <c r="K495" s="198"/>
      <c r="L495" s="203"/>
      <c r="M495" s="204"/>
      <c r="N495" s="205"/>
      <c r="O495" s="205"/>
      <c r="P495" s="205"/>
      <c r="Q495" s="205"/>
      <c r="R495" s="205"/>
      <c r="S495" s="205"/>
      <c r="T495" s="206"/>
      <c r="AT495" s="207" t="s">
        <v>155</v>
      </c>
      <c r="AU495" s="207" t="s">
        <v>153</v>
      </c>
      <c r="AV495" s="13" t="s">
        <v>83</v>
      </c>
      <c r="AW495" s="13" t="s">
        <v>33</v>
      </c>
      <c r="AX495" s="13" t="s">
        <v>75</v>
      </c>
      <c r="AY495" s="207" t="s">
        <v>145</v>
      </c>
    </row>
    <row r="496" spans="1:65" s="14" customFormat="1" ht="11.25">
      <c r="B496" s="208"/>
      <c r="C496" s="209"/>
      <c r="D496" s="199" t="s">
        <v>155</v>
      </c>
      <c r="E496" s="210" t="s">
        <v>1</v>
      </c>
      <c r="F496" s="211" t="s">
        <v>693</v>
      </c>
      <c r="G496" s="209"/>
      <c r="H496" s="212">
        <v>5</v>
      </c>
      <c r="I496" s="213"/>
      <c r="J496" s="209"/>
      <c r="K496" s="209"/>
      <c r="L496" s="214"/>
      <c r="M496" s="215"/>
      <c r="N496" s="216"/>
      <c r="O496" s="216"/>
      <c r="P496" s="216"/>
      <c r="Q496" s="216"/>
      <c r="R496" s="216"/>
      <c r="S496" s="216"/>
      <c r="T496" s="217"/>
      <c r="AT496" s="218" t="s">
        <v>155</v>
      </c>
      <c r="AU496" s="218" t="s">
        <v>153</v>
      </c>
      <c r="AV496" s="14" t="s">
        <v>153</v>
      </c>
      <c r="AW496" s="14" t="s">
        <v>33</v>
      </c>
      <c r="AX496" s="14" t="s">
        <v>83</v>
      </c>
      <c r="AY496" s="218" t="s">
        <v>145</v>
      </c>
    </row>
    <row r="497" spans="1:65" s="2" customFormat="1" ht="16.5" customHeight="1">
      <c r="A497" s="34"/>
      <c r="B497" s="35"/>
      <c r="C497" s="230" t="s">
        <v>694</v>
      </c>
      <c r="D497" s="230" t="s">
        <v>430</v>
      </c>
      <c r="E497" s="231" t="s">
        <v>695</v>
      </c>
      <c r="F497" s="232" t="s">
        <v>696</v>
      </c>
      <c r="G497" s="233" t="s">
        <v>334</v>
      </c>
      <c r="H497" s="234">
        <v>5</v>
      </c>
      <c r="I497" s="235"/>
      <c r="J497" s="236">
        <f t="shared" ref="J497:J505" si="0">ROUND(I497*H497,2)</f>
        <v>0</v>
      </c>
      <c r="K497" s="237"/>
      <c r="L497" s="238"/>
      <c r="M497" s="239" t="s">
        <v>1</v>
      </c>
      <c r="N497" s="240" t="s">
        <v>41</v>
      </c>
      <c r="O497" s="71"/>
      <c r="P497" s="193">
        <f t="shared" ref="P497:P505" si="1">O497*H497</f>
        <v>0</v>
      </c>
      <c r="Q497" s="193">
        <v>2.5000000000000001E-4</v>
      </c>
      <c r="R497" s="193">
        <f t="shared" ref="R497:R505" si="2">Q497*H497</f>
        <v>1.25E-3</v>
      </c>
      <c r="S497" s="193">
        <v>0</v>
      </c>
      <c r="T497" s="194">
        <f t="shared" ref="T497:T505" si="3"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5" t="s">
        <v>356</v>
      </c>
      <c r="AT497" s="195" t="s">
        <v>430</v>
      </c>
      <c r="AU497" s="195" t="s">
        <v>153</v>
      </c>
      <c r="AY497" s="17" t="s">
        <v>145</v>
      </c>
      <c r="BE497" s="196">
        <f t="shared" ref="BE497:BE505" si="4">IF(N497="základní",J497,0)</f>
        <v>0</v>
      </c>
      <c r="BF497" s="196">
        <f t="shared" ref="BF497:BF505" si="5">IF(N497="snížená",J497,0)</f>
        <v>0</v>
      </c>
      <c r="BG497" s="196">
        <f t="shared" ref="BG497:BG505" si="6">IF(N497="zákl. přenesená",J497,0)</f>
        <v>0</v>
      </c>
      <c r="BH497" s="196">
        <f t="shared" ref="BH497:BH505" si="7">IF(N497="sníž. přenesená",J497,0)</f>
        <v>0</v>
      </c>
      <c r="BI497" s="196">
        <f t="shared" ref="BI497:BI505" si="8">IF(N497="nulová",J497,0)</f>
        <v>0</v>
      </c>
      <c r="BJ497" s="17" t="s">
        <v>153</v>
      </c>
      <c r="BK497" s="196">
        <f t="shared" ref="BK497:BK505" si="9">ROUND(I497*H497,2)</f>
        <v>0</v>
      </c>
      <c r="BL497" s="17" t="s">
        <v>269</v>
      </c>
      <c r="BM497" s="195" t="s">
        <v>697</v>
      </c>
    </row>
    <row r="498" spans="1:65" s="2" customFormat="1" ht="16.5" customHeight="1">
      <c r="A498" s="34"/>
      <c r="B498" s="35"/>
      <c r="C498" s="183" t="s">
        <v>698</v>
      </c>
      <c r="D498" s="183" t="s">
        <v>148</v>
      </c>
      <c r="E498" s="184" t="s">
        <v>699</v>
      </c>
      <c r="F498" s="185" t="s">
        <v>700</v>
      </c>
      <c r="G498" s="186" t="s">
        <v>151</v>
      </c>
      <c r="H498" s="187">
        <v>3</v>
      </c>
      <c r="I498" s="188"/>
      <c r="J498" s="189">
        <f t="shared" si="0"/>
        <v>0</v>
      </c>
      <c r="K498" s="190"/>
      <c r="L498" s="39"/>
      <c r="M498" s="191" t="s">
        <v>1</v>
      </c>
      <c r="N498" s="192" t="s">
        <v>41</v>
      </c>
      <c r="O498" s="71"/>
      <c r="P498" s="193">
        <f t="shared" si="1"/>
        <v>0</v>
      </c>
      <c r="Q498" s="193">
        <v>0</v>
      </c>
      <c r="R498" s="193">
        <f t="shared" si="2"/>
        <v>0</v>
      </c>
      <c r="S498" s="193">
        <v>5.5999999999999999E-3</v>
      </c>
      <c r="T498" s="194">
        <f t="shared" si="3"/>
        <v>1.6799999999999999E-2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5" t="s">
        <v>269</v>
      </c>
      <c r="AT498" s="195" t="s">
        <v>148</v>
      </c>
      <c r="AU498" s="195" t="s">
        <v>153</v>
      </c>
      <c r="AY498" s="17" t="s">
        <v>145</v>
      </c>
      <c r="BE498" s="196">
        <f t="shared" si="4"/>
        <v>0</v>
      </c>
      <c r="BF498" s="196">
        <f t="shared" si="5"/>
        <v>0</v>
      </c>
      <c r="BG498" s="196">
        <f t="shared" si="6"/>
        <v>0</v>
      </c>
      <c r="BH498" s="196">
        <f t="shared" si="7"/>
        <v>0</v>
      </c>
      <c r="BI498" s="196">
        <f t="shared" si="8"/>
        <v>0</v>
      </c>
      <c r="BJ498" s="17" t="s">
        <v>153</v>
      </c>
      <c r="BK498" s="196">
        <f t="shared" si="9"/>
        <v>0</v>
      </c>
      <c r="BL498" s="17" t="s">
        <v>269</v>
      </c>
      <c r="BM498" s="195" t="s">
        <v>701</v>
      </c>
    </row>
    <row r="499" spans="1:65" s="2" customFormat="1" ht="16.5" customHeight="1">
      <c r="A499" s="34"/>
      <c r="B499" s="35"/>
      <c r="C499" s="183" t="s">
        <v>702</v>
      </c>
      <c r="D499" s="183" t="s">
        <v>148</v>
      </c>
      <c r="E499" s="184" t="s">
        <v>703</v>
      </c>
      <c r="F499" s="185" t="s">
        <v>704</v>
      </c>
      <c r="G499" s="186" t="s">
        <v>151</v>
      </c>
      <c r="H499" s="187">
        <v>3</v>
      </c>
      <c r="I499" s="188"/>
      <c r="J499" s="189">
        <f t="shared" si="0"/>
        <v>0</v>
      </c>
      <c r="K499" s="190"/>
      <c r="L499" s="39"/>
      <c r="M499" s="191" t="s">
        <v>1</v>
      </c>
      <c r="N499" s="192" t="s">
        <v>41</v>
      </c>
      <c r="O499" s="71"/>
      <c r="P499" s="193">
        <f t="shared" si="1"/>
        <v>0</v>
      </c>
      <c r="Q499" s="193">
        <v>2.0000000000000002E-5</v>
      </c>
      <c r="R499" s="193">
        <f t="shared" si="2"/>
        <v>6.0000000000000008E-5</v>
      </c>
      <c r="S499" s="193">
        <v>2.0000000000000002E-5</v>
      </c>
      <c r="T499" s="194">
        <f t="shared" si="3"/>
        <v>6.0000000000000008E-5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95" t="s">
        <v>269</v>
      </c>
      <c r="AT499" s="195" t="s">
        <v>148</v>
      </c>
      <c r="AU499" s="195" t="s">
        <v>153</v>
      </c>
      <c r="AY499" s="17" t="s">
        <v>145</v>
      </c>
      <c r="BE499" s="196">
        <f t="shared" si="4"/>
        <v>0</v>
      </c>
      <c r="BF499" s="196">
        <f t="shared" si="5"/>
        <v>0</v>
      </c>
      <c r="BG499" s="196">
        <f t="shared" si="6"/>
        <v>0</v>
      </c>
      <c r="BH499" s="196">
        <f t="shared" si="7"/>
        <v>0</v>
      </c>
      <c r="BI499" s="196">
        <f t="shared" si="8"/>
        <v>0</v>
      </c>
      <c r="BJ499" s="17" t="s">
        <v>153</v>
      </c>
      <c r="BK499" s="196">
        <f t="shared" si="9"/>
        <v>0</v>
      </c>
      <c r="BL499" s="17" t="s">
        <v>269</v>
      </c>
      <c r="BM499" s="195" t="s">
        <v>705</v>
      </c>
    </row>
    <row r="500" spans="1:65" s="2" customFormat="1" ht="33" customHeight="1">
      <c r="A500" s="34"/>
      <c r="B500" s="35"/>
      <c r="C500" s="183" t="s">
        <v>706</v>
      </c>
      <c r="D500" s="183" t="s">
        <v>148</v>
      </c>
      <c r="E500" s="184" t="s">
        <v>707</v>
      </c>
      <c r="F500" s="185" t="s">
        <v>708</v>
      </c>
      <c r="G500" s="186" t="s">
        <v>151</v>
      </c>
      <c r="H500" s="187">
        <v>3</v>
      </c>
      <c r="I500" s="188"/>
      <c r="J500" s="189">
        <f t="shared" si="0"/>
        <v>0</v>
      </c>
      <c r="K500" s="190"/>
      <c r="L500" s="39"/>
      <c r="M500" s="191" t="s">
        <v>1</v>
      </c>
      <c r="N500" s="192" t="s">
        <v>41</v>
      </c>
      <c r="O500" s="71"/>
      <c r="P500" s="193">
        <f t="shared" si="1"/>
        <v>0</v>
      </c>
      <c r="Q500" s="193">
        <v>1.5499999999999999E-3</v>
      </c>
      <c r="R500" s="193">
        <f t="shared" si="2"/>
        <v>4.6499999999999996E-3</v>
      </c>
      <c r="S500" s="193">
        <v>0</v>
      </c>
      <c r="T500" s="194">
        <f t="shared" si="3"/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5" t="s">
        <v>269</v>
      </c>
      <c r="AT500" s="195" t="s">
        <v>148</v>
      </c>
      <c r="AU500" s="195" t="s">
        <v>153</v>
      </c>
      <c r="AY500" s="17" t="s">
        <v>145</v>
      </c>
      <c r="BE500" s="196">
        <f t="shared" si="4"/>
        <v>0</v>
      </c>
      <c r="BF500" s="196">
        <f t="shared" si="5"/>
        <v>0</v>
      </c>
      <c r="BG500" s="196">
        <f t="shared" si="6"/>
        <v>0</v>
      </c>
      <c r="BH500" s="196">
        <f t="shared" si="7"/>
        <v>0</v>
      </c>
      <c r="BI500" s="196">
        <f t="shared" si="8"/>
        <v>0</v>
      </c>
      <c r="BJ500" s="17" t="s">
        <v>153</v>
      </c>
      <c r="BK500" s="196">
        <f t="shared" si="9"/>
        <v>0</v>
      </c>
      <c r="BL500" s="17" t="s">
        <v>269</v>
      </c>
      <c r="BM500" s="195" t="s">
        <v>709</v>
      </c>
    </row>
    <row r="501" spans="1:65" s="2" customFormat="1" ht="24.2" customHeight="1">
      <c r="A501" s="34"/>
      <c r="B501" s="35"/>
      <c r="C501" s="183" t="s">
        <v>710</v>
      </c>
      <c r="D501" s="183" t="s">
        <v>148</v>
      </c>
      <c r="E501" s="184" t="s">
        <v>711</v>
      </c>
      <c r="F501" s="185" t="s">
        <v>712</v>
      </c>
      <c r="G501" s="186" t="s">
        <v>334</v>
      </c>
      <c r="H501" s="187">
        <v>19.5</v>
      </c>
      <c r="I501" s="188"/>
      <c r="J501" s="189">
        <f t="shared" si="0"/>
        <v>0</v>
      </c>
      <c r="K501" s="190"/>
      <c r="L501" s="39"/>
      <c r="M501" s="191" t="s">
        <v>1</v>
      </c>
      <c r="N501" s="192" t="s">
        <v>41</v>
      </c>
      <c r="O501" s="71"/>
      <c r="P501" s="193">
        <f t="shared" si="1"/>
        <v>0</v>
      </c>
      <c r="Q501" s="193">
        <v>1.9000000000000001E-4</v>
      </c>
      <c r="R501" s="193">
        <f t="shared" si="2"/>
        <v>3.7050000000000004E-3</v>
      </c>
      <c r="S501" s="193">
        <v>0</v>
      </c>
      <c r="T501" s="194">
        <f t="shared" si="3"/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5" t="s">
        <v>269</v>
      </c>
      <c r="AT501" s="195" t="s">
        <v>148</v>
      </c>
      <c r="AU501" s="195" t="s">
        <v>153</v>
      </c>
      <c r="AY501" s="17" t="s">
        <v>145</v>
      </c>
      <c r="BE501" s="196">
        <f t="shared" si="4"/>
        <v>0</v>
      </c>
      <c r="BF501" s="196">
        <f t="shared" si="5"/>
        <v>0</v>
      </c>
      <c r="BG501" s="196">
        <f t="shared" si="6"/>
        <v>0</v>
      </c>
      <c r="BH501" s="196">
        <f t="shared" si="7"/>
        <v>0</v>
      </c>
      <c r="BI501" s="196">
        <f t="shared" si="8"/>
        <v>0</v>
      </c>
      <c r="BJ501" s="17" t="s">
        <v>153</v>
      </c>
      <c r="BK501" s="196">
        <f t="shared" si="9"/>
        <v>0</v>
      </c>
      <c r="BL501" s="17" t="s">
        <v>269</v>
      </c>
      <c r="BM501" s="195" t="s">
        <v>713</v>
      </c>
    </row>
    <row r="502" spans="1:65" s="2" customFormat="1" ht="21.75" customHeight="1">
      <c r="A502" s="34"/>
      <c r="B502" s="35"/>
      <c r="C502" s="183" t="s">
        <v>714</v>
      </c>
      <c r="D502" s="183" t="s">
        <v>148</v>
      </c>
      <c r="E502" s="184" t="s">
        <v>715</v>
      </c>
      <c r="F502" s="185" t="s">
        <v>716</v>
      </c>
      <c r="G502" s="186" t="s">
        <v>334</v>
      </c>
      <c r="H502" s="187">
        <v>19.5</v>
      </c>
      <c r="I502" s="188"/>
      <c r="J502" s="189">
        <f t="shared" si="0"/>
        <v>0</v>
      </c>
      <c r="K502" s="190"/>
      <c r="L502" s="39"/>
      <c r="M502" s="191" t="s">
        <v>1</v>
      </c>
      <c r="N502" s="192" t="s">
        <v>41</v>
      </c>
      <c r="O502" s="71"/>
      <c r="P502" s="193">
        <f t="shared" si="1"/>
        <v>0</v>
      </c>
      <c r="Q502" s="193">
        <v>1.0000000000000001E-5</v>
      </c>
      <c r="R502" s="193">
        <f t="shared" si="2"/>
        <v>1.9500000000000002E-4</v>
      </c>
      <c r="S502" s="193">
        <v>0</v>
      </c>
      <c r="T502" s="194">
        <f t="shared" si="3"/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95" t="s">
        <v>269</v>
      </c>
      <c r="AT502" s="195" t="s">
        <v>148</v>
      </c>
      <c r="AU502" s="195" t="s">
        <v>153</v>
      </c>
      <c r="AY502" s="17" t="s">
        <v>145</v>
      </c>
      <c r="BE502" s="196">
        <f t="shared" si="4"/>
        <v>0</v>
      </c>
      <c r="BF502" s="196">
        <f t="shared" si="5"/>
        <v>0</v>
      </c>
      <c r="BG502" s="196">
        <f t="shared" si="6"/>
        <v>0</v>
      </c>
      <c r="BH502" s="196">
        <f t="shared" si="7"/>
        <v>0</v>
      </c>
      <c r="BI502" s="196">
        <f t="shared" si="8"/>
        <v>0</v>
      </c>
      <c r="BJ502" s="17" t="s">
        <v>153</v>
      </c>
      <c r="BK502" s="196">
        <f t="shared" si="9"/>
        <v>0</v>
      </c>
      <c r="BL502" s="17" t="s">
        <v>269</v>
      </c>
      <c r="BM502" s="195" t="s">
        <v>717</v>
      </c>
    </row>
    <row r="503" spans="1:65" s="2" customFormat="1" ht="24.2" customHeight="1">
      <c r="A503" s="34"/>
      <c r="B503" s="35"/>
      <c r="C503" s="183" t="s">
        <v>718</v>
      </c>
      <c r="D503" s="183" t="s">
        <v>148</v>
      </c>
      <c r="E503" s="184" t="s">
        <v>719</v>
      </c>
      <c r="F503" s="185" t="s">
        <v>720</v>
      </c>
      <c r="G503" s="186" t="s">
        <v>387</v>
      </c>
      <c r="H503" s="187">
        <v>0.04</v>
      </c>
      <c r="I503" s="188"/>
      <c r="J503" s="189">
        <f t="shared" si="0"/>
        <v>0</v>
      </c>
      <c r="K503" s="190"/>
      <c r="L503" s="39"/>
      <c r="M503" s="191" t="s">
        <v>1</v>
      </c>
      <c r="N503" s="192" t="s">
        <v>41</v>
      </c>
      <c r="O503" s="71"/>
      <c r="P503" s="193">
        <f t="shared" si="1"/>
        <v>0</v>
      </c>
      <c r="Q503" s="193">
        <v>0</v>
      </c>
      <c r="R503" s="193">
        <f t="shared" si="2"/>
        <v>0</v>
      </c>
      <c r="S503" s="193">
        <v>0</v>
      </c>
      <c r="T503" s="194">
        <f t="shared" si="3"/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95" t="s">
        <v>269</v>
      </c>
      <c r="AT503" s="195" t="s">
        <v>148</v>
      </c>
      <c r="AU503" s="195" t="s">
        <v>153</v>
      </c>
      <c r="AY503" s="17" t="s">
        <v>145</v>
      </c>
      <c r="BE503" s="196">
        <f t="shared" si="4"/>
        <v>0</v>
      </c>
      <c r="BF503" s="196">
        <f t="shared" si="5"/>
        <v>0</v>
      </c>
      <c r="BG503" s="196">
        <f t="shared" si="6"/>
        <v>0</v>
      </c>
      <c r="BH503" s="196">
        <f t="shared" si="7"/>
        <v>0</v>
      </c>
      <c r="BI503" s="196">
        <f t="shared" si="8"/>
        <v>0</v>
      </c>
      <c r="BJ503" s="17" t="s">
        <v>153</v>
      </c>
      <c r="BK503" s="196">
        <f t="shared" si="9"/>
        <v>0</v>
      </c>
      <c r="BL503" s="17" t="s">
        <v>269</v>
      </c>
      <c r="BM503" s="195" t="s">
        <v>721</v>
      </c>
    </row>
    <row r="504" spans="1:65" s="2" customFormat="1" ht="24.2" customHeight="1">
      <c r="A504" s="34"/>
      <c r="B504" s="35"/>
      <c r="C504" s="183" t="s">
        <v>722</v>
      </c>
      <c r="D504" s="183" t="s">
        <v>148</v>
      </c>
      <c r="E504" s="184" t="s">
        <v>723</v>
      </c>
      <c r="F504" s="185" t="s">
        <v>724</v>
      </c>
      <c r="G504" s="186" t="s">
        <v>387</v>
      </c>
      <c r="H504" s="187">
        <v>0.04</v>
      </c>
      <c r="I504" s="188"/>
      <c r="J504" s="189">
        <f t="shared" si="0"/>
        <v>0</v>
      </c>
      <c r="K504" s="190"/>
      <c r="L504" s="39"/>
      <c r="M504" s="191" t="s">
        <v>1</v>
      </c>
      <c r="N504" s="192" t="s">
        <v>41</v>
      </c>
      <c r="O504" s="71"/>
      <c r="P504" s="193">
        <f t="shared" si="1"/>
        <v>0</v>
      </c>
      <c r="Q504" s="193">
        <v>0</v>
      </c>
      <c r="R504" s="193">
        <f t="shared" si="2"/>
        <v>0</v>
      </c>
      <c r="S504" s="193">
        <v>0</v>
      </c>
      <c r="T504" s="194">
        <f t="shared" si="3"/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5" t="s">
        <v>269</v>
      </c>
      <c r="AT504" s="195" t="s">
        <v>148</v>
      </c>
      <c r="AU504" s="195" t="s">
        <v>153</v>
      </c>
      <c r="AY504" s="17" t="s">
        <v>145</v>
      </c>
      <c r="BE504" s="196">
        <f t="shared" si="4"/>
        <v>0</v>
      </c>
      <c r="BF504" s="196">
        <f t="shared" si="5"/>
        <v>0</v>
      </c>
      <c r="BG504" s="196">
        <f t="shared" si="6"/>
        <v>0</v>
      </c>
      <c r="BH504" s="196">
        <f t="shared" si="7"/>
        <v>0</v>
      </c>
      <c r="BI504" s="196">
        <f t="shared" si="8"/>
        <v>0</v>
      </c>
      <c r="BJ504" s="17" t="s">
        <v>153</v>
      </c>
      <c r="BK504" s="196">
        <f t="shared" si="9"/>
        <v>0</v>
      </c>
      <c r="BL504" s="17" t="s">
        <v>269</v>
      </c>
      <c r="BM504" s="195" t="s">
        <v>725</v>
      </c>
    </row>
    <row r="505" spans="1:65" s="2" customFormat="1" ht="24.2" customHeight="1">
      <c r="A505" s="34"/>
      <c r="B505" s="35"/>
      <c r="C505" s="183" t="s">
        <v>726</v>
      </c>
      <c r="D505" s="183" t="s">
        <v>148</v>
      </c>
      <c r="E505" s="184" t="s">
        <v>727</v>
      </c>
      <c r="F505" s="185" t="s">
        <v>728</v>
      </c>
      <c r="G505" s="186" t="s">
        <v>387</v>
      </c>
      <c r="H505" s="187">
        <v>0.04</v>
      </c>
      <c r="I505" s="188"/>
      <c r="J505" s="189">
        <f t="shared" si="0"/>
        <v>0</v>
      </c>
      <c r="K505" s="190"/>
      <c r="L505" s="39"/>
      <c r="M505" s="191" t="s">
        <v>1</v>
      </c>
      <c r="N505" s="192" t="s">
        <v>41</v>
      </c>
      <c r="O505" s="71"/>
      <c r="P505" s="193">
        <f t="shared" si="1"/>
        <v>0</v>
      </c>
      <c r="Q505" s="193">
        <v>0</v>
      </c>
      <c r="R505" s="193">
        <f t="shared" si="2"/>
        <v>0</v>
      </c>
      <c r="S505" s="193">
        <v>0</v>
      </c>
      <c r="T505" s="194">
        <f t="shared" si="3"/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5" t="s">
        <v>269</v>
      </c>
      <c r="AT505" s="195" t="s">
        <v>148</v>
      </c>
      <c r="AU505" s="195" t="s">
        <v>153</v>
      </c>
      <c r="AY505" s="17" t="s">
        <v>145</v>
      </c>
      <c r="BE505" s="196">
        <f t="shared" si="4"/>
        <v>0</v>
      </c>
      <c r="BF505" s="196">
        <f t="shared" si="5"/>
        <v>0</v>
      </c>
      <c r="BG505" s="196">
        <f t="shared" si="6"/>
        <v>0</v>
      </c>
      <c r="BH505" s="196">
        <f t="shared" si="7"/>
        <v>0</v>
      </c>
      <c r="BI505" s="196">
        <f t="shared" si="8"/>
        <v>0</v>
      </c>
      <c r="BJ505" s="17" t="s">
        <v>153</v>
      </c>
      <c r="BK505" s="196">
        <f t="shared" si="9"/>
        <v>0</v>
      </c>
      <c r="BL505" s="17" t="s">
        <v>269</v>
      </c>
      <c r="BM505" s="195" t="s">
        <v>729</v>
      </c>
    </row>
    <row r="506" spans="1:65" s="12" customFormat="1" ht="22.9" customHeight="1">
      <c r="B506" s="167"/>
      <c r="C506" s="168"/>
      <c r="D506" s="169" t="s">
        <v>74</v>
      </c>
      <c r="E506" s="181" t="s">
        <v>730</v>
      </c>
      <c r="F506" s="181" t="s">
        <v>731</v>
      </c>
      <c r="G506" s="168"/>
      <c r="H506" s="168"/>
      <c r="I506" s="171"/>
      <c r="J506" s="182">
        <f>BK506</f>
        <v>0</v>
      </c>
      <c r="K506" s="168"/>
      <c r="L506" s="173"/>
      <c r="M506" s="174"/>
      <c r="N506" s="175"/>
      <c r="O506" s="175"/>
      <c r="P506" s="176">
        <f>SUM(P507:P525)</f>
        <v>0</v>
      </c>
      <c r="Q506" s="175"/>
      <c r="R506" s="176">
        <f>SUM(R507:R525)</f>
        <v>2.6040000000000001E-2</v>
      </c>
      <c r="S506" s="175"/>
      <c r="T506" s="177">
        <f>SUM(T507:T525)</f>
        <v>5.8209999999999998E-2</v>
      </c>
      <c r="AR506" s="178" t="s">
        <v>153</v>
      </c>
      <c r="AT506" s="179" t="s">
        <v>74</v>
      </c>
      <c r="AU506" s="179" t="s">
        <v>83</v>
      </c>
      <c r="AY506" s="178" t="s">
        <v>145</v>
      </c>
      <c r="BK506" s="180">
        <f>SUM(BK507:BK525)</f>
        <v>0</v>
      </c>
    </row>
    <row r="507" spans="1:65" s="2" customFormat="1" ht="24.2" customHeight="1">
      <c r="A507" s="34"/>
      <c r="B507" s="35"/>
      <c r="C507" s="183" t="s">
        <v>732</v>
      </c>
      <c r="D507" s="183" t="s">
        <v>148</v>
      </c>
      <c r="E507" s="184" t="s">
        <v>733</v>
      </c>
      <c r="F507" s="185" t="s">
        <v>734</v>
      </c>
      <c r="G507" s="186" t="s">
        <v>334</v>
      </c>
      <c r="H507" s="187">
        <v>15</v>
      </c>
      <c r="I507" s="188"/>
      <c r="J507" s="189">
        <f>ROUND(I507*H507,2)</f>
        <v>0</v>
      </c>
      <c r="K507" s="190"/>
      <c r="L507" s="39"/>
      <c r="M507" s="191" t="s">
        <v>1</v>
      </c>
      <c r="N507" s="192" t="s">
        <v>41</v>
      </c>
      <c r="O507" s="71"/>
      <c r="P507" s="193">
        <f>O507*H507</f>
        <v>0</v>
      </c>
      <c r="Q507" s="193">
        <v>3.8999999999999999E-4</v>
      </c>
      <c r="R507" s="193">
        <f>Q507*H507</f>
        <v>5.8500000000000002E-3</v>
      </c>
      <c r="S507" s="193">
        <v>3.4199999999999999E-3</v>
      </c>
      <c r="T507" s="194">
        <f>S507*H507</f>
        <v>5.1299999999999998E-2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95" t="s">
        <v>269</v>
      </c>
      <c r="AT507" s="195" t="s">
        <v>148</v>
      </c>
      <c r="AU507" s="195" t="s">
        <v>153</v>
      </c>
      <c r="AY507" s="17" t="s">
        <v>145</v>
      </c>
      <c r="BE507" s="196">
        <f>IF(N507="základní",J507,0)</f>
        <v>0</v>
      </c>
      <c r="BF507" s="196">
        <f>IF(N507="snížená",J507,0)</f>
        <v>0</v>
      </c>
      <c r="BG507" s="196">
        <f>IF(N507="zákl. přenesená",J507,0)</f>
        <v>0</v>
      </c>
      <c r="BH507" s="196">
        <f>IF(N507="sníž. přenesená",J507,0)</f>
        <v>0</v>
      </c>
      <c r="BI507" s="196">
        <f>IF(N507="nulová",J507,0)</f>
        <v>0</v>
      </c>
      <c r="BJ507" s="17" t="s">
        <v>153</v>
      </c>
      <c r="BK507" s="196">
        <f>ROUND(I507*H507,2)</f>
        <v>0</v>
      </c>
      <c r="BL507" s="17" t="s">
        <v>269</v>
      </c>
      <c r="BM507" s="195" t="s">
        <v>735</v>
      </c>
    </row>
    <row r="508" spans="1:65" s="2" customFormat="1" ht="16.5" customHeight="1">
      <c r="A508" s="34"/>
      <c r="B508" s="35"/>
      <c r="C508" s="183" t="s">
        <v>736</v>
      </c>
      <c r="D508" s="183" t="s">
        <v>148</v>
      </c>
      <c r="E508" s="184" t="s">
        <v>737</v>
      </c>
      <c r="F508" s="185" t="s">
        <v>738</v>
      </c>
      <c r="G508" s="186" t="s">
        <v>334</v>
      </c>
      <c r="H508" s="187">
        <v>1.5</v>
      </c>
      <c r="I508" s="188"/>
      <c r="J508" s="189">
        <f>ROUND(I508*H508,2)</f>
        <v>0</v>
      </c>
      <c r="K508" s="190"/>
      <c r="L508" s="39"/>
      <c r="M508" s="191" t="s">
        <v>1</v>
      </c>
      <c r="N508" s="192" t="s">
        <v>41</v>
      </c>
      <c r="O508" s="71"/>
      <c r="P508" s="193">
        <f>O508*H508</f>
        <v>0</v>
      </c>
      <c r="Q508" s="193">
        <v>2.5600000000000002E-3</v>
      </c>
      <c r="R508" s="193">
        <f>Q508*H508</f>
        <v>3.8400000000000005E-3</v>
      </c>
      <c r="S508" s="193">
        <v>0</v>
      </c>
      <c r="T508" s="194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5" t="s">
        <v>269</v>
      </c>
      <c r="AT508" s="195" t="s">
        <v>148</v>
      </c>
      <c r="AU508" s="195" t="s">
        <v>153</v>
      </c>
      <c r="AY508" s="17" t="s">
        <v>145</v>
      </c>
      <c r="BE508" s="196">
        <f>IF(N508="základní",J508,0)</f>
        <v>0</v>
      </c>
      <c r="BF508" s="196">
        <f>IF(N508="snížená",J508,0)</f>
        <v>0</v>
      </c>
      <c r="BG508" s="196">
        <f>IF(N508="zákl. přenesená",J508,0)</f>
        <v>0</v>
      </c>
      <c r="BH508" s="196">
        <f>IF(N508="sníž. přenesená",J508,0)</f>
        <v>0</v>
      </c>
      <c r="BI508" s="196">
        <f>IF(N508="nulová",J508,0)</f>
        <v>0</v>
      </c>
      <c r="BJ508" s="17" t="s">
        <v>153</v>
      </c>
      <c r="BK508" s="196">
        <f>ROUND(I508*H508,2)</f>
        <v>0</v>
      </c>
      <c r="BL508" s="17" t="s">
        <v>269</v>
      </c>
      <c r="BM508" s="195" t="s">
        <v>739</v>
      </c>
    </row>
    <row r="509" spans="1:65" s="13" customFormat="1" ht="11.25">
      <c r="B509" s="197"/>
      <c r="C509" s="198"/>
      <c r="D509" s="199" t="s">
        <v>155</v>
      </c>
      <c r="E509" s="200" t="s">
        <v>1</v>
      </c>
      <c r="F509" s="201" t="s">
        <v>740</v>
      </c>
      <c r="G509" s="198"/>
      <c r="H509" s="200" t="s">
        <v>1</v>
      </c>
      <c r="I509" s="202"/>
      <c r="J509" s="198"/>
      <c r="K509" s="198"/>
      <c r="L509" s="203"/>
      <c r="M509" s="204"/>
      <c r="N509" s="205"/>
      <c r="O509" s="205"/>
      <c r="P509" s="205"/>
      <c r="Q509" s="205"/>
      <c r="R509" s="205"/>
      <c r="S509" s="205"/>
      <c r="T509" s="206"/>
      <c r="AT509" s="207" t="s">
        <v>155</v>
      </c>
      <c r="AU509" s="207" t="s">
        <v>153</v>
      </c>
      <c r="AV509" s="13" t="s">
        <v>83</v>
      </c>
      <c r="AW509" s="13" t="s">
        <v>33</v>
      </c>
      <c r="AX509" s="13" t="s">
        <v>75</v>
      </c>
      <c r="AY509" s="207" t="s">
        <v>145</v>
      </c>
    </row>
    <row r="510" spans="1:65" s="14" customFormat="1" ht="11.25">
      <c r="B510" s="208"/>
      <c r="C510" s="209"/>
      <c r="D510" s="199" t="s">
        <v>155</v>
      </c>
      <c r="E510" s="210" t="s">
        <v>1</v>
      </c>
      <c r="F510" s="211" t="s">
        <v>741</v>
      </c>
      <c r="G510" s="209"/>
      <c r="H510" s="212">
        <v>1.5</v>
      </c>
      <c r="I510" s="213"/>
      <c r="J510" s="209"/>
      <c r="K510" s="209"/>
      <c r="L510" s="214"/>
      <c r="M510" s="215"/>
      <c r="N510" s="216"/>
      <c r="O510" s="216"/>
      <c r="P510" s="216"/>
      <c r="Q510" s="216"/>
      <c r="R510" s="216"/>
      <c r="S510" s="216"/>
      <c r="T510" s="217"/>
      <c r="AT510" s="218" t="s">
        <v>155</v>
      </c>
      <c r="AU510" s="218" t="s">
        <v>153</v>
      </c>
      <c r="AV510" s="14" t="s">
        <v>153</v>
      </c>
      <c r="AW510" s="14" t="s">
        <v>33</v>
      </c>
      <c r="AX510" s="14" t="s">
        <v>83</v>
      </c>
      <c r="AY510" s="218" t="s">
        <v>145</v>
      </c>
    </row>
    <row r="511" spans="1:65" s="2" customFormat="1" ht="24.2" customHeight="1">
      <c r="A511" s="34"/>
      <c r="B511" s="35"/>
      <c r="C511" s="183" t="s">
        <v>742</v>
      </c>
      <c r="D511" s="183" t="s">
        <v>148</v>
      </c>
      <c r="E511" s="184" t="s">
        <v>743</v>
      </c>
      <c r="F511" s="185" t="s">
        <v>744</v>
      </c>
      <c r="G511" s="186" t="s">
        <v>631</v>
      </c>
      <c r="H511" s="187">
        <v>1</v>
      </c>
      <c r="I511" s="188"/>
      <c r="J511" s="189">
        <f>ROUND(I511*H511,2)</f>
        <v>0</v>
      </c>
      <c r="K511" s="190"/>
      <c r="L511" s="39"/>
      <c r="M511" s="191" t="s">
        <v>1</v>
      </c>
      <c r="N511" s="192" t="s">
        <v>41</v>
      </c>
      <c r="O511" s="71"/>
      <c r="P511" s="193">
        <f>O511*H511</f>
        <v>0</v>
      </c>
      <c r="Q511" s="193">
        <v>3.3800000000000002E-3</v>
      </c>
      <c r="R511" s="193">
        <f>Q511*H511</f>
        <v>3.3800000000000002E-3</v>
      </c>
      <c r="S511" s="193">
        <v>0</v>
      </c>
      <c r="T511" s="194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5" t="s">
        <v>269</v>
      </c>
      <c r="AT511" s="195" t="s">
        <v>148</v>
      </c>
      <c r="AU511" s="195" t="s">
        <v>153</v>
      </c>
      <c r="AY511" s="17" t="s">
        <v>145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7" t="s">
        <v>153</v>
      </c>
      <c r="BK511" s="196">
        <f>ROUND(I511*H511,2)</f>
        <v>0</v>
      </c>
      <c r="BL511" s="17" t="s">
        <v>269</v>
      </c>
      <c r="BM511" s="195" t="s">
        <v>745</v>
      </c>
    </row>
    <row r="512" spans="1:65" s="2" customFormat="1" ht="16.5" customHeight="1">
      <c r="A512" s="34"/>
      <c r="B512" s="35"/>
      <c r="C512" s="183" t="s">
        <v>746</v>
      </c>
      <c r="D512" s="183" t="s">
        <v>148</v>
      </c>
      <c r="E512" s="184" t="s">
        <v>747</v>
      </c>
      <c r="F512" s="185" t="s">
        <v>748</v>
      </c>
      <c r="G512" s="186" t="s">
        <v>631</v>
      </c>
      <c r="H512" s="187">
        <v>1</v>
      </c>
      <c r="I512" s="188"/>
      <c r="J512" s="189">
        <f>ROUND(I512*H512,2)</f>
        <v>0</v>
      </c>
      <c r="K512" s="190"/>
      <c r="L512" s="39"/>
      <c r="M512" s="191" t="s">
        <v>1</v>
      </c>
      <c r="N512" s="192" t="s">
        <v>41</v>
      </c>
      <c r="O512" s="71"/>
      <c r="P512" s="193">
        <f>O512*H512</f>
        <v>0</v>
      </c>
      <c r="Q512" s="193">
        <v>2.2000000000000001E-4</v>
      </c>
      <c r="R512" s="193">
        <f>Q512*H512</f>
        <v>2.2000000000000001E-4</v>
      </c>
      <c r="S512" s="193">
        <v>0</v>
      </c>
      <c r="T512" s="194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95" t="s">
        <v>269</v>
      </c>
      <c r="AT512" s="195" t="s">
        <v>148</v>
      </c>
      <c r="AU512" s="195" t="s">
        <v>153</v>
      </c>
      <c r="AY512" s="17" t="s">
        <v>145</v>
      </c>
      <c r="BE512" s="196">
        <f>IF(N512="základní",J512,0)</f>
        <v>0</v>
      </c>
      <c r="BF512" s="196">
        <f>IF(N512="snížená",J512,0)</f>
        <v>0</v>
      </c>
      <c r="BG512" s="196">
        <f>IF(N512="zákl. přenesená",J512,0)</f>
        <v>0</v>
      </c>
      <c r="BH512" s="196">
        <f>IF(N512="sníž. přenesená",J512,0)</f>
        <v>0</v>
      </c>
      <c r="BI512" s="196">
        <f>IF(N512="nulová",J512,0)</f>
        <v>0</v>
      </c>
      <c r="BJ512" s="17" t="s">
        <v>153</v>
      </c>
      <c r="BK512" s="196">
        <f>ROUND(I512*H512,2)</f>
        <v>0</v>
      </c>
      <c r="BL512" s="17" t="s">
        <v>269</v>
      </c>
      <c r="BM512" s="195" t="s">
        <v>749</v>
      </c>
    </row>
    <row r="513" spans="1:65" s="2" customFormat="1" ht="24.2" customHeight="1">
      <c r="A513" s="34"/>
      <c r="B513" s="35"/>
      <c r="C513" s="183" t="s">
        <v>750</v>
      </c>
      <c r="D513" s="183" t="s">
        <v>148</v>
      </c>
      <c r="E513" s="184" t="s">
        <v>751</v>
      </c>
      <c r="F513" s="185" t="s">
        <v>752</v>
      </c>
      <c r="G513" s="186" t="s">
        <v>753</v>
      </c>
      <c r="H513" s="187">
        <v>1</v>
      </c>
      <c r="I513" s="188"/>
      <c r="J513" s="189">
        <f>ROUND(I513*H513,2)</f>
        <v>0</v>
      </c>
      <c r="K513" s="190"/>
      <c r="L513" s="39"/>
      <c r="M513" s="191" t="s">
        <v>1</v>
      </c>
      <c r="N513" s="192" t="s">
        <v>41</v>
      </c>
      <c r="O513" s="71"/>
      <c r="P513" s="193">
        <f>O513*H513</f>
        <v>0</v>
      </c>
      <c r="Q513" s="193">
        <v>0</v>
      </c>
      <c r="R513" s="193">
        <f>Q513*H513</f>
        <v>0</v>
      </c>
      <c r="S513" s="193">
        <v>5.13E-3</v>
      </c>
      <c r="T513" s="194">
        <f>S513*H513</f>
        <v>5.13E-3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5" t="s">
        <v>269</v>
      </c>
      <c r="AT513" s="195" t="s">
        <v>148</v>
      </c>
      <c r="AU513" s="195" t="s">
        <v>153</v>
      </c>
      <c r="AY513" s="17" t="s">
        <v>145</v>
      </c>
      <c r="BE513" s="196">
        <f>IF(N513="základní",J513,0)</f>
        <v>0</v>
      </c>
      <c r="BF513" s="196">
        <f>IF(N513="snížená",J513,0)</f>
        <v>0</v>
      </c>
      <c r="BG513" s="196">
        <f>IF(N513="zákl. přenesená",J513,0)</f>
        <v>0</v>
      </c>
      <c r="BH513" s="196">
        <f>IF(N513="sníž. přenesená",J513,0)</f>
        <v>0</v>
      </c>
      <c r="BI513" s="196">
        <f>IF(N513="nulová",J513,0)</f>
        <v>0</v>
      </c>
      <c r="BJ513" s="17" t="s">
        <v>153</v>
      </c>
      <c r="BK513" s="196">
        <f>ROUND(I513*H513,2)</f>
        <v>0</v>
      </c>
      <c r="BL513" s="17" t="s">
        <v>269</v>
      </c>
      <c r="BM513" s="195" t="s">
        <v>754</v>
      </c>
    </row>
    <row r="514" spans="1:65" s="2" customFormat="1" ht="16.5" customHeight="1">
      <c r="A514" s="34"/>
      <c r="B514" s="35"/>
      <c r="C514" s="183" t="s">
        <v>755</v>
      </c>
      <c r="D514" s="183" t="s">
        <v>148</v>
      </c>
      <c r="E514" s="184" t="s">
        <v>756</v>
      </c>
      <c r="F514" s="185" t="s">
        <v>757</v>
      </c>
      <c r="G514" s="186" t="s">
        <v>151</v>
      </c>
      <c r="H514" s="187">
        <v>2</v>
      </c>
      <c r="I514" s="188"/>
      <c r="J514" s="189">
        <f>ROUND(I514*H514,2)</f>
        <v>0</v>
      </c>
      <c r="K514" s="190"/>
      <c r="L514" s="39"/>
      <c r="M514" s="191" t="s">
        <v>1</v>
      </c>
      <c r="N514" s="192" t="s">
        <v>41</v>
      </c>
      <c r="O514" s="71"/>
      <c r="P514" s="193">
        <f>O514*H514</f>
        <v>0</v>
      </c>
      <c r="Q514" s="193">
        <v>0</v>
      </c>
      <c r="R514" s="193">
        <f>Q514*H514</f>
        <v>0</v>
      </c>
      <c r="S514" s="193">
        <v>8.8999999999999995E-4</v>
      </c>
      <c r="T514" s="194">
        <f>S514*H514</f>
        <v>1.7799999999999999E-3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95" t="s">
        <v>269</v>
      </c>
      <c r="AT514" s="195" t="s">
        <v>148</v>
      </c>
      <c r="AU514" s="195" t="s">
        <v>153</v>
      </c>
      <c r="AY514" s="17" t="s">
        <v>145</v>
      </c>
      <c r="BE514" s="196">
        <f>IF(N514="základní",J514,0)</f>
        <v>0</v>
      </c>
      <c r="BF514" s="196">
        <f>IF(N514="snížená",J514,0)</f>
        <v>0</v>
      </c>
      <c r="BG514" s="196">
        <f>IF(N514="zákl. přenesená",J514,0)</f>
        <v>0</v>
      </c>
      <c r="BH514" s="196">
        <f>IF(N514="sníž. přenesená",J514,0)</f>
        <v>0</v>
      </c>
      <c r="BI514" s="196">
        <f>IF(N514="nulová",J514,0)</f>
        <v>0</v>
      </c>
      <c r="BJ514" s="17" t="s">
        <v>153</v>
      </c>
      <c r="BK514" s="196">
        <f>ROUND(I514*H514,2)</f>
        <v>0</v>
      </c>
      <c r="BL514" s="17" t="s">
        <v>269</v>
      </c>
      <c r="BM514" s="195" t="s">
        <v>758</v>
      </c>
    </row>
    <row r="515" spans="1:65" s="2" customFormat="1" ht="24.2" customHeight="1">
      <c r="A515" s="34"/>
      <c r="B515" s="35"/>
      <c r="C515" s="183" t="s">
        <v>759</v>
      </c>
      <c r="D515" s="183" t="s">
        <v>148</v>
      </c>
      <c r="E515" s="184" t="s">
        <v>760</v>
      </c>
      <c r="F515" s="185" t="s">
        <v>761</v>
      </c>
      <c r="G515" s="186" t="s">
        <v>334</v>
      </c>
      <c r="H515" s="187">
        <v>14</v>
      </c>
      <c r="I515" s="188"/>
      <c r="J515" s="189">
        <f>ROUND(I515*H515,2)</f>
        <v>0</v>
      </c>
      <c r="K515" s="190"/>
      <c r="L515" s="39"/>
      <c r="M515" s="191" t="s">
        <v>1</v>
      </c>
      <c r="N515" s="192" t="s">
        <v>41</v>
      </c>
      <c r="O515" s="71"/>
      <c r="P515" s="193">
        <f>O515*H515</f>
        <v>0</v>
      </c>
      <c r="Q515" s="193">
        <v>7.1000000000000002E-4</v>
      </c>
      <c r="R515" s="193">
        <f>Q515*H515</f>
        <v>9.9400000000000009E-3</v>
      </c>
      <c r="S515" s="193">
        <v>0</v>
      </c>
      <c r="T515" s="194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5" t="s">
        <v>269</v>
      </c>
      <c r="AT515" s="195" t="s">
        <v>148</v>
      </c>
      <c r="AU515" s="195" t="s">
        <v>153</v>
      </c>
      <c r="AY515" s="17" t="s">
        <v>145</v>
      </c>
      <c r="BE515" s="196">
        <f>IF(N515="základní",J515,0)</f>
        <v>0</v>
      </c>
      <c r="BF515" s="196">
        <f>IF(N515="snížená",J515,0)</f>
        <v>0</v>
      </c>
      <c r="BG515" s="196">
        <f>IF(N515="zákl. přenesená",J515,0)</f>
        <v>0</v>
      </c>
      <c r="BH515" s="196">
        <f>IF(N515="sníž. přenesená",J515,0)</f>
        <v>0</v>
      </c>
      <c r="BI515" s="196">
        <f>IF(N515="nulová",J515,0)</f>
        <v>0</v>
      </c>
      <c r="BJ515" s="17" t="s">
        <v>153</v>
      </c>
      <c r="BK515" s="196">
        <f>ROUND(I515*H515,2)</f>
        <v>0</v>
      </c>
      <c r="BL515" s="17" t="s">
        <v>269</v>
      </c>
      <c r="BM515" s="195" t="s">
        <v>762</v>
      </c>
    </row>
    <row r="516" spans="1:65" s="13" customFormat="1" ht="11.25">
      <c r="B516" s="197"/>
      <c r="C516" s="198"/>
      <c r="D516" s="199" t="s">
        <v>155</v>
      </c>
      <c r="E516" s="200" t="s">
        <v>1</v>
      </c>
      <c r="F516" s="201" t="s">
        <v>763</v>
      </c>
      <c r="G516" s="198"/>
      <c r="H516" s="200" t="s">
        <v>1</v>
      </c>
      <c r="I516" s="202"/>
      <c r="J516" s="198"/>
      <c r="K516" s="198"/>
      <c r="L516" s="203"/>
      <c r="M516" s="204"/>
      <c r="N516" s="205"/>
      <c r="O516" s="205"/>
      <c r="P516" s="205"/>
      <c r="Q516" s="205"/>
      <c r="R516" s="205"/>
      <c r="S516" s="205"/>
      <c r="T516" s="206"/>
      <c r="AT516" s="207" t="s">
        <v>155</v>
      </c>
      <c r="AU516" s="207" t="s">
        <v>153</v>
      </c>
      <c r="AV516" s="13" t="s">
        <v>83</v>
      </c>
      <c r="AW516" s="13" t="s">
        <v>33</v>
      </c>
      <c r="AX516" s="13" t="s">
        <v>75</v>
      </c>
      <c r="AY516" s="207" t="s">
        <v>145</v>
      </c>
    </row>
    <row r="517" spans="1:65" s="14" customFormat="1" ht="11.25">
      <c r="B517" s="208"/>
      <c r="C517" s="209"/>
      <c r="D517" s="199" t="s">
        <v>155</v>
      </c>
      <c r="E517" s="210" t="s">
        <v>1</v>
      </c>
      <c r="F517" s="211" t="s">
        <v>256</v>
      </c>
      <c r="G517" s="209"/>
      <c r="H517" s="212">
        <v>14</v>
      </c>
      <c r="I517" s="213"/>
      <c r="J517" s="209"/>
      <c r="K517" s="209"/>
      <c r="L517" s="214"/>
      <c r="M517" s="215"/>
      <c r="N517" s="216"/>
      <c r="O517" s="216"/>
      <c r="P517" s="216"/>
      <c r="Q517" s="216"/>
      <c r="R517" s="216"/>
      <c r="S517" s="216"/>
      <c r="T517" s="217"/>
      <c r="AT517" s="218" t="s">
        <v>155</v>
      </c>
      <c r="AU517" s="218" t="s">
        <v>153</v>
      </c>
      <c r="AV517" s="14" t="s">
        <v>153</v>
      </c>
      <c r="AW517" s="14" t="s">
        <v>33</v>
      </c>
      <c r="AX517" s="14" t="s">
        <v>83</v>
      </c>
      <c r="AY517" s="218" t="s">
        <v>145</v>
      </c>
    </row>
    <row r="518" spans="1:65" s="2" customFormat="1" ht="24.2" customHeight="1">
      <c r="A518" s="34"/>
      <c r="B518" s="35"/>
      <c r="C518" s="183" t="s">
        <v>764</v>
      </c>
      <c r="D518" s="183" t="s">
        <v>148</v>
      </c>
      <c r="E518" s="184" t="s">
        <v>765</v>
      </c>
      <c r="F518" s="185" t="s">
        <v>766</v>
      </c>
      <c r="G518" s="186" t="s">
        <v>631</v>
      </c>
      <c r="H518" s="187">
        <v>1</v>
      </c>
      <c r="I518" s="188"/>
      <c r="J518" s="189">
        <f t="shared" ref="J518:J525" si="10">ROUND(I518*H518,2)</f>
        <v>0</v>
      </c>
      <c r="K518" s="190"/>
      <c r="L518" s="39"/>
      <c r="M518" s="191" t="s">
        <v>1</v>
      </c>
      <c r="N518" s="192" t="s">
        <v>41</v>
      </c>
      <c r="O518" s="71"/>
      <c r="P518" s="193">
        <f t="shared" ref="P518:P525" si="11">O518*H518</f>
        <v>0</v>
      </c>
      <c r="Q518" s="193">
        <v>9.0000000000000006E-5</v>
      </c>
      <c r="R518" s="193">
        <f t="shared" ref="R518:R525" si="12">Q518*H518</f>
        <v>9.0000000000000006E-5</v>
      </c>
      <c r="S518" s="193">
        <v>0</v>
      </c>
      <c r="T518" s="194">
        <f t="shared" ref="T518:T525" si="13"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95" t="s">
        <v>269</v>
      </c>
      <c r="AT518" s="195" t="s">
        <v>148</v>
      </c>
      <c r="AU518" s="195" t="s">
        <v>153</v>
      </c>
      <c r="AY518" s="17" t="s">
        <v>145</v>
      </c>
      <c r="BE518" s="196">
        <f t="shared" ref="BE518:BE525" si="14">IF(N518="základní",J518,0)</f>
        <v>0</v>
      </c>
      <c r="BF518" s="196">
        <f t="shared" ref="BF518:BF525" si="15">IF(N518="snížená",J518,0)</f>
        <v>0</v>
      </c>
      <c r="BG518" s="196">
        <f t="shared" ref="BG518:BG525" si="16">IF(N518="zákl. přenesená",J518,0)</f>
        <v>0</v>
      </c>
      <c r="BH518" s="196">
        <f t="shared" ref="BH518:BH525" si="17">IF(N518="sníž. přenesená",J518,0)</f>
        <v>0</v>
      </c>
      <c r="BI518" s="196">
        <f t="shared" ref="BI518:BI525" si="18">IF(N518="nulová",J518,0)</f>
        <v>0</v>
      </c>
      <c r="BJ518" s="17" t="s">
        <v>153</v>
      </c>
      <c r="BK518" s="196">
        <f t="shared" ref="BK518:BK525" si="19">ROUND(I518*H518,2)</f>
        <v>0</v>
      </c>
      <c r="BL518" s="17" t="s">
        <v>269</v>
      </c>
      <c r="BM518" s="195" t="s">
        <v>767</v>
      </c>
    </row>
    <row r="519" spans="1:65" s="2" customFormat="1" ht="16.5" customHeight="1">
      <c r="A519" s="34"/>
      <c r="B519" s="35"/>
      <c r="C519" s="230" t="s">
        <v>768</v>
      </c>
      <c r="D519" s="230" t="s">
        <v>430</v>
      </c>
      <c r="E519" s="231" t="s">
        <v>769</v>
      </c>
      <c r="F519" s="232" t="s">
        <v>770</v>
      </c>
      <c r="G519" s="233" t="s">
        <v>151</v>
      </c>
      <c r="H519" s="234">
        <v>1</v>
      </c>
      <c r="I519" s="235"/>
      <c r="J519" s="236">
        <f t="shared" si="10"/>
        <v>0</v>
      </c>
      <c r="K519" s="237"/>
      <c r="L519" s="238"/>
      <c r="M519" s="239" t="s">
        <v>1</v>
      </c>
      <c r="N519" s="240" t="s">
        <v>41</v>
      </c>
      <c r="O519" s="71"/>
      <c r="P519" s="193">
        <f t="shared" si="11"/>
        <v>0</v>
      </c>
      <c r="Q519" s="193">
        <v>5.0000000000000002E-5</v>
      </c>
      <c r="R519" s="193">
        <f t="shared" si="12"/>
        <v>5.0000000000000002E-5</v>
      </c>
      <c r="S519" s="193">
        <v>0</v>
      </c>
      <c r="T519" s="194">
        <f t="shared" si="13"/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5" t="s">
        <v>356</v>
      </c>
      <c r="AT519" s="195" t="s">
        <v>430</v>
      </c>
      <c r="AU519" s="195" t="s">
        <v>153</v>
      </c>
      <c r="AY519" s="17" t="s">
        <v>145</v>
      </c>
      <c r="BE519" s="196">
        <f t="shared" si="14"/>
        <v>0</v>
      </c>
      <c r="BF519" s="196">
        <f t="shared" si="15"/>
        <v>0</v>
      </c>
      <c r="BG519" s="196">
        <f t="shared" si="16"/>
        <v>0</v>
      </c>
      <c r="BH519" s="196">
        <f t="shared" si="17"/>
        <v>0</v>
      </c>
      <c r="BI519" s="196">
        <f t="shared" si="18"/>
        <v>0</v>
      </c>
      <c r="BJ519" s="17" t="s">
        <v>153</v>
      </c>
      <c r="BK519" s="196">
        <f t="shared" si="19"/>
        <v>0</v>
      </c>
      <c r="BL519" s="17" t="s">
        <v>269</v>
      </c>
      <c r="BM519" s="195" t="s">
        <v>771</v>
      </c>
    </row>
    <row r="520" spans="1:65" s="2" customFormat="1" ht="24.2" customHeight="1">
      <c r="A520" s="34"/>
      <c r="B520" s="35"/>
      <c r="C520" s="183" t="s">
        <v>772</v>
      </c>
      <c r="D520" s="183" t="s">
        <v>148</v>
      </c>
      <c r="E520" s="184" t="s">
        <v>773</v>
      </c>
      <c r="F520" s="185" t="s">
        <v>774</v>
      </c>
      <c r="G520" s="186" t="s">
        <v>151</v>
      </c>
      <c r="H520" s="187">
        <v>1</v>
      </c>
      <c r="I520" s="188"/>
      <c r="J520" s="189">
        <f t="shared" si="10"/>
        <v>0</v>
      </c>
      <c r="K520" s="190"/>
      <c r="L520" s="39"/>
      <c r="M520" s="191" t="s">
        <v>1</v>
      </c>
      <c r="N520" s="192" t="s">
        <v>41</v>
      </c>
      <c r="O520" s="71"/>
      <c r="P520" s="193">
        <f t="shared" si="11"/>
        <v>0</v>
      </c>
      <c r="Q520" s="193">
        <v>6.0999999999999997E-4</v>
      </c>
      <c r="R520" s="193">
        <f t="shared" si="12"/>
        <v>6.0999999999999997E-4</v>
      </c>
      <c r="S520" s="193">
        <v>0</v>
      </c>
      <c r="T520" s="194">
        <f t="shared" si="13"/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95" t="s">
        <v>269</v>
      </c>
      <c r="AT520" s="195" t="s">
        <v>148</v>
      </c>
      <c r="AU520" s="195" t="s">
        <v>153</v>
      </c>
      <c r="AY520" s="17" t="s">
        <v>145</v>
      </c>
      <c r="BE520" s="196">
        <f t="shared" si="14"/>
        <v>0</v>
      </c>
      <c r="BF520" s="196">
        <f t="shared" si="15"/>
        <v>0</v>
      </c>
      <c r="BG520" s="196">
        <f t="shared" si="16"/>
        <v>0</v>
      </c>
      <c r="BH520" s="196">
        <f t="shared" si="17"/>
        <v>0</v>
      </c>
      <c r="BI520" s="196">
        <f t="shared" si="18"/>
        <v>0</v>
      </c>
      <c r="BJ520" s="17" t="s">
        <v>153</v>
      </c>
      <c r="BK520" s="196">
        <f t="shared" si="19"/>
        <v>0</v>
      </c>
      <c r="BL520" s="17" t="s">
        <v>269</v>
      </c>
      <c r="BM520" s="195" t="s">
        <v>775</v>
      </c>
    </row>
    <row r="521" spans="1:65" s="2" customFormat="1" ht="24.2" customHeight="1">
      <c r="A521" s="34"/>
      <c r="B521" s="35"/>
      <c r="C521" s="183" t="s">
        <v>776</v>
      </c>
      <c r="D521" s="183" t="s">
        <v>148</v>
      </c>
      <c r="E521" s="184" t="s">
        <v>777</v>
      </c>
      <c r="F521" s="185" t="s">
        <v>778</v>
      </c>
      <c r="G521" s="186" t="s">
        <v>151</v>
      </c>
      <c r="H521" s="187">
        <v>1</v>
      </c>
      <c r="I521" s="188"/>
      <c r="J521" s="189">
        <f t="shared" si="10"/>
        <v>0</v>
      </c>
      <c r="K521" s="190"/>
      <c r="L521" s="39"/>
      <c r="M521" s="191" t="s">
        <v>1</v>
      </c>
      <c r="N521" s="192" t="s">
        <v>41</v>
      </c>
      <c r="O521" s="71"/>
      <c r="P521" s="193">
        <f t="shared" si="11"/>
        <v>0</v>
      </c>
      <c r="Q521" s="193">
        <v>1.6000000000000001E-4</v>
      </c>
      <c r="R521" s="193">
        <f t="shared" si="12"/>
        <v>1.6000000000000001E-4</v>
      </c>
      <c r="S521" s="193">
        <v>0</v>
      </c>
      <c r="T521" s="194">
        <f t="shared" si="13"/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95" t="s">
        <v>269</v>
      </c>
      <c r="AT521" s="195" t="s">
        <v>148</v>
      </c>
      <c r="AU521" s="195" t="s">
        <v>153</v>
      </c>
      <c r="AY521" s="17" t="s">
        <v>145</v>
      </c>
      <c r="BE521" s="196">
        <f t="shared" si="14"/>
        <v>0</v>
      </c>
      <c r="BF521" s="196">
        <f t="shared" si="15"/>
        <v>0</v>
      </c>
      <c r="BG521" s="196">
        <f t="shared" si="16"/>
        <v>0</v>
      </c>
      <c r="BH521" s="196">
        <f t="shared" si="17"/>
        <v>0</v>
      </c>
      <c r="BI521" s="196">
        <f t="shared" si="18"/>
        <v>0</v>
      </c>
      <c r="BJ521" s="17" t="s">
        <v>153</v>
      </c>
      <c r="BK521" s="196">
        <f t="shared" si="19"/>
        <v>0</v>
      </c>
      <c r="BL521" s="17" t="s">
        <v>269</v>
      </c>
      <c r="BM521" s="195" t="s">
        <v>779</v>
      </c>
    </row>
    <row r="522" spans="1:65" s="2" customFormat="1" ht="21.75" customHeight="1">
      <c r="A522" s="34"/>
      <c r="B522" s="35"/>
      <c r="C522" s="230" t="s">
        <v>780</v>
      </c>
      <c r="D522" s="230" t="s">
        <v>430</v>
      </c>
      <c r="E522" s="231" t="s">
        <v>781</v>
      </c>
      <c r="F522" s="232" t="s">
        <v>782</v>
      </c>
      <c r="G522" s="233" t="s">
        <v>151</v>
      </c>
      <c r="H522" s="234">
        <v>1</v>
      </c>
      <c r="I522" s="235"/>
      <c r="J522" s="236">
        <f t="shared" si="10"/>
        <v>0</v>
      </c>
      <c r="K522" s="237"/>
      <c r="L522" s="238"/>
      <c r="M522" s="239" t="s">
        <v>1</v>
      </c>
      <c r="N522" s="240" t="s">
        <v>41</v>
      </c>
      <c r="O522" s="71"/>
      <c r="P522" s="193">
        <f t="shared" si="11"/>
        <v>0</v>
      </c>
      <c r="Q522" s="193">
        <v>1.9E-3</v>
      </c>
      <c r="R522" s="193">
        <f t="shared" si="12"/>
        <v>1.9E-3</v>
      </c>
      <c r="S522" s="193">
        <v>0</v>
      </c>
      <c r="T522" s="194">
        <f t="shared" si="13"/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95" t="s">
        <v>356</v>
      </c>
      <c r="AT522" s="195" t="s">
        <v>430</v>
      </c>
      <c r="AU522" s="195" t="s">
        <v>153</v>
      </c>
      <c r="AY522" s="17" t="s">
        <v>145</v>
      </c>
      <c r="BE522" s="196">
        <f t="shared" si="14"/>
        <v>0</v>
      </c>
      <c r="BF522" s="196">
        <f t="shared" si="15"/>
        <v>0</v>
      </c>
      <c r="BG522" s="196">
        <f t="shared" si="16"/>
        <v>0</v>
      </c>
      <c r="BH522" s="196">
        <f t="shared" si="17"/>
        <v>0</v>
      </c>
      <c r="BI522" s="196">
        <f t="shared" si="18"/>
        <v>0</v>
      </c>
      <c r="BJ522" s="17" t="s">
        <v>153</v>
      </c>
      <c r="BK522" s="196">
        <f t="shared" si="19"/>
        <v>0</v>
      </c>
      <c r="BL522" s="17" t="s">
        <v>269</v>
      </c>
      <c r="BM522" s="195" t="s">
        <v>783</v>
      </c>
    </row>
    <row r="523" spans="1:65" s="2" customFormat="1" ht="24.2" customHeight="1">
      <c r="A523" s="34"/>
      <c r="B523" s="35"/>
      <c r="C523" s="183" t="s">
        <v>784</v>
      </c>
      <c r="D523" s="183" t="s">
        <v>148</v>
      </c>
      <c r="E523" s="184" t="s">
        <v>785</v>
      </c>
      <c r="F523" s="185" t="s">
        <v>786</v>
      </c>
      <c r="G523" s="186" t="s">
        <v>387</v>
      </c>
      <c r="H523" s="187">
        <v>2.5999999999999999E-2</v>
      </c>
      <c r="I523" s="188"/>
      <c r="J523" s="189">
        <f t="shared" si="10"/>
        <v>0</v>
      </c>
      <c r="K523" s="190"/>
      <c r="L523" s="39"/>
      <c r="M523" s="191" t="s">
        <v>1</v>
      </c>
      <c r="N523" s="192" t="s">
        <v>41</v>
      </c>
      <c r="O523" s="71"/>
      <c r="P523" s="193">
        <f t="shared" si="11"/>
        <v>0</v>
      </c>
      <c r="Q523" s="193">
        <v>0</v>
      </c>
      <c r="R523" s="193">
        <f t="shared" si="12"/>
        <v>0</v>
      </c>
      <c r="S523" s="193">
        <v>0</v>
      </c>
      <c r="T523" s="194">
        <f t="shared" si="13"/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5" t="s">
        <v>269</v>
      </c>
      <c r="AT523" s="195" t="s">
        <v>148</v>
      </c>
      <c r="AU523" s="195" t="s">
        <v>153</v>
      </c>
      <c r="AY523" s="17" t="s">
        <v>145</v>
      </c>
      <c r="BE523" s="196">
        <f t="shared" si="14"/>
        <v>0</v>
      </c>
      <c r="BF523" s="196">
        <f t="shared" si="15"/>
        <v>0</v>
      </c>
      <c r="BG523" s="196">
        <f t="shared" si="16"/>
        <v>0</v>
      </c>
      <c r="BH523" s="196">
        <f t="shared" si="17"/>
        <v>0</v>
      </c>
      <c r="BI523" s="196">
        <f t="shared" si="18"/>
        <v>0</v>
      </c>
      <c r="BJ523" s="17" t="s">
        <v>153</v>
      </c>
      <c r="BK523" s="196">
        <f t="shared" si="19"/>
        <v>0</v>
      </c>
      <c r="BL523" s="17" t="s">
        <v>269</v>
      </c>
      <c r="BM523" s="195" t="s">
        <v>787</v>
      </c>
    </row>
    <row r="524" spans="1:65" s="2" customFormat="1" ht="24.2" customHeight="1">
      <c r="A524" s="34"/>
      <c r="B524" s="35"/>
      <c r="C524" s="183" t="s">
        <v>788</v>
      </c>
      <c r="D524" s="183" t="s">
        <v>148</v>
      </c>
      <c r="E524" s="184" t="s">
        <v>789</v>
      </c>
      <c r="F524" s="185" t="s">
        <v>790</v>
      </c>
      <c r="G524" s="186" t="s">
        <v>387</v>
      </c>
      <c r="H524" s="187">
        <v>2.5999999999999999E-2</v>
      </c>
      <c r="I524" s="188"/>
      <c r="J524" s="189">
        <f t="shared" si="10"/>
        <v>0</v>
      </c>
      <c r="K524" s="190"/>
      <c r="L524" s="39"/>
      <c r="M524" s="191" t="s">
        <v>1</v>
      </c>
      <c r="N524" s="192" t="s">
        <v>41</v>
      </c>
      <c r="O524" s="71"/>
      <c r="P524" s="193">
        <f t="shared" si="11"/>
        <v>0</v>
      </c>
      <c r="Q524" s="193">
        <v>0</v>
      </c>
      <c r="R524" s="193">
        <f t="shared" si="12"/>
        <v>0</v>
      </c>
      <c r="S524" s="193">
        <v>0</v>
      </c>
      <c r="T524" s="194">
        <f t="shared" si="13"/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95" t="s">
        <v>269</v>
      </c>
      <c r="AT524" s="195" t="s">
        <v>148</v>
      </c>
      <c r="AU524" s="195" t="s">
        <v>153</v>
      </c>
      <c r="AY524" s="17" t="s">
        <v>145</v>
      </c>
      <c r="BE524" s="196">
        <f t="shared" si="14"/>
        <v>0</v>
      </c>
      <c r="BF524" s="196">
        <f t="shared" si="15"/>
        <v>0</v>
      </c>
      <c r="BG524" s="196">
        <f t="shared" si="16"/>
        <v>0</v>
      </c>
      <c r="BH524" s="196">
        <f t="shared" si="17"/>
        <v>0</v>
      </c>
      <c r="BI524" s="196">
        <f t="shared" si="18"/>
        <v>0</v>
      </c>
      <c r="BJ524" s="17" t="s">
        <v>153</v>
      </c>
      <c r="BK524" s="196">
        <f t="shared" si="19"/>
        <v>0</v>
      </c>
      <c r="BL524" s="17" t="s">
        <v>269</v>
      </c>
      <c r="BM524" s="195" t="s">
        <v>791</v>
      </c>
    </row>
    <row r="525" spans="1:65" s="2" customFormat="1" ht="24.2" customHeight="1">
      <c r="A525" s="34"/>
      <c r="B525" s="35"/>
      <c r="C525" s="183" t="s">
        <v>792</v>
      </c>
      <c r="D525" s="183" t="s">
        <v>148</v>
      </c>
      <c r="E525" s="184" t="s">
        <v>793</v>
      </c>
      <c r="F525" s="185" t="s">
        <v>794</v>
      </c>
      <c r="G525" s="186" t="s">
        <v>387</v>
      </c>
      <c r="H525" s="187">
        <v>2.5999999999999999E-2</v>
      </c>
      <c r="I525" s="188"/>
      <c r="J525" s="189">
        <f t="shared" si="10"/>
        <v>0</v>
      </c>
      <c r="K525" s="190"/>
      <c r="L525" s="39"/>
      <c r="M525" s="191" t="s">
        <v>1</v>
      </c>
      <c r="N525" s="192" t="s">
        <v>41</v>
      </c>
      <c r="O525" s="71"/>
      <c r="P525" s="193">
        <f t="shared" si="11"/>
        <v>0</v>
      </c>
      <c r="Q525" s="193">
        <v>0</v>
      </c>
      <c r="R525" s="193">
        <f t="shared" si="12"/>
        <v>0</v>
      </c>
      <c r="S525" s="193">
        <v>0</v>
      </c>
      <c r="T525" s="194">
        <f t="shared" si="13"/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5" t="s">
        <v>269</v>
      </c>
      <c r="AT525" s="195" t="s">
        <v>148</v>
      </c>
      <c r="AU525" s="195" t="s">
        <v>153</v>
      </c>
      <c r="AY525" s="17" t="s">
        <v>145</v>
      </c>
      <c r="BE525" s="196">
        <f t="shared" si="14"/>
        <v>0</v>
      </c>
      <c r="BF525" s="196">
        <f t="shared" si="15"/>
        <v>0</v>
      </c>
      <c r="BG525" s="196">
        <f t="shared" si="16"/>
        <v>0</v>
      </c>
      <c r="BH525" s="196">
        <f t="shared" si="17"/>
        <v>0</v>
      </c>
      <c r="BI525" s="196">
        <f t="shared" si="18"/>
        <v>0</v>
      </c>
      <c r="BJ525" s="17" t="s">
        <v>153</v>
      </c>
      <c r="BK525" s="196">
        <f t="shared" si="19"/>
        <v>0</v>
      </c>
      <c r="BL525" s="17" t="s">
        <v>269</v>
      </c>
      <c r="BM525" s="195" t="s">
        <v>795</v>
      </c>
    </row>
    <row r="526" spans="1:65" s="12" customFormat="1" ht="22.9" customHeight="1">
      <c r="B526" s="167"/>
      <c r="C526" s="168"/>
      <c r="D526" s="169" t="s">
        <v>74</v>
      </c>
      <c r="E526" s="181" t="s">
        <v>796</v>
      </c>
      <c r="F526" s="181" t="s">
        <v>797</v>
      </c>
      <c r="G526" s="168"/>
      <c r="H526" s="168"/>
      <c r="I526" s="171"/>
      <c r="J526" s="182">
        <f>BK526</f>
        <v>0</v>
      </c>
      <c r="K526" s="168"/>
      <c r="L526" s="173"/>
      <c r="M526" s="174"/>
      <c r="N526" s="175"/>
      <c r="O526" s="175"/>
      <c r="P526" s="176">
        <f>SUM(P527:P594)</f>
        <v>0</v>
      </c>
      <c r="Q526" s="175"/>
      <c r="R526" s="176">
        <f>SUM(R527:R594)</f>
        <v>0.12119999999999999</v>
      </c>
      <c r="S526" s="175"/>
      <c r="T526" s="177">
        <f>SUM(T527:T594)</f>
        <v>0.20784</v>
      </c>
      <c r="AR526" s="178" t="s">
        <v>153</v>
      </c>
      <c r="AT526" s="179" t="s">
        <v>74</v>
      </c>
      <c r="AU526" s="179" t="s">
        <v>83</v>
      </c>
      <c r="AY526" s="178" t="s">
        <v>145</v>
      </c>
      <c r="BK526" s="180">
        <f>SUM(BK527:BK594)</f>
        <v>0</v>
      </c>
    </row>
    <row r="527" spans="1:65" s="2" customFormat="1" ht="16.5" customHeight="1">
      <c r="A527" s="34"/>
      <c r="B527" s="35"/>
      <c r="C527" s="183" t="s">
        <v>798</v>
      </c>
      <c r="D527" s="183" t="s">
        <v>148</v>
      </c>
      <c r="E527" s="184" t="s">
        <v>799</v>
      </c>
      <c r="F527" s="185" t="s">
        <v>800</v>
      </c>
      <c r="G527" s="186" t="s">
        <v>151</v>
      </c>
      <c r="H527" s="187">
        <v>2</v>
      </c>
      <c r="I527" s="188"/>
      <c r="J527" s="189">
        <f t="shared" ref="J527:J538" si="20">ROUND(I527*H527,2)</f>
        <v>0</v>
      </c>
      <c r="K527" s="190"/>
      <c r="L527" s="39"/>
      <c r="M527" s="191" t="s">
        <v>1</v>
      </c>
      <c r="N527" s="192" t="s">
        <v>41</v>
      </c>
      <c r="O527" s="71"/>
      <c r="P527" s="193">
        <f t="shared" ref="P527:P538" si="21">O527*H527</f>
        <v>0</v>
      </c>
      <c r="Q527" s="193">
        <v>0</v>
      </c>
      <c r="R527" s="193">
        <f t="shared" ref="R527:R538" si="22">Q527*H527</f>
        <v>0</v>
      </c>
      <c r="S527" s="193">
        <v>0</v>
      </c>
      <c r="T527" s="194">
        <f t="shared" ref="T527:T538" si="23"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5" t="s">
        <v>269</v>
      </c>
      <c r="AT527" s="195" t="s">
        <v>148</v>
      </c>
      <c r="AU527" s="195" t="s">
        <v>153</v>
      </c>
      <c r="AY527" s="17" t="s">
        <v>145</v>
      </c>
      <c r="BE527" s="196">
        <f t="shared" ref="BE527:BE538" si="24">IF(N527="základní",J527,0)</f>
        <v>0</v>
      </c>
      <c r="BF527" s="196">
        <f t="shared" ref="BF527:BF538" si="25">IF(N527="snížená",J527,0)</f>
        <v>0</v>
      </c>
      <c r="BG527" s="196">
        <f t="shared" ref="BG527:BG538" si="26">IF(N527="zákl. přenesená",J527,0)</f>
        <v>0</v>
      </c>
      <c r="BH527" s="196">
        <f t="shared" ref="BH527:BH538" si="27">IF(N527="sníž. přenesená",J527,0)</f>
        <v>0</v>
      </c>
      <c r="BI527" s="196">
        <f t="shared" ref="BI527:BI538" si="28">IF(N527="nulová",J527,0)</f>
        <v>0</v>
      </c>
      <c r="BJ527" s="17" t="s">
        <v>153</v>
      </c>
      <c r="BK527" s="196">
        <f t="shared" ref="BK527:BK538" si="29">ROUND(I527*H527,2)</f>
        <v>0</v>
      </c>
      <c r="BL527" s="17" t="s">
        <v>269</v>
      </c>
      <c r="BM527" s="195" t="s">
        <v>801</v>
      </c>
    </row>
    <row r="528" spans="1:65" s="2" customFormat="1" ht="16.5" customHeight="1">
      <c r="A528" s="34"/>
      <c r="B528" s="35"/>
      <c r="C528" s="183" t="s">
        <v>802</v>
      </c>
      <c r="D528" s="183" t="s">
        <v>148</v>
      </c>
      <c r="E528" s="184" t="s">
        <v>803</v>
      </c>
      <c r="F528" s="185" t="s">
        <v>804</v>
      </c>
      <c r="G528" s="186" t="s">
        <v>631</v>
      </c>
      <c r="H528" s="187">
        <v>1</v>
      </c>
      <c r="I528" s="188"/>
      <c r="J528" s="189">
        <f t="shared" si="20"/>
        <v>0</v>
      </c>
      <c r="K528" s="190"/>
      <c r="L528" s="39"/>
      <c r="M528" s="191" t="s">
        <v>1</v>
      </c>
      <c r="N528" s="192" t="s">
        <v>41</v>
      </c>
      <c r="O528" s="71"/>
      <c r="P528" s="193">
        <f t="shared" si="21"/>
        <v>0</v>
      </c>
      <c r="Q528" s="193">
        <v>0</v>
      </c>
      <c r="R528" s="193">
        <f t="shared" si="22"/>
        <v>0</v>
      </c>
      <c r="S528" s="193">
        <v>1.933E-2</v>
      </c>
      <c r="T528" s="194">
        <f t="shared" si="23"/>
        <v>1.933E-2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5" t="s">
        <v>269</v>
      </c>
      <c r="AT528" s="195" t="s">
        <v>148</v>
      </c>
      <c r="AU528" s="195" t="s">
        <v>153</v>
      </c>
      <c r="AY528" s="17" t="s">
        <v>145</v>
      </c>
      <c r="BE528" s="196">
        <f t="shared" si="24"/>
        <v>0</v>
      </c>
      <c r="BF528" s="196">
        <f t="shared" si="25"/>
        <v>0</v>
      </c>
      <c r="BG528" s="196">
        <f t="shared" si="26"/>
        <v>0</v>
      </c>
      <c r="BH528" s="196">
        <f t="shared" si="27"/>
        <v>0</v>
      </c>
      <c r="BI528" s="196">
        <f t="shared" si="28"/>
        <v>0</v>
      </c>
      <c r="BJ528" s="17" t="s">
        <v>153</v>
      </c>
      <c r="BK528" s="196">
        <f t="shared" si="29"/>
        <v>0</v>
      </c>
      <c r="BL528" s="17" t="s">
        <v>269</v>
      </c>
      <c r="BM528" s="195" t="s">
        <v>805</v>
      </c>
    </row>
    <row r="529" spans="1:65" s="2" customFormat="1" ht="16.5" customHeight="1">
      <c r="A529" s="34"/>
      <c r="B529" s="35"/>
      <c r="C529" s="183" t="s">
        <v>806</v>
      </c>
      <c r="D529" s="183" t="s">
        <v>148</v>
      </c>
      <c r="E529" s="184" t="s">
        <v>807</v>
      </c>
      <c r="F529" s="185" t="s">
        <v>808</v>
      </c>
      <c r="G529" s="186" t="s">
        <v>151</v>
      </c>
      <c r="H529" s="187">
        <v>1</v>
      </c>
      <c r="I529" s="188"/>
      <c r="J529" s="189">
        <f t="shared" si="20"/>
        <v>0</v>
      </c>
      <c r="K529" s="190"/>
      <c r="L529" s="39"/>
      <c r="M529" s="191" t="s">
        <v>1</v>
      </c>
      <c r="N529" s="192" t="s">
        <v>41</v>
      </c>
      <c r="O529" s="71"/>
      <c r="P529" s="193">
        <f t="shared" si="21"/>
        <v>0</v>
      </c>
      <c r="Q529" s="193">
        <v>5.5000000000000003E-4</v>
      </c>
      <c r="R529" s="193">
        <f t="shared" si="22"/>
        <v>5.5000000000000003E-4</v>
      </c>
      <c r="S529" s="193">
        <v>0</v>
      </c>
      <c r="T529" s="194">
        <f t="shared" si="23"/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95" t="s">
        <v>269</v>
      </c>
      <c r="AT529" s="195" t="s">
        <v>148</v>
      </c>
      <c r="AU529" s="195" t="s">
        <v>153</v>
      </c>
      <c r="AY529" s="17" t="s">
        <v>145</v>
      </c>
      <c r="BE529" s="196">
        <f t="shared" si="24"/>
        <v>0</v>
      </c>
      <c r="BF529" s="196">
        <f t="shared" si="25"/>
        <v>0</v>
      </c>
      <c r="BG529" s="196">
        <f t="shared" si="26"/>
        <v>0</v>
      </c>
      <c r="BH529" s="196">
        <f t="shared" si="27"/>
        <v>0</v>
      </c>
      <c r="BI529" s="196">
        <f t="shared" si="28"/>
        <v>0</v>
      </c>
      <c r="BJ529" s="17" t="s">
        <v>153</v>
      </c>
      <c r="BK529" s="196">
        <f t="shared" si="29"/>
        <v>0</v>
      </c>
      <c r="BL529" s="17" t="s">
        <v>269</v>
      </c>
      <c r="BM529" s="195" t="s">
        <v>809</v>
      </c>
    </row>
    <row r="530" spans="1:65" s="2" customFormat="1" ht="24.2" customHeight="1">
      <c r="A530" s="34"/>
      <c r="B530" s="35"/>
      <c r="C530" s="230" t="s">
        <v>810</v>
      </c>
      <c r="D530" s="230" t="s">
        <v>430</v>
      </c>
      <c r="E530" s="231" t="s">
        <v>811</v>
      </c>
      <c r="F530" s="232" t="s">
        <v>812</v>
      </c>
      <c r="G530" s="233" t="s">
        <v>151</v>
      </c>
      <c r="H530" s="234">
        <v>1</v>
      </c>
      <c r="I530" s="235"/>
      <c r="J530" s="236">
        <f t="shared" si="20"/>
        <v>0</v>
      </c>
      <c r="K530" s="237"/>
      <c r="L530" s="238"/>
      <c r="M530" s="239" t="s">
        <v>1</v>
      </c>
      <c r="N530" s="240" t="s">
        <v>41</v>
      </c>
      <c r="O530" s="71"/>
      <c r="P530" s="193">
        <f t="shared" si="21"/>
        <v>0</v>
      </c>
      <c r="Q530" s="193">
        <v>1.4500000000000001E-2</v>
      </c>
      <c r="R530" s="193">
        <f t="shared" si="22"/>
        <v>1.4500000000000001E-2</v>
      </c>
      <c r="S530" s="193">
        <v>0</v>
      </c>
      <c r="T530" s="194">
        <f t="shared" si="23"/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95" t="s">
        <v>356</v>
      </c>
      <c r="AT530" s="195" t="s">
        <v>430</v>
      </c>
      <c r="AU530" s="195" t="s">
        <v>153</v>
      </c>
      <c r="AY530" s="17" t="s">
        <v>145</v>
      </c>
      <c r="BE530" s="196">
        <f t="shared" si="24"/>
        <v>0</v>
      </c>
      <c r="BF530" s="196">
        <f t="shared" si="25"/>
        <v>0</v>
      </c>
      <c r="BG530" s="196">
        <f t="shared" si="26"/>
        <v>0</v>
      </c>
      <c r="BH530" s="196">
        <f t="shared" si="27"/>
        <v>0</v>
      </c>
      <c r="BI530" s="196">
        <f t="shared" si="28"/>
        <v>0</v>
      </c>
      <c r="BJ530" s="17" t="s">
        <v>153</v>
      </c>
      <c r="BK530" s="196">
        <f t="shared" si="29"/>
        <v>0</v>
      </c>
      <c r="BL530" s="17" t="s">
        <v>269</v>
      </c>
      <c r="BM530" s="195" t="s">
        <v>813</v>
      </c>
    </row>
    <row r="531" spans="1:65" s="2" customFormat="1" ht="16.5" customHeight="1">
      <c r="A531" s="34"/>
      <c r="B531" s="35"/>
      <c r="C531" s="183" t="s">
        <v>814</v>
      </c>
      <c r="D531" s="183" t="s">
        <v>148</v>
      </c>
      <c r="E531" s="184" t="s">
        <v>815</v>
      </c>
      <c r="F531" s="185" t="s">
        <v>816</v>
      </c>
      <c r="G531" s="186" t="s">
        <v>151</v>
      </c>
      <c r="H531" s="187">
        <v>1</v>
      </c>
      <c r="I531" s="188"/>
      <c r="J531" s="189">
        <f t="shared" si="20"/>
        <v>0</v>
      </c>
      <c r="K531" s="190"/>
      <c r="L531" s="39"/>
      <c r="M531" s="191" t="s">
        <v>1</v>
      </c>
      <c r="N531" s="192" t="s">
        <v>41</v>
      </c>
      <c r="O531" s="71"/>
      <c r="P531" s="193">
        <f t="shared" si="21"/>
        <v>0</v>
      </c>
      <c r="Q531" s="193">
        <v>0</v>
      </c>
      <c r="R531" s="193">
        <f t="shared" si="22"/>
        <v>0</v>
      </c>
      <c r="S531" s="193">
        <v>0</v>
      </c>
      <c r="T531" s="194">
        <f t="shared" si="23"/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5" t="s">
        <v>269</v>
      </c>
      <c r="AT531" s="195" t="s">
        <v>148</v>
      </c>
      <c r="AU531" s="195" t="s">
        <v>153</v>
      </c>
      <c r="AY531" s="17" t="s">
        <v>145</v>
      </c>
      <c r="BE531" s="196">
        <f t="shared" si="24"/>
        <v>0</v>
      </c>
      <c r="BF531" s="196">
        <f t="shared" si="25"/>
        <v>0</v>
      </c>
      <c r="BG531" s="196">
        <f t="shared" si="26"/>
        <v>0</v>
      </c>
      <c r="BH531" s="196">
        <f t="shared" si="27"/>
        <v>0</v>
      </c>
      <c r="BI531" s="196">
        <f t="shared" si="28"/>
        <v>0</v>
      </c>
      <c r="BJ531" s="17" t="s">
        <v>153</v>
      </c>
      <c r="BK531" s="196">
        <f t="shared" si="29"/>
        <v>0</v>
      </c>
      <c r="BL531" s="17" t="s">
        <v>269</v>
      </c>
      <c r="BM531" s="195" t="s">
        <v>817</v>
      </c>
    </row>
    <row r="532" spans="1:65" s="2" customFormat="1" ht="16.5" customHeight="1">
      <c r="A532" s="34"/>
      <c r="B532" s="35"/>
      <c r="C532" s="230" t="s">
        <v>818</v>
      </c>
      <c r="D532" s="230" t="s">
        <v>430</v>
      </c>
      <c r="E532" s="231" t="s">
        <v>819</v>
      </c>
      <c r="F532" s="232" t="s">
        <v>820</v>
      </c>
      <c r="G532" s="233" t="s">
        <v>151</v>
      </c>
      <c r="H532" s="234">
        <v>1</v>
      </c>
      <c r="I532" s="235"/>
      <c r="J532" s="236">
        <f t="shared" si="20"/>
        <v>0</v>
      </c>
      <c r="K532" s="237"/>
      <c r="L532" s="238"/>
      <c r="M532" s="239" t="s">
        <v>1</v>
      </c>
      <c r="N532" s="240" t="s">
        <v>41</v>
      </c>
      <c r="O532" s="71"/>
      <c r="P532" s="193">
        <f t="shared" si="21"/>
        <v>0</v>
      </c>
      <c r="Q532" s="193">
        <v>2.2000000000000001E-3</v>
      </c>
      <c r="R532" s="193">
        <f t="shared" si="22"/>
        <v>2.2000000000000001E-3</v>
      </c>
      <c r="S532" s="193">
        <v>0</v>
      </c>
      <c r="T532" s="194">
        <f t="shared" si="23"/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95" t="s">
        <v>356</v>
      </c>
      <c r="AT532" s="195" t="s">
        <v>430</v>
      </c>
      <c r="AU532" s="195" t="s">
        <v>153</v>
      </c>
      <c r="AY532" s="17" t="s">
        <v>145</v>
      </c>
      <c r="BE532" s="196">
        <f t="shared" si="24"/>
        <v>0</v>
      </c>
      <c r="BF532" s="196">
        <f t="shared" si="25"/>
        <v>0</v>
      </c>
      <c r="BG532" s="196">
        <f t="shared" si="26"/>
        <v>0</v>
      </c>
      <c r="BH532" s="196">
        <f t="shared" si="27"/>
        <v>0</v>
      </c>
      <c r="BI532" s="196">
        <f t="shared" si="28"/>
        <v>0</v>
      </c>
      <c r="BJ532" s="17" t="s">
        <v>153</v>
      </c>
      <c r="BK532" s="196">
        <f t="shared" si="29"/>
        <v>0</v>
      </c>
      <c r="BL532" s="17" t="s">
        <v>269</v>
      </c>
      <c r="BM532" s="195" t="s">
        <v>821</v>
      </c>
    </row>
    <row r="533" spans="1:65" s="2" customFormat="1" ht="16.5" customHeight="1">
      <c r="A533" s="34"/>
      <c r="B533" s="35"/>
      <c r="C533" s="183" t="s">
        <v>822</v>
      </c>
      <c r="D533" s="183" t="s">
        <v>148</v>
      </c>
      <c r="E533" s="184" t="s">
        <v>823</v>
      </c>
      <c r="F533" s="185" t="s">
        <v>824</v>
      </c>
      <c r="G533" s="186" t="s">
        <v>631</v>
      </c>
      <c r="H533" s="187">
        <v>1</v>
      </c>
      <c r="I533" s="188"/>
      <c r="J533" s="189">
        <f t="shared" si="20"/>
        <v>0</v>
      </c>
      <c r="K533" s="190"/>
      <c r="L533" s="39"/>
      <c r="M533" s="191" t="s">
        <v>1</v>
      </c>
      <c r="N533" s="192" t="s">
        <v>41</v>
      </c>
      <c r="O533" s="71"/>
      <c r="P533" s="193">
        <f t="shared" si="21"/>
        <v>0</v>
      </c>
      <c r="Q533" s="193">
        <v>0</v>
      </c>
      <c r="R533" s="193">
        <f t="shared" si="22"/>
        <v>0</v>
      </c>
      <c r="S533" s="193">
        <v>1.9460000000000002E-2</v>
      </c>
      <c r="T533" s="194">
        <f t="shared" si="23"/>
        <v>1.9460000000000002E-2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5" t="s">
        <v>269</v>
      </c>
      <c r="AT533" s="195" t="s">
        <v>148</v>
      </c>
      <c r="AU533" s="195" t="s">
        <v>153</v>
      </c>
      <c r="AY533" s="17" t="s">
        <v>145</v>
      </c>
      <c r="BE533" s="196">
        <f t="shared" si="24"/>
        <v>0</v>
      </c>
      <c r="BF533" s="196">
        <f t="shared" si="25"/>
        <v>0</v>
      </c>
      <c r="BG533" s="196">
        <f t="shared" si="26"/>
        <v>0</v>
      </c>
      <c r="BH533" s="196">
        <f t="shared" si="27"/>
        <v>0</v>
      </c>
      <c r="BI533" s="196">
        <f t="shared" si="28"/>
        <v>0</v>
      </c>
      <c r="BJ533" s="17" t="s">
        <v>153</v>
      </c>
      <c r="BK533" s="196">
        <f t="shared" si="29"/>
        <v>0</v>
      </c>
      <c r="BL533" s="17" t="s">
        <v>269</v>
      </c>
      <c r="BM533" s="195" t="s">
        <v>825</v>
      </c>
    </row>
    <row r="534" spans="1:65" s="2" customFormat="1" ht="21.75" customHeight="1">
      <c r="A534" s="34"/>
      <c r="B534" s="35"/>
      <c r="C534" s="183" t="s">
        <v>826</v>
      </c>
      <c r="D534" s="183" t="s">
        <v>148</v>
      </c>
      <c r="E534" s="184" t="s">
        <v>827</v>
      </c>
      <c r="F534" s="185" t="s">
        <v>828</v>
      </c>
      <c r="G534" s="186" t="s">
        <v>631</v>
      </c>
      <c r="H534" s="187">
        <v>1</v>
      </c>
      <c r="I534" s="188"/>
      <c r="J534" s="189">
        <f t="shared" si="20"/>
        <v>0</v>
      </c>
      <c r="K534" s="190"/>
      <c r="L534" s="39"/>
      <c r="M534" s="191" t="s">
        <v>1</v>
      </c>
      <c r="N534" s="192" t="s">
        <v>41</v>
      </c>
      <c r="O534" s="71"/>
      <c r="P534" s="193">
        <f t="shared" si="21"/>
        <v>0</v>
      </c>
      <c r="Q534" s="193">
        <v>1.73E-3</v>
      </c>
      <c r="R534" s="193">
        <f t="shared" si="22"/>
        <v>1.73E-3</v>
      </c>
      <c r="S534" s="193">
        <v>0</v>
      </c>
      <c r="T534" s="194">
        <f t="shared" si="23"/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5" t="s">
        <v>269</v>
      </c>
      <c r="AT534" s="195" t="s">
        <v>148</v>
      </c>
      <c r="AU534" s="195" t="s">
        <v>153</v>
      </c>
      <c r="AY534" s="17" t="s">
        <v>145</v>
      </c>
      <c r="BE534" s="196">
        <f t="shared" si="24"/>
        <v>0</v>
      </c>
      <c r="BF534" s="196">
        <f t="shared" si="25"/>
        <v>0</v>
      </c>
      <c r="BG534" s="196">
        <f t="shared" si="26"/>
        <v>0</v>
      </c>
      <c r="BH534" s="196">
        <f t="shared" si="27"/>
        <v>0</v>
      </c>
      <c r="BI534" s="196">
        <f t="shared" si="28"/>
        <v>0</v>
      </c>
      <c r="BJ534" s="17" t="s">
        <v>153</v>
      </c>
      <c r="BK534" s="196">
        <f t="shared" si="29"/>
        <v>0</v>
      </c>
      <c r="BL534" s="17" t="s">
        <v>269</v>
      </c>
      <c r="BM534" s="195" t="s">
        <v>829</v>
      </c>
    </row>
    <row r="535" spans="1:65" s="2" customFormat="1" ht="16.5" customHeight="1">
      <c r="A535" s="34"/>
      <c r="B535" s="35"/>
      <c r="C535" s="230" t="s">
        <v>830</v>
      </c>
      <c r="D535" s="230" t="s">
        <v>430</v>
      </c>
      <c r="E535" s="231" t="s">
        <v>831</v>
      </c>
      <c r="F535" s="232" t="s">
        <v>832</v>
      </c>
      <c r="G535" s="233" t="s">
        <v>151</v>
      </c>
      <c r="H535" s="234">
        <v>1</v>
      </c>
      <c r="I535" s="235"/>
      <c r="J535" s="236">
        <f t="shared" si="20"/>
        <v>0</v>
      </c>
      <c r="K535" s="237"/>
      <c r="L535" s="238"/>
      <c r="M535" s="239" t="s">
        <v>1</v>
      </c>
      <c r="N535" s="240" t="s">
        <v>41</v>
      </c>
      <c r="O535" s="71"/>
      <c r="P535" s="193">
        <f t="shared" si="21"/>
        <v>0</v>
      </c>
      <c r="Q535" s="193">
        <v>1.35E-2</v>
      </c>
      <c r="R535" s="193">
        <f t="shared" si="22"/>
        <v>1.35E-2</v>
      </c>
      <c r="S535" s="193">
        <v>0</v>
      </c>
      <c r="T535" s="194">
        <f t="shared" si="23"/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95" t="s">
        <v>356</v>
      </c>
      <c r="AT535" s="195" t="s">
        <v>430</v>
      </c>
      <c r="AU535" s="195" t="s">
        <v>153</v>
      </c>
      <c r="AY535" s="17" t="s">
        <v>145</v>
      </c>
      <c r="BE535" s="196">
        <f t="shared" si="24"/>
        <v>0</v>
      </c>
      <c r="BF535" s="196">
        <f t="shared" si="25"/>
        <v>0</v>
      </c>
      <c r="BG535" s="196">
        <f t="shared" si="26"/>
        <v>0</v>
      </c>
      <c r="BH535" s="196">
        <f t="shared" si="27"/>
        <v>0</v>
      </c>
      <c r="BI535" s="196">
        <f t="shared" si="28"/>
        <v>0</v>
      </c>
      <c r="BJ535" s="17" t="s">
        <v>153</v>
      </c>
      <c r="BK535" s="196">
        <f t="shared" si="29"/>
        <v>0</v>
      </c>
      <c r="BL535" s="17" t="s">
        <v>269</v>
      </c>
      <c r="BM535" s="195" t="s">
        <v>833</v>
      </c>
    </row>
    <row r="536" spans="1:65" s="2" customFormat="1" ht="16.5" customHeight="1">
      <c r="A536" s="34"/>
      <c r="B536" s="35"/>
      <c r="C536" s="183" t="s">
        <v>834</v>
      </c>
      <c r="D536" s="183" t="s">
        <v>148</v>
      </c>
      <c r="E536" s="184" t="s">
        <v>835</v>
      </c>
      <c r="F536" s="185" t="s">
        <v>836</v>
      </c>
      <c r="G536" s="186" t="s">
        <v>631</v>
      </c>
      <c r="H536" s="187">
        <v>1</v>
      </c>
      <c r="I536" s="188"/>
      <c r="J536" s="189">
        <f t="shared" si="20"/>
        <v>0</v>
      </c>
      <c r="K536" s="190"/>
      <c r="L536" s="39"/>
      <c r="M536" s="191" t="s">
        <v>1</v>
      </c>
      <c r="N536" s="192" t="s">
        <v>41</v>
      </c>
      <c r="O536" s="71"/>
      <c r="P536" s="193">
        <f t="shared" si="21"/>
        <v>0</v>
      </c>
      <c r="Q536" s="193">
        <v>0</v>
      </c>
      <c r="R536" s="193">
        <f t="shared" si="22"/>
        <v>0</v>
      </c>
      <c r="S536" s="193">
        <v>3.2899999999999999E-2</v>
      </c>
      <c r="T536" s="194">
        <f t="shared" si="23"/>
        <v>3.2899999999999999E-2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95" t="s">
        <v>269</v>
      </c>
      <c r="AT536" s="195" t="s">
        <v>148</v>
      </c>
      <c r="AU536" s="195" t="s">
        <v>153</v>
      </c>
      <c r="AY536" s="17" t="s">
        <v>145</v>
      </c>
      <c r="BE536" s="196">
        <f t="shared" si="24"/>
        <v>0</v>
      </c>
      <c r="BF536" s="196">
        <f t="shared" si="25"/>
        <v>0</v>
      </c>
      <c r="BG536" s="196">
        <f t="shared" si="26"/>
        <v>0</v>
      </c>
      <c r="BH536" s="196">
        <f t="shared" si="27"/>
        <v>0</v>
      </c>
      <c r="BI536" s="196">
        <f t="shared" si="28"/>
        <v>0</v>
      </c>
      <c r="BJ536" s="17" t="s">
        <v>153</v>
      </c>
      <c r="BK536" s="196">
        <f t="shared" si="29"/>
        <v>0</v>
      </c>
      <c r="BL536" s="17" t="s">
        <v>269</v>
      </c>
      <c r="BM536" s="195" t="s">
        <v>837</v>
      </c>
    </row>
    <row r="537" spans="1:65" s="2" customFormat="1" ht="37.9" customHeight="1">
      <c r="A537" s="34"/>
      <c r="B537" s="35"/>
      <c r="C537" s="183" t="s">
        <v>838</v>
      </c>
      <c r="D537" s="183" t="s">
        <v>148</v>
      </c>
      <c r="E537" s="184" t="s">
        <v>839</v>
      </c>
      <c r="F537" s="185" t="s">
        <v>840</v>
      </c>
      <c r="G537" s="186" t="s">
        <v>631</v>
      </c>
      <c r="H537" s="187">
        <v>1</v>
      </c>
      <c r="I537" s="188"/>
      <c r="J537" s="189">
        <f t="shared" si="20"/>
        <v>0</v>
      </c>
      <c r="K537" s="190"/>
      <c r="L537" s="39"/>
      <c r="M537" s="191" t="s">
        <v>1</v>
      </c>
      <c r="N537" s="192" t="s">
        <v>41</v>
      </c>
      <c r="O537" s="71"/>
      <c r="P537" s="193">
        <f t="shared" si="21"/>
        <v>0</v>
      </c>
      <c r="Q537" s="193">
        <v>7.639E-2</v>
      </c>
      <c r="R537" s="193">
        <f t="shared" si="22"/>
        <v>7.639E-2</v>
      </c>
      <c r="S537" s="193">
        <v>0</v>
      </c>
      <c r="T537" s="194">
        <f t="shared" si="23"/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95" t="s">
        <v>269</v>
      </c>
      <c r="AT537" s="195" t="s">
        <v>148</v>
      </c>
      <c r="AU537" s="195" t="s">
        <v>153</v>
      </c>
      <c r="AY537" s="17" t="s">
        <v>145</v>
      </c>
      <c r="BE537" s="196">
        <f t="shared" si="24"/>
        <v>0</v>
      </c>
      <c r="BF537" s="196">
        <f t="shared" si="25"/>
        <v>0</v>
      </c>
      <c r="BG537" s="196">
        <f t="shared" si="26"/>
        <v>0</v>
      </c>
      <c r="BH537" s="196">
        <f t="shared" si="27"/>
        <v>0</v>
      </c>
      <c r="BI537" s="196">
        <f t="shared" si="28"/>
        <v>0</v>
      </c>
      <c r="BJ537" s="17" t="s">
        <v>153</v>
      </c>
      <c r="BK537" s="196">
        <f t="shared" si="29"/>
        <v>0</v>
      </c>
      <c r="BL537" s="17" t="s">
        <v>269</v>
      </c>
      <c r="BM537" s="195" t="s">
        <v>841</v>
      </c>
    </row>
    <row r="538" spans="1:65" s="2" customFormat="1" ht="21.75" customHeight="1">
      <c r="A538" s="34"/>
      <c r="B538" s="35"/>
      <c r="C538" s="183" t="s">
        <v>842</v>
      </c>
      <c r="D538" s="183" t="s">
        <v>148</v>
      </c>
      <c r="E538" s="184" t="s">
        <v>843</v>
      </c>
      <c r="F538" s="185" t="s">
        <v>844</v>
      </c>
      <c r="G538" s="186" t="s">
        <v>631</v>
      </c>
      <c r="H538" s="187">
        <v>2</v>
      </c>
      <c r="I538" s="188"/>
      <c r="J538" s="189">
        <f t="shared" si="20"/>
        <v>0</v>
      </c>
      <c r="K538" s="190"/>
      <c r="L538" s="39"/>
      <c r="M538" s="191" t="s">
        <v>1</v>
      </c>
      <c r="N538" s="192" t="s">
        <v>41</v>
      </c>
      <c r="O538" s="71"/>
      <c r="P538" s="193">
        <f t="shared" si="21"/>
        <v>0</v>
      </c>
      <c r="Q538" s="193">
        <v>0</v>
      </c>
      <c r="R538" s="193">
        <f t="shared" si="22"/>
        <v>0</v>
      </c>
      <c r="S538" s="193">
        <v>1.4E-2</v>
      </c>
      <c r="T538" s="194">
        <f t="shared" si="23"/>
        <v>2.8000000000000001E-2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5" t="s">
        <v>269</v>
      </c>
      <c r="AT538" s="195" t="s">
        <v>148</v>
      </c>
      <c r="AU538" s="195" t="s">
        <v>153</v>
      </c>
      <c r="AY538" s="17" t="s">
        <v>145</v>
      </c>
      <c r="BE538" s="196">
        <f t="shared" si="24"/>
        <v>0</v>
      </c>
      <c r="BF538" s="196">
        <f t="shared" si="25"/>
        <v>0</v>
      </c>
      <c r="BG538" s="196">
        <f t="shared" si="26"/>
        <v>0</v>
      </c>
      <c r="BH538" s="196">
        <f t="shared" si="27"/>
        <v>0</v>
      </c>
      <c r="BI538" s="196">
        <f t="shared" si="28"/>
        <v>0</v>
      </c>
      <c r="BJ538" s="17" t="s">
        <v>153</v>
      </c>
      <c r="BK538" s="196">
        <f t="shared" si="29"/>
        <v>0</v>
      </c>
      <c r="BL538" s="17" t="s">
        <v>269</v>
      </c>
      <c r="BM538" s="195" t="s">
        <v>845</v>
      </c>
    </row>
    <row r="539" spans="1:65" s="13" customFormat="1" ht="11.25">
      <c r="B539" s="197"/>
      <c r="C539" s="198"/>
      <c r="D539" s="199" t="s">
        <v>155</v>
      </c>
      <c r="E539" s="200" t="s">
        <v>1</v>
      </c>
      <c r="F539" s="201" t="s">
        <v>846</v>
      </c>
      <c r="G539" s="198"/>
      <c r="H539" s="200" t="s">
        <v>1</v>
      </c>
      <c r="I539" s="202"/>
      <c r="J539" s="198"/>
      <c r="K539" s="198"/>
      <c r="L539" s="203"/>
      <c r="M539" s="204"/>
      <c r="N539" s="205"/>
      <c r="O539" s="205"/>
      <c r="P539" s="205"/>
      <c r="Q539" s="205"/>
      <c r="R539" s="205"/>
      <c r="S539" s="205"/>
      <c r="T539" s="206"/>
      <c r="AT539" s="207" t="s">
        <v>155</v>
      </c>
      <c r="AU539" s="207" t="s">
        <v>153</v>
      </c>
      <c r="AV539" s="13" t="s">
        <v>83</v>
      </c>
      <c r="AW539" s="13" t="s">
        <v>33</v>
      </c>
      <c r="AX539" s="13" t="s">
        <v>75</v>
      </c>
      <c r="AY539" s="207" t="s">
        <v>145</v>
      </c>
    </row>
    <row r="540" spans="1:65" s="14" customFormat="1" ht="11.25">
      <c r="B540" s="208"/>
      <c r="C540" s="209"/>
      <c r="D540" s="199" t="s">
        <v>155</v>
      </c>
      <c r="E540" s="210" t="s">
        <v>1</v>
      </c>
      <c r="F540" s="211" t="s">
        <v>83</v>
      </c>
      <c r="G540" s="209"/>
      <c r="H540" s="212">
        <v>1</v>
      </c>
      <c r="I540" s="213"/>
      <c r="J540" s="209"/>
      <c r="K540" s="209"/>
      <c r="L540" s="214"/>
      <c r="M540" s="215"/>
      <c r="N540" s="216"/>
      <c r="O540" s="216"/>
      <c r="P540" s="216"/>
      <c r="Q540" s="216"/>
      <c r="R540" s="216"/>
      <c r="S540" s="216"/>
      <c r="T540" s="217"/>
      <c r="AT540" s="218" t="s">
        <v>155</v>
      </c>
      <c r="AU540" s="218" t="s">
        <v>153</v>
      </c>
      <c r="AV540" s="14" t="s">
        <v>153</v>
      </c>
      <c r="AW540" s="14" t="s">
        <v>33</v>
      </c>
      <c r="AX540" s="14" t="s">
        <v>75</v>
      </c>
      <c r="AY540" s="218" t="s">
        <v>145</v>
      </c>
    </row>
    <row r="541" spans="1:65" s="13" customFormat="1" ht="11.25">
      <c r="B541" s="197"/>
      <c r="C541" s="198"/>
      <c r="D541" s="199" t="s">
        <v>155</v>
      </c>
      <c r="E541" s="200" t="s">
        <v>1</v>
      </c>
      <c r="F541" s="201" t="s">
        <v>277</v>
      </c>
      <c r="G541" s="198"/>
      <c r="H541" s="200" t="s">
        <v>1</v>
      </c>
      <c r="I541" s="202"/>
      <c r="J541" s="198"/>
      <c r="K541" s="198"/>
      <c r="L541" s="203"/>
      <c r="M541" s="204"/>
      <c r="N541" s="205"/>
      <c r="O541" s="205"/>
      <c r="P541" s="205"/>
      <c r="Q541" s="205"/>
      <c r="R541" s="205"/>
      <c r="S541" s="205"/>
      <c r="T541" s="206"/>
      <c r="AT541" s="207" t="s">
        <v>155</v>
      </c>
      <c r="AU541" s="207" t="s">
        <v>153</v>
      </c>
      <c r="AV541" s="13" t="s">
        <v>83</v>
      </c>
      <c r="AW541" s="13" t="s">
        <v>33</v>
      </c>
      <c r="AX541" s="13" t="s">
        <v>75</v>
      </c>
      <c r="AY541" s="207" t="s">
        <v>145</v>
      </c>
    </row>
    <row r="542" spans="1:65" s="14" customFormat="1" ht="11.25">
      <c r="B542" s="208"/>
      <c r="C542" s="209"/>
      <c r="D542" s="199" t="s">
        <v>155</v>
      </c>
      <c r="E542" s="210" t="s">
        <v>1</v>
      </c>
      <c r="F542" s="211" t="s">
        <v>83</v>
      </c>
      <c r="G542" s="209"/>
      <c r="H542" s="212">
        <v>1</v>
      </c>
      <c r="I542" s="213"/>
      <c r="J542" s="209"/>
      <c r="K542" s="209"/>
      <c r="L542" s="214"/>
      <c r="M542" s="215"/>
      <c r="N542" s="216"/>
      <c r="O542" s="216"/>
      <c r="P542" s="216"/>
      <c r="Q542" s="216"/>
      <c r="R542" s="216"/>
      <c r="S542" s="216"/>
      <c r="T542" s="217"/>
      <c r="AT542" s="218" t="s">
        <v>155</v>
      </c>
      <c r="AU542" s="218" t="s">
        <v>153</v>
      </c>
      <c r="AV542" s="14" t="s">
        <v>153</v>
      </c>
      <c r="AW542" s="14" t="s">
        <v>33</v>
      </c>
      <c r="AX542" s="14" t="s">
        <v>75</v>
      </c>
      <c r="AY542" s="218" t="s">
        <v>145</v>
      </c>
    </row>
    <row r="543" spans="1:65" s="15" customFormat="1" ht="11.25">
      <c r="B543" s="219"/>
      <c r="C543" s="220"/>
      <c r="D543" s="199" t="s">
        <v>155</v>
      </c>
      <c r="E543" s="221" t="s">
        <v>1</v>
      </c>
      <c r="F543" s="222" t="s">
        <v>165</v>
      </c>
      <c r="G543" s="220"/>
      <c r="H543" s="223">
        <v>2</v>
      </c>
      <c r="I543" s="224"/>
      <c r="J543" s="220"/>
      <c r="K543" s="220"/>
      <c r="L543" s="225"/>
      <c r="M543" s="226"/>
      <c r="N543" s="227"/>
      <c r="O543" s="227"/>
      <c r="P543" s="227"/>
      <c r="Q543" s="227"/>
      <c r="R543" s="227"/>
      <c r="S543" s="227"/>
      <c r="T543" s="228"/>
      <c r="AT543" s="229" t="s">
        <v>155</v>
      </c>
      <c r="AU543" s="229" t="s">
        <v>153</v>
      </c>
      <c r="AV543" s="15" t="s">
        <v>152</v>
      </c>
      <c r="AW543" s="15" t="s">
        <v>33</v>
      </c>
      <c r="AX543" s="15" t="s">
        <v>83</v>
      </c>
      <c r="AY543" s="229" t="s">
        <v>145</v>
      </c>
    </row>
    <row r="544" spans="1:65" s="2" customFormat="1" ht="24.2" customHeight="1">
      <c r="A544" s="34"/>
      <c r="B544" s="35"/>
      <c r="C544" s="183" t="s">
        <v>847</v>
      </c>
      <c r="D544" s="183" t="s">
        <v>148</v>
      </c>
      <c r="E544" s="184" t="s">
        <v>848</v>
      </c>
      <c r="F544" s="185" t="s">
        <v>849</v>
      </c>
      <c r="G544" s="186" t="s">
        <v>631</v>
      </c>
      <c r="H544" s="187">
        <v>1</v>
      </c>
      <c r="I544" s="188"/>
      <c r="J544" s="189">
        <f>ROUND(I544*H544,2)</f>
        <v>0</v>
      </c>
      <c r="K544" s="190"/>
      <c r="L544" s="39"/>
      <c r="M544" s="191" t="s">
        <v>1</v>
      </c>
      <c r="N544" s="192" t="s">
        <v>41</v>
      </c>
      <c r="O544" s="71"/>
      <c r="P544" s="193">
        <f>O544*H544</f>
        <v>0</v>
      </c>
      <c r="Q544" s="193">
        <v>9.5E-4</v>
      </c>
      <c r="R544" s="193">
        <f>Q544*H544</f>
        <v>9.5E-4</v>
      </c>
      <c r="S544" s="193">
        <v>0</v>
      </c>
      <c r="T544" s="194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95" t="s">
        <v>269</v>
      </c>
      <c r="AT544" s="195" t="s">
        <v>148</v>
      </c>
      <c r="AU544" s="195" t="s">
        <v>153</v>
      </c>
      <c r="AY544" s="17" t="s">
        <v>145</v>
      </c>
      <c r="BE544" s="196">
        <f>IF(N544="základní",J544,0)</f>
        <v>0</v>
      </c>
      <c r="BF544" s="196">
        <f>IF(N544="snížená",J544,0)</f>
        <v>0</v>
      </c>
      <c r="BG544" s="196">
        <f>IF(N544="zákl. přenesená",J544,0)</f>
        <v>0</v>
      </c>
      <c r="BH544" s="196">
        <f>IF(N544="sníž. přenesená",J544,0)</f>
        <v>0</v>
      </c>
      <c r="BI544" s="196">
        <f>IF(N544="nulová",J544,0)</f>
        <v>0</v>
      </c>
      <c r="BJ544" s="17" t="s">
        <v>153</v>
      </c>
      <c r="BK544" s="196">
        <f>ROUND(I544*H544,2)</f>
        <v>0</v>
      </c>
      <c r="BL544" s="17" t="s">
        <v>269</v>
      </c>
      <c r="BM544" s="195" t="s">
        <v>850</v>
      </c>
    </row>
    <row r="545" spans="1:65" s="13" customFormat="1" ht="11.25">
      <c r="B545" s="197"/>
      <c r="C545" s="198"/>
      <c r="D545" s="199" t="s">
        <v>155</v>
      </c>
      <c r="E545" s="200" t="s">
        <v>1</v>
      </c>
      <c r="F545" s="201" t="s">
        <v>851</v>
      </c>
      <c r="G545" s="198"/>
      <c r="H545" s="200" t="s">
        <v>1</v>
      </c>
      <c r="I545" s="202"/>
      <c r="J545" s="198"/>
      <c r="K545" s="198"/>
      <c r="L545" s="203"/>
      <c r="M545" s="204"/>
      <c r="N545" s="205"/>
      <c r="O545" s="205"/>
      <c r="P545" s="205"/>
      <c r="Q545" s="205"/>
      <c r="R545" s="205"/>
      <c r="S545" s="205"/>
      <c r="T545" s="206"/>
      <c r="AT545" s="207" t="s">
        <v>155</v>
      </c>
      <c r="AU545" s="207" t="s">
        <v>153</v>
      </c>
      <c r="AV545" s="13" t="s">
        <v>83</v>
      </c>
      <c r="AW545" s="13" t="s">
        <v>33</v>
      </c>
      <c r="AX545" s="13" t="s">
        <v>75</v>
      </c>
      <c r="AY545" s="207" t="s">
        <v>145</v>
      </c>
    </row>
    <row r="546" spans="1:65" s="14" customFormat="1" ht="11.25">
      <c r="B546" s="208"/>
      <c r="C546" s="209"/>
      <c r="D546" s="199" t="s">
        <v>155</v>
      </c>
      <c r="E546" s="210" t="s">
        <v>1</v>
      </c>
      <c r="F546" s="211" t="s">
        <v>83</v>
      </c>
      <c r="G546" s="209"/>
      <c r="H546" s="212">
        <v>1</v>
      </c>
      <c r="I546" s="213"/>
      <c r="J546" s="209"/>
      <c r="K546" s="209"/>
      <c r="L546" s="214"/>
      <c r="M546" s="215"/>
      <c r="N546" s="216"/>
      <c r="O546" s="216"/>
      <c r="P546" s="216"/>
      <c r="Q546" s="216"/>
      <c r="R546" s="216"/>
      <c r="S546" s="216"/>
      <c r="T546" s="217"/>
      <c r="AT546" s="218" t="s">
        <v>155</v>
      </c>
      <c r="AU546" s="218" t="s">
        <v>153</v>
      </c>
      <c r="AV546" s="14" t="s">
        <v>153</v>
      </c>
      <c r="AW546" s="14" t="s">
        <v>33</v>
      </c>
      <c r="AX546" s="14" t="s">
        <v>83</v>
      </c>
      <c r="AY546" s="218" t="s">
        <v>145</v>
      </c>
    </row>
    <row r="547" spans="1:65" s="2" customFormat="1" ht="16.5" customHeight="1">
      <c r="A547" s="34"/>
      <c r="B547" s="35"/>
      <c r="C547" s="183" t="s">
        <v>852</v>
      </c>
      <c r="D547" s="183" t="s">
        <v>148</v>
      </c>
      <c r="E547" s="184" t="s">
        <v>853</v>
      </c>
      <c r="F547" s="185" t="s">
        <v>854</v>
      </c>
      <c r="G547" s="186" t="s">
        <v>631</v>
      </c>
      <c r="H547" s="187">
        <v>1</v>
      </c>
      <c r="I547" s="188"/>
      <c r="J547" s="189">
        <f>ROUND(I547*H547,2)</f>
        <v>0</v>
      </c>
      <c r="K547" s="190"/>
      <c r="L547" s="39"/>
      <c r="M547" s="191" t="s">
        <v>1</v>
      </c>
      <c r="N547" s="192" t="s">
        <v>41</v>
      </c>
      <c r="O547" s="71"/>
      <c r="P547" s="193">
        <f>O547*H547</f>
        <v>0</v>
      </c>
      <c r="Q547" s="193">
        <v>0</v>
      </c>
      <c r="R547" s="193">
        <f>Q547*H547</f>
        <v>0</v>
      </c>
      <c r="S547" s="193">
        <v>6.7000000000000004E-2</v>
      </c>
      <c r="T547" s="194">
        <f>S547*H547</f>
        <v>6.7000000000000004E-2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5" t="s">
        <v>269</v>
      </c>
      <c r="AT547" s="195" t="s">
        <v>148</v>
      </c>
      <c r="AU547" s="195" t="s">
        <v>153</v>
      </c>
      <c r="AY547" s="17" t="s">
        <v>145</v>
      </c>
      <c r="BE547" s="196">
        <f>IF(N547="základní",J547,0)</f>
        <v>0</v>
      </c>
      <c r="BF547" s="196">
        <f>IF(N547="snížená",J547,0)</f>
        <v>0</v>
      </c>
      <c r="BG547" s="196">
        <f>IF(N547="zákl. přenesená",J547,0)</f>
        <v>0</v>
      </c>
      <c r="BH547" s="196">
        <f>IF(N547="sníž. přenesená",J547,0)</f>
        <v>0</v>
      </c>
      <c r="BI547" s="196">
        <f>IF(N547="nulová",J547,0)</f>
        <v>0</v>
      </c>
      <c r="BJ547" s="17" t="s">
        <v>153</v>
      </c>
      <c r="BK547" s="196">
        <f>ROUND(I547*H547,2)</f>
        <v>0</v>
      </c>
      <c r="BL547" s="17" t="s">
        <v>269</v>
      </c>
      <c r="BM547" s="195" t="s">
        <v>855</v>
      </c>
    </row>
    <row r="548" spans="1:65" s="2" customFormat="1" ht="16.5" customHeight="1">
      <c r="A548" s="34"/>
      <c r="B548" s="35"/>
      <c r="C548" s="183" t="s">
        <v>856</v>
      </c>
      <c r="D548" s="183" t="s">
        <v>148</v>
      </c>
      <c r="E548" s="184" t="s">
        <v>857</v>
      </c>
      <c r="F548" s="185" t="s">
        <v>858</v>
      </c>
      <c r="G548" s="186" t="s">
        <v>631</v>
      </c>
      <c r="H548" s="187">
        <v>1</v>
      </c>
      <c r="I548" s="188"/>
      <c r="J548" s="189">
        <f>ROUND(I548*H548,2)</f>
        <v>0</v>
      </c>
      <c r="K548" s="190"/>
      <c r="L548" s="39"/>
      <c r="M548" s="191" t="s">
        <v>1</v>
      </c>
      <c r="N548" s="192" t="s">
        <v>41</v>
      </c>
      <c r="O548" s="71"/>
      <c r="P548" s="193">
        <f>O548*H548</f>
        <v>0</v>
      </c>
      <c r="Q548" s="193">
        <v>0</v>
      </c>
      <c r="R548" s="193">
        <f>Q548*H548</f>
        <v>0</v>
      </c>
      <c r="S548" s="193">
        <v>3.2320000000000002E-2</v>
      </c>
      <c r="T548" s="194">
        <f>S548*H548</f>
        <v>3.2320000000000002E-2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95" t="s">
        <v>269</v>
      </c>
      <c r="AT548" s="195" t="s">
        <v>148</v>
      </c>
      <c r="AU548" s="195" t="s">
        <v>153</v>
      </c>
      <c r="AY548" s="17" t="s">
        <v>145</v>
      </c>
      <c r="BE548" s="196">
        <f>IF(N548="základní",J548,0)</f>
        <v>0</v>
      </c>
      <c r="BF548" s="196">
        <f>IF(N548="snížená",J548,0)</f>
        <v>0</v>
      </c>
      <c r="BG548" s="196">
        <f>IF(N548="zákl. přenesená",J548,0)</f>
        <v>0</v>
      </c>
      <c r="BH548" s="196">
        <f>IF(N548="sníž. přenesená",J548,0)</f>
        <v>0</v>
      </c>
      <c r="BI548" s="196">
        <f>IF(N548="nulová",J548,0)</f>
        <v>0</v>
      </c>
      <c r="BJ548" s="17" t="s">
        <v>153</v>
      </c>
      <c r="BK548" s="196">
        <f>ROUND(I548*H548,2)</f>
        <v>0</v>
      </c>
      <c r="BL548" s="17" t="s">
        <v>269</v>
      </c>
      <c r="BM548" s="195" t="s">
        <v>859</v>
      </c>
    </row>
    <row r="549" spans="1:65" s="13" customFormat="1" ht="11.25">
      <c r="B549" s="197"/>
      <c r="C549" s="198"/>
      <c r="D549" s="199" t="s">
        <v>155</v>
      </c>
      <c r="E549" s="200" t="s">
        <v>1</v>
      </c>
      <c r="F549" s="201" t="s">
        <v>193</v>
      </c>
      <c r="G549" s="198"/>
      <c r="H549" s="200" t="s">
        <v>1</v>
      </c>
      <c r="I549" s="202"/>
      <c r="J549" s="198"/>
      <c r="K549" s="198"/>
      <c r="L549" s="203"/>
      <c r="M549" s="204"/>
      <c r="N549" s="205"/>
      <c r="O549" s="205"/>
      <c r="P549" s="205"/>
      <c r="Q549" s="205"/>
      <c r="R549" s="205"/>
      <c r="S549" s="205"/>
      <c r="T549" s="206"/>
      <c r="AT549" s="207" t="s">
        <v>155</v>
      </c>
      <c r="AU549" s="207" t="s">
        <v>153</v>
      </c>
      <c r="AV549" s="13" t="s">
        <v>83</v>
      </c>
      <c r="AW549" s="13" t="s">
        <v>33</v>
      </c>
      <c r="AX549" s="13" t="s">
        <v>75</v>
      </c>
      <c r="AY549" s="207" t="s">
        <v>145</v>
      </c>
    </row>
    <row r="550" spans="1:65" s="14" customFormat="1" ht="11.25">
      <c r="B550" s="208"/>
      <c r="C550" s="209"/>
      <c r="D550" s="199" t="s">
        <v>155</v>
      </c>
      <c r="E550" s="210" t="s">
        <v>1</v>
      </c>
      <c r="F550" s="211" t="s">
        <v>83</v>
      </c>
      <c r="G550" s="209"/>
      <c r="H550" s="212">
        <v>1</v>
      </c>
      <c r="I550" s="213"/>
      <c r="J550" s="209"/>
      <c r="K550" s="209"/>
      <c r="L550" s="214"/>
      <c r="M550" s="215"/>
      <c r="N550" s="216"/>
      <c r="O550" s="216"/>
      <c r="P550" s="216"/>
      <c r="Q550" s="216"/>
      <c r="R550" s="216"/>
      <c r="S550" s="216"/>
      <c r="T550" s="217"/>
      <c r="AT550" s="218" t="s">
        <v>155</v>
      </c>
      <c r="AU550" s="218" t="s">
        <v>153</v>
      </c>
      <c r="AV550" s="14" t="s">
        <v>153</v>
      </c>
      <c r="AW550" s="14" t="s">
        <v>33</v>
      </c>
      <c r="AX550" s="14" t="s">
        <v>83</v>
      </c>
      <c r="AY550" s="218" t="s">
        <v>145</v>
      </c>
    </row>
    <row r="551" spans="1:65" s="2" customFormat="1" ht="16.5" customHeight="1">
      <c r="A551" s="34"/>
      <c r="B551" s="35"/>
      <c r="C551" s="183" t="s">
        <v>860</v>
      </c>
      <c r="D551" s="183" t="s">
        <v>148</v>
      </c>
      <c r="E551" s="184" t="s">
        <v>861</v>
      </c>
      <c r="F551" s="185" t="s">
        <v>862</v>
      </c>
      <c r="G551" s="186" t="s">
        <v>151</v>
      </c>
      <c r="H551" s="187">
        <v>1</v>
      </c>
      <c r="I551" s="188"/>
      <c r="J551" s="189">
        <f>ROUND(I551*H551,2)</f>
        <v>0</v>
      </c>
      <c r="K551" s="190"/>
      <c r="L551" s="39"/>
      <c r="M551" s="191" t="s">
        <v>1</v>
      </c>
      <c r="N551" s="192" t="s">
        <v>41</v>
      </c>
      <c r="O551" s="71"/>
      <c r="P551" s="193">
        <f>O551*H551</f>
        <v>0</v>
      </c>
      <c r="Q551" s="193">
        <v>0</v>
      </c>
      <c r="R551" s="193">
        <f>Q551*H551</f>
        <v>0</v>
      </c>
      <c r="S551" s="193">
        <v>4.8999999999999998E-4</v>
      </c>
      <c r="T551" s="194">
        <f>S551*H551</f>
        <v>4.8999999999999998E-4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5" t="s">
        <v>269</v>
      </c>
      <c r="AT551" s="195" t="s">
        <v>148</v>
      </c>
      <c r="AU551" s="195" t="s">
        <v>153</v>
      </c>
      <c r="AY551" s="17" t="s">
        <v>145</v>
      </c>
      <c r="BE551" s="196">
        <f>IF(N551="základní",J551,0)</f>
        <v>0</v>
      </c>
      <c r="BF551" s="196">
        <f>IF(N551="snížená",J551,0)</f>
        <v>0</v>
      </c>
      <c r="BG551" s="196">
        <f>IF(N551="zákl. přenesená",J551,0)</f>
        <v>0</v>
      </c>
      <c r="BH551" s="196">
        <f>IF(N551="sníž. přenesená",J551,0)</f>
        <v>0</v>
      </c>
      <c r="BI551" s="196">
        <f>IF(N551="nulová",J551,0)</f>
        <v>0</v>
      </c>
      <c r="BJ551" s="17" t="s">
        <v>153</v>
      </c>
      <c r="BK551" s="196">
        <f>ROUND(I551*H551,2)</f>
        <v>0</v>
      </c>
      <c r="BL551" s="17" t="s">
        <v>269</v>
      </c>
      <c r="BM551" s="195" t="s">
        <v>863</v>
      </c>
    </row>
    <row r="552" spans="1:65" s="13" customFormat="1" ht="11.25">
      <c r="B552" s="197"/>
      <c r="C552" s="198"/>
      <c r="D552" s="199" t="s">
        <v>155</v>
      </c>
      <c r="E552" s="200" t="s">
        <v>1</v>
      </c>
      <c r="F552" s="201" t="s">
        <v>209</v>
      </c>
      <c r="G552" s="198"/>
      <c r="H552" s="200" t="s">
        <v>1</v>
      </c>
      <c r="I552" s="202"/>
      <c r="J552" s="198"/>
      <c r="K552" s="198"/>
      <c r="L552" s="203"/>
      <c r="M552" s="204"/>
      <c r="N552" s="205"/>
      <c r="O552" s="205"/>
      <c r="P552" s="205"/>
      <c r="Q552" s="205"/>
      <c r="R552" s="205"/>
      <c r="S552" s="205"/>
      <c r="T552" s="206"/>
      <c r="AT552" s="207" t="s">
        <v>155</v>
      </c>
      <c r="AU552" s="207" t="s">
        <v>153</v>
      </c>
      <c r="AV552" s="13" t="s">
        <v>83</v>
      </c>
      <c r="AW552" s="13" t="s">
        <v>33</v>
      </c>
      <c r="AX552" s="13" t="s">
        <v>75</v>
      </c>
      <c r="AY552" s="207" t="s">
        <v>145</v>
      </c>
    </row>
    <row r="553" spans="1:65" s="14" customFormat="1" ht="11.25">
      <c r="B553" s="208"/>
      <c r="C553" s="209"/>
      <c r="D553" s="199" t="s">
        <v>155</v>
      </c>
      <c r="E553" s="210" t="s">
        <v>1</v>
      </c>
      <c r="F553" s="211" t="s">
        <v>83</v>
      </c>
      <c r="G553" s="209"/>
      <c r="H553" s="212">
        <v>1</v>
      </c>
      <c r="I553" s="213"/>
      <c r="J553" s="209"/>
      <c r="K553" s="209"/>
      <c r="L553" s="214"/>
      <c r="M553" s="215"/>
      <c r="N553" s="216"/>
      <c r="O553" s="216"/>
      <c r="P553" s="216"/>
      <c r="Q553" s="216"/>
      <c r="R553" s="216"/>
      <c r="S553" s="216"/>
      <c r="T553" s="217"/>
      <c r="AT553" s="218" t="s">
        <v>155</v>
      </c>
      <c r="AU553" s="218" t="s">
        <v>153</v>
      </c>
      <c r="AV553" s="14" t="s">
        <v>153</v>
      </c>
      <c r="AW553" s="14" t="s">
        <v>33</v>
      </c>
      <c r="AX553" s="14" t="s">
        <v>83</v>
      </c>
      <c r="AY553" s="218" t="s">
        <v>145</v>
      </c>
    </row>
    <row r="554" spans="1:65" s="2" customFormat="1" ht="16.5" customHeight="1">
      <c r="A554" s="34"/>
      <c r="B554" s="35"/>
      <c r="C554" s="183" t="s">
        <v>864</v>
      </c>
      <c r="D554" s="183" t="s">
        <v>148</v>
      </c>
      <c r="E554" s="184" t="s">
        <v>865</v>
      </c>
      <c r="F554" s="185" t="s">
        <v>866</v>
      </c>
      <c r="G554" s="186" t="s">
        <v>151</v>
      </c>
      <c r="H554" s="187">
        <v>2</v>
      </c>
      <c r="I554" s="188"/>
      <c r="J554" s="189">
        <f>ROUND(I554*H554,2)</f>
        <v>0</v>
      </c>
      <c r="K554" s="190"/>
      <c r="L554" s="39"/>
      <c r="M554" s="191" t="s">
        <v>1</v>
      </c>
      <c r="N554" s="192" t="s">
        <v>41</v>
      </c>
      <c r="O554" s="71"/>
      <c r="P554" s="193">
        <f>O554*H554</f>
        <v>0</v>
      </c>
      <c r="Q554" s="193">
        <v>1.09E-3</v>
      </c>
      <c r="R554" s="193">
        <f>Q554*H554</f>
        <v>2.1800000000000001E-3</v>
      </c>
      <c r="S554" s="193">
        <v>0</v>
      </c>
      <c r="T554" s="194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5" t="s">
        <v>269</v>
      </c>
      <c r="AT554" s="195" t="s">
        <v>148</v>
      </c>
      <c r="AU554" s="195" t="s">
        <v>153</v>
      </c>
      <c r="AY554" s="17" t="s">
        <v>145</v>
      </c>
      <c r="BE554" s="196">
        <f>IF(N554="základní",J554,0)</f>
        <v>0</v>
      </c>
      <c r="BF554" s="196">
        <f>IF(N554="snížená",J554,0)</f>
        <v>0</v>
      </c>
      <c r="BG554" s="196">
        <f>IF(N554="zákl. přenesená",J554,0)</f>
        <v>0</v>
      </c>
      <c r="BH554" s="196">
        <f>IF(N554="sníž. přenesená",J554,0)</f>
        <v>0</v>
      </c>
      <c r="BI554" s="196">
        <f>IF(N554="nulová",J554,0)</f>
        <v>0</v>
      </c>
      <c r="BJ554" s="17" t="s">
        <v>153</v>
      </c>
      <c r="BK554" s="196">
        <f>ROUND(I554*H554,2)</f>
        <v>0</v>
      </c>
      <c r="BL554" s="17" t="s">
        <v>269</v>
      </c>
      <c r="BM554" s="195" t="s">
        <v>867</v>
      </c>
    </row>
    <row r="555" spans="1:65" s="13" customFormat="1" ht="11.25">
      <c r="B555" s="197"/>
      <c r="C555" s="198"/>
      <c r="D555" s="199" t="s">
        <v>155</v>
      </c>
      <c r="E555" s="200" t="s">
        <v>1</v>
      </c>
      <c r="F555" s="201" t="s">
        <v>868</v>
      </c>
      <c r="G555" s="198"/>
      <c r="H555" s="200" t="s">
        <v>1</v>
      </c>
      <c r="I555" s="202"/>
      <c r="J555" s="198"/>
      <c r="K555" s="198"/>
      <c r="L555" s="203"/>
      <c r="M555" s="204"/>
      <c r="N555" s="205"/>
      <c r="O555" s="205"/>
      <c r="P555" s="205"/>
      <c r="Q555" s="205"/>
      <c r="R555" s="205"/>
      <c r="S555" s="205"/>
      <c r="T555" s="206"/>
      <c r="AT555" s="207" t="s">
        <v>155</v>
      </c>
      <c r="AU555" s="207" t="s">
        <v>153</v>
      </c>
      <c r="AV555" s="13" t="s">
        <v>83</v>
      </c>
      <c r="AW555" s="13" t="s">
        <v>33</v>
      </c>
      <c r="AX555" s="13" t="s">
        <v>75</v>
      </c>
      <c r="AY555" s="207" t="s">
        <v>145</v>
      </c>
    </row>
    <row r="556" spans="1:65" s="14" customFormat="1" ht="11.25">
      <c r="B556" s="208"/>
      <c r="C556" s="209"/>
      <c r="D556" s="199" t="s">
        <v>155</v>
      </c>
      <c r="E556" s="210" t="s">
        <v>1</v>
      </c>
      <c r="F556" s="211" t="s">
        <v>583</v>
      </c>
      <c r="G556" s="209"/>
      <c r="H556" s="212">
        <v>2</v>
      </c>
      <c r="I556" s="213"/>
      <c r="J556" s="209"/>
      <c r="K556" s="209"/>
      <c r="L556" s="214"/>
      <c r="M556" s="215"/>
      <c r="N556" s="216"/>
      <c r="O556" s="216"/>
      <c r="P556" s="216"/>
      <c r="Q556" s="216"/>
      <c r="R556" s="216"/>
      <c r="S556" s="216"/>
      <c r="T556" s="217"/>
      <c r="AT556" s="218" t="s">
        <v>155</v>
      </c>
      <c r="AU556" s="218" t="s">
        <v>153</v>
      </c>
      <c r="AV556" s="14" t="s">
        <v>153</v>
      </c>
      <c r="AW556" s="14" t="s">
        <v>33</v>
      </c>
      <c r="AX556" s="14" t="s">
        <v>83</v>
      </c>
      <c r="AY556" s="218" t="s">
        <v>145</v>
      </c>
    </row>
    <row r="557" spans="1:65" s="2" customFormat="1" ht="16.5" customHeight="1">
      <c r="A557" s="34"/>
      <c r="B557" s="35"/>
      <c r="C557" s="183" t="s">
        <v>869</v>
      </c>
      <c r="D557" s="183" t="s">
        <v>148</v>
      </c>
      <c r="E557" s="184" t="s">
        <v>870</v>
      </c>
      <c r="F557" s="185" t="s">
        <v>871</v>
      </c>
      <c r="G557" s="186" t="s">
        <v>631</v>
      </c>
      <c r="H557" s="187">
        <v>3</v>
      </c>
      <c r="I557" s="188"/>
      <c r="J557" s="189">
        <f>ROUND(I557*H557,2)</f>
        <v>0</v>
      </c>
      <c r="K557" s="190"/>
      <c r="L557" s="39"/>
      <c r="M557" s="191" t="s">
        <v>1</v>
      </c>
      <c r="N557" s="192" t="s">
        <v>41</v>
      </c>
      <c r="O557" s="71"/>
      <c r="P557" s="193">
        <f>O557*H557</f>
        <v>0</v>
      </c>
      <c r="Q557" s="193">
        <v>0</v>
      </c>
      <c r="R557" s="193">
        <f>Q557*H557</f>
        <v>0</v>
      </c>
      <c r="S557" s="193">
        <v>1.56E-3</v>
      </c>
      <c r="T557" s="194">
        <f>S557*H557</f>
        <v>4.6800000000000001E-3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5" t="s">
        <v>269</v>
      </c>
      <c r="AT557" s="195" t="s">
        <v>148</v>
      </c>
      <c r="AU557" s="195" t="s">
        <v>153</v>
      </c>
      <c r="AY557" s="17" t="s">
        <v>145</v>
      </c>
      <c r="BE557" s="196">
        <f>IF(N557="základní",J557,0)</f>
        <v>0</v>
      </c>
      <c r="BF557" s="196">
        <f>IF(N557="snížená",J557,0)</f>
        <v>0</v>
      </c>
      <c r="BG557" s="196">
        <f>IF(N557="zákl. přenesená",J557,0)</f>
        <v>0</v>
      </c>
      <c r="BH557" s="196">
        <f>IF(N557="sníž. přenesená",J557,0)</f>
        <v>0</v>
      </c>
      <c r="BI557" s="196">
        <f>IF(N557="nulová",J557,0)</f>
        <v>0</v>
      </c>
      <c r="BJ557" s="17" t="s">
        <v>153</v>
      </c>
      <c r="BK557" s="196">
        <f>ROUND(I557*H557,2)</f>
        <v>0</v>
      </c>
      <c r="BL557" s="17" t="s">
        <v>269</v>
      </c>
      <c r="BM557" s="195" t="s">
        <v>872</v>
      </c>
    </row>
    <row r="558" spans="1:65" s="13" customFormat="1" ht="11.25">
      <c r="B558" s="197"/>
      <c r="C558" s="198"/>
      <c r="D558" s="199" t="s">
        <v>155</v>
      </c>
      <c r="E558" s="200" t="s">
        <v>1</v>
      </c>
      <c r="F558" s="201" t="s">
        <v>846</v>
      </c>
      <c r="G558" s="198"/>
      <c r="H558" s="200" t="s">
        <v>1</v>
      </c>
      <c r="I558" s="202"/>
      <c r="J558" s="198"/>
      <c r="K558" s="198"/>
      <c r="L558" s="203"/>
      <c r="M558" s="204"/>
      <c r="N558" s="205"/>
      <c r="O558" s="205"/>
      <c r="P558" s="205"/>
      <c r="Q558" s="205"/>
      <c r="R558" s="205"/>
      <c r="S558" s="205"/>
      <c r="T558" s="206"/>
      <c r="AT558" s="207" t="s">
        <v>155</v>
      </c>
      <c r="AU558" s="207" t="s">
        <v>153</v>
      </c>
      <c r="AV558" s="13" t="s">
        <v>83</v>
      </c>
      <c r="AW558" s="13" t="s">
        <v>33</v>
      </c>
      <c r="AX558" s="13" t="s">
        <v>75</v>
      </c>
      <c r="AY558" s="207" t="s">
        <v>145</v>
      </c>
    </row>
    <row r="559" spans="1:65" s="14" customFormat="1" ht="11.25">
      <c r="B559" s="208"/>
      <c r="C559" s="209"/>
      <c r="D559" s="199" t="s">
        <v>155</v>
      </c>
      <c r="E559" s="210" t="s">
        <v>1</v>
      </c>
      <c r="F559" s="211" t="s">
        <v>583</v>
      </c>
      <c r="G559" s="209"/>
      <c r="H559" s="212">
        <v>2</v>
      </c>
      <c r="I559" s="213"/>
      <c r="J559" s="209"/>
      <c r="K559" s="209"/>
      <c r="L559" s="214"/>
      <c r="M559" s="215"/>
      <c r="N559" s="216"/>
      <c r="O559" s="216"/>
      <c r="P559" s="216"/>
      <c r="Q559" s="216"/>
      <c r="R559" s="216"/>
      <c r="S559" s="216"/>
      <c r="T559" s="217"/>
      <c r="AT559" s="218" t="s">
        <v>155</v>
      </c>
      <c r="AU559" s="218" t="s">
        <v>153</v>
      </c>
      <c r="AV559" s="14" t="s">
        <v>153</v>
      </c>
      <c r="AW559" s="14" t="s">
        <v>33</v>
      </c>
      <c r="AX559" s="14" t="s">
        <v>75</v>
      </c>
      <c r="AY559" s="218" t="s">
        <v>145</v>
      </c>
    </row>
    <row r="560" spans="1:65" s="13" customFormat="1" ht="11.25">
      <c r="B560" s="197"/>
      <c r="C560" s="198"/>
      <c r="D560" s="199" t="s">
        <v>155</v>
      </c>
      <c r="E560" s="200" t="s">
        <v>1</v>
      </c>
      <c r="F560" s="201" t="s">
        <v>277</v>
      </c>
      <c r="G560" s="198"/>
      <c r="H560" s="200" t="s">
        <v>1</v>
      </c>
      <c r="I560" s="202"/>
      <c r="J560" s="198"/>
      <c r="K560" s="198"/>
      <c r="L560" s="203"/>
      <c r="M560" s="204"/>
      <c r="N560" s="205"/>
      <c r="O560" s="205"/>
      <c r="P560" s="205"/>
      <c r="Q560" s="205"/>
      <c r="R560" s="205"/>
      <c r="S560" s="205"/>
      <c r="T560" s="206"/>
      <c r="AT560" s="207" t="s">
        <v>155</v>
      </c>
      <c r="AU560" s="207" t="s">
        <v>153</v>
      </c>
      <c r="AV560" s="13" t="s">
        <v>83</v>
      </c>
      <c r="AW560" s="13" t="s">
        <v>33</v>
      </c>
      <c r="AX560" s="13" t="s">
        <v>75</v>
      </c>
      <c r="AY560" s="207" t="s">
        <v>145</v>
      </c>
    </row>
    <row r="561" spans="1:65" s="14" customFormat="1" ht="11.25">
      <c r="B561" s="208"/>
      <c r="C561" s="209"/>
      <c r="D561" s="199" t="s">
        <v>155</v>
      </c>
      <c r="E561" s="210" t="s">
        <v>1</v>
      </c>
      <c r="F561" s="211" t="s">
        <v>83</v>
      </c>
      <c r="G561" s="209"/>
      <c r="H561" s="212">
        <v>1</v>
      </c>
      <c r="I561" s="213"/>
      <c r="J561" s="209"/>
      <c r="K561" s="209"/>
      <c r="L561" s="214"/>
      <c r="M561" s="215"/>
      <c r="N561" s="216"/>
      <c r="O561" s="216"/>
      <c r="P561" s="216"/>
      <c r="Q561" s="216"/>
      <c r="R561" s="216"/>
      <c r="S561" s="216"/>
      <c r="T561" s="217"/>
      <c r="AT561" s="218" t="s">
        <v>155</v>
      </c>
      <c r="AU561" s="218" t="s">
        <v>153</v>
      </c>
      <c r="AV561" s="14" t="s">
        <v>153</v>
      </c>
      <c r="AW561" s="14" t="s">
        <v>33</v>
      </c>
      <c r="AX561" s="14" t="s">
        <v>75</v>
      </c>
      <c r="AY561" s="218" t="s">
        <v>145</v>
      </c>
    </row>
    <row r="562" spans="1:65" s="15" customFormat="1" ht="11.25">
      <c r="B562" s="219"/>
      <c r="C562" s="220"/>
      <c r="D562" s="199" t="s">
        <v>155</v>
      </c>
      <c r="E562" s="221" t="s">
        <v>1</v>
      </c>
      <c r="F562" s="222" t="s">
        <v>165</v>
      </c>
      <c r="G562" s="220"/>
      <c r="H562" s="223">
        <v>3</v>
      </c>
      <c r="I562" s="224"/>
      <c r="J562" s="220"/>
      <c r="K562" s="220"/>
      <c r="L562" s="225"/>
      <c r="M562" s="226"/>
      <c r="N562" s="227"/>
      <c r="O562" s="227"/>
      <c r="P562" s="227"/>
      <c r="Q562" s="227"/>
      <c r="R562" s="227"/>
      <c r="S562" s="227"/>
      <c r="T562" s="228"/>
      <c r="AT562" s="229" t="s">
        <v>155</v>
      </c>
      <c r="AU562" s="229" t="s">
        <v>153</v>
      </c>
      <c r="AV562" s="15" t="s">
        <v>152</v>
      </c>
      <c r="AW562" s="15" t="s">
        <v>33</v>
      </c>
      <c r="AX562" s="15" t="s">
        <v>83</v>
      </c>
      <c r="AY562" s="229" t="s">
        <v>145</v>
      </c>
    </row>
    <row r="563" spans="1:65" s="2" customFormat="1" ht="24.2" customHeight="1">
      <c r="A563" s="34"/>
      <c r="B563" s="35"/>
      <c r="C563" s="183" t="s">
        <v>873</v>
      </c>
      <c r="D563" s="183" t="s">
        <v>148</v>
      </c>
      <c r="E563" s="184" t="s">
        <v>874</v>
      </c>
      <c r="F563" s="185" t="s">
        <v>875</v>
      </c>
      <c r="G563" s="186" t="s">
        <v>151</v>
      </c>
      <c r="H563" s="187">
        <v>1</v>
      </c>
      <c r="I563" s="188"/>
      <c r="J563" s="189">
        <f t="shared" ref="J563:J568" si="30">ROUND(I563*H563,2)</f>
        <v>0</v>
      </c>
      <c r="K563" s="190"/>
      <c r="L563" s="39"/>
      <c r="M563" s="191" t="s">
        <v>1</v>
      </c>
      <c r="N563" s="192" t="s">
        <v>41</v>
      </c>
      <c r="O563" s="71"/>
      <c r="P563" s="193">
        <f t="shared" ref="P563:P568" si="31">O563*H563</f>
        <v>0</v>
      </c>
      <c r="Q563" s="193">
        <v>4.0000000000000003E-5</v>
      </c>
      <c r="R563" s="193">
        <f t="shared" ref="R563:R568" si="32">Q563*H563</f>
        <v>4.0000000000000003E-5</v>
      </c>
      <c r="S563" s="193">
        <v>0</v>
      </c>
      <c r="T563" s="194">
        <f t="shared" ref="T563:T568" si="33"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95" t="s">
        <v>269</v>
      </c>
      <c r="AT563" s="195" t="s">
        <v>148</v>
      </c>
      <c r="AU563" s="195" t="s">
        <v>153</v>
      </c>
      <c r="AY563" s="17" t="s">
        <v>145</v>
      </c>
      <c r="BE563" s="196">
        <f t="shared" ref="BE563:BE568" si="34">IF(N563="základní",J563,0)</f>
        <v>0</v>
      </c>
      <c r="BF563" s="196">
        <f t="shared" ref="BF563:BF568" si="35">IF(N563="snížená",J563,0)</f>
        <v>0</v>
      </c>
      <c r="BG563" s="196">
        <f t="shared" ref="BG563:BG568" si="36">IF(N563="zákl. přenesená",J563,0)</f>
        <v>0</v>
      </c>
      <c r="BH563" s="196">
        <f t="shared" ref="BH563:BH568" si="37">IF(N563="sníž. přenesená",J563,0)</f>
        <v>0</v>
      </c>
      <c r="BI563" s="196">
        <f t="shared" ref="BI563:BI568" si="38">IF(N563="nulová",J563,0)</f>
        <v>0</v>
      </c>
      <c r="BJ563" s="17" t="s">
        <v>153</v>
      </c>
      <c r="BK563" s="196">
        <f t="shared" ref="BK563:BK568" si="39">ROUND(I563*H563,2)</f>
        <v>0</v>
      </c>
      <c r="BL563" s="17" t="s">
        <v>269</v>
      </c>
      <c r="BM563" s="195" t="s">
        <v>876</v>
      </c>
    </row>
    <row r="564" spans="1:65" s="2" customFormat="1" ht="16.5" customHeight="1">
      <c r="A564" s="34"/>
      <c r="B564" s="35"/>
      <c r="C564" s="230" t="s">
        <v>877</v>
      </c>
      <c r="D564" s="230" t="s">
        <v>430</v>
      </c>
      <c r="E564" s="231" t="s">
        <v>878</v>
      </c>
      <c r="F564" s="232" t="s">
        <v>879</v>
      </c>
      <c r="G564" s="233" t="s">
        <v>151</v>
      </c>
      <c r="H564" s="234">
        <v>1</v>
      </c>
      <c r="I564" s="235"/>
      <c r="J564" s="236">
        <f t="shared" si="30"/>
        <v>0</v>
      </c>
      <c r="K564" s="237"/>
      <c r="L564" s="238"/>
      <c r="M564" s="239" t="s">
        <v>1</v>
      </c>
      <c r="N564" s="240" t="s">
        <v>41</v>
      </c>
      <c r="O564" s="71"/>
      <c r="P564" s="193">
        <f t="shared" si="31"/>
        <v>0</v>
      </c>
      <c r="Q564" s="193">
        <v>1.47E-3</v>
      </c>
      <c r="R564" s="193">
        <f t="shared" si="32"/>
        <v>1.47E-3</v>
      </c>
      <c r="S564" s="193">
        <v>0</v>
      </c>
      <c r="T564" s="194">
        <f t="shared" si="33"/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95" t="s">
        <v>356</v>
      </c>
      <c r="AT564" s="195" t="s">
        <v>430</v>
      </c>
      <c r="AU564" s="195" t="s">
        <v>153</v>
      </c>
      <c r="AY564" s="17" t="s">
        <v>145</v>
      </c>
      <c r="BE564" s="196">
        <f t="shared" si="34"/>
        <v>0</v>
      </c>
      <c r="BF564" s="196">
        <f t="shared" si="35"/>
        <v>0</v>
      </c>
      <c r="BG564" s="196">
        <f t="shared" si="36"/>
        <v>0</v>
      </c>
      <c r="BH564" s="196">
        <f t="shared" si="37"/>
        <v>0</v>
      </c>
      <c r="BI564" s="196">
        <f t="shared" si="38"/>
        <v>0</v>
      </c>
      <c r="BJ564" s="17" t="s">
        <v>153</v>
      </c>
      <c r="BK564" s="196">
        <f t="shared" si="39"/>
        <v>0</v>
      </c>
      <c r="BL564" s="17" t="s">
        <v>269</v>
      </c>
      <c r="BM564" s="195" t="s">
        <v>880</v>
      </c>
    </row>
    <row r="565" spans="1:65" s="2" customFormat="1" ht="24.2" customHeight="1">
      <c r="A565" s="34"/>
      <c r="B565" s="35"/>
      <c r="C565" s="183" t="s">
        <v>881</v>
      </c>
      <c r="D565" s="183" t="s">
        <v>148</v>
      </c>
      <c r="E565" s="184" t="s">
        <v>882</v>
      </c>
      <c r="F565" s="185" t="s">
        <v>883</v>
      </c>
      <c r="G565" s="186" t="s">
        <v>151</v>
      </c>
      <c r="H565" s="187">
        <v>1</v>
      </c>
      <c r="I565" s="188"/>
      <c r="J565" s="189">
        <f t="shared" si="30"/>
        <v>0</v>
      </c>
      <c r="K565" s="190"/>
      <c r="L565" s="39"/>
      <c r="M565" s="191" t="s">
        <v>1</v>
      </c>
      <c r="N565" s="192" t="s">
        <v>41</v>
      </c>
      <c r="O565" s="71"/>
      <c r="P565" s="193">
        <f t="shared" si="31"/>
        <v>0</v>
      </c>
      <c r="Q565" s="193">
        <v>1.2E-4</v>
      </c>
      <c r="R565" s="193">
        <f t="shared" si="32"/>
        <v>1.2E-4</v>
      </c>
      <c r="S565" s="193">
        <v>0</v>
      </c>
      <c r="T565" s="194">
        <f t="shared" si="33"/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5" t="s">
        <v>269</v>
      </c>
      <c r="AT565" s="195" t="s">
        <v>148</v>
      </c>
      <c r="AU565" s="195" t="s">
        <v>153</v>
      </c>
      <c r="AY565" s="17" t="s">
        <v>145</v>
      </c>
      <c r="BE565" s="196">
        <f t="shared" si="34"/>
        <v>0</v>
      </c>
      <c r="BF565" s="196">
        <f t="shared" si="35"/>
        <v>0</v>
      </c>
      <c r="BG565" s="196">
        <f t="shared" si="36"/>
        <v>0</v>
      </c>
      <c r="BH565" s="196">
        <f t="shared" si="37"/>
        <v>0</v>
      </c>
      <c r="BI565" s="196">
        <f t="shared" si="38"/>
        <v>0</v>
      </c>
      <c r="BJ565" s="17" t="s">
        <v>153</v>
      </c>
      <c r="BK565" s="196">
        <f t="shared" si="39"/>
        <v>0</v>
      </c>
      <c r="BL565" s="17" t="s">
        <v>269</v>
      </c>
      <c r="BM565" s="195" t="s">
        <v>884</v>
      </c>
    </row>
    <row r="566" spans="1:65" s="2" customFormat="1" ht="24.2" customHeight="1">
      <c r="A566" s="34"/>
      <c r="B566" s="35"/>
      <c r="C566" s="230" t="s">
        <v>885</v>
      </c>
      <c r="D566" s="230" t="s">
        <v>430</v>
      </c>
      <c r="E566" s="231" t="s">
        <v>886</v>
      </c>
      <c r="F566" s="232" t="s">
        <v>887</v>
      </c>
      <c r="G566" s="233" t="s">
        <v>151</v>
      </c>
      <c r="H566" s="234">
        <v>1</v>
      </c>
      <c r="I566" s="235"/>
      <c r="J566" s="236">
        <f t="shared" si="30"/>
        <v>0</v>
      </c>
      <c r="K566" s="237"/>
      <c r="L566" s="238"/>
      <c r="M566" s="239" t="s">
        <v>1</v>
      </c>
      <c r="N566" s="240" t="s">
        <v>41</v>
      </c>
      <c r="O566" s="71"/>
      <c r="P566" s="193">
        <f t="shared" si="31"/>
        <v>0</v>
      </c>
      <c r="Q566" s="193">
        <v>2.6199999999999999E-3</v>
      </c>
      <c r="R566" s="193">
        <f t="shared" si="32"/>
        <v>2.6199999999999999E-3</v>
      </c>
      <c r="S566" s="193">
        <v>0</v>
      </c>
      <c r="T566" s="194">
        <f t="shared" si="33"/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5" t="s">
        <v>356</v>
      </c>
      <c r="AT566" s="195" t="s">
        <v>430</v>
      </c>
      <c r="AU566" s="195" t="s">
        <v>153</v>
      </c>
      <c r="AY566" s="17" t="s">
        <v>145</v>
      </c>
      <c r="BE566" s="196">
        <f t="shared" si="34"/>
        <v>0</v>
      </c>
      <c r="BF566" s="196">
        <f t="shared" si="35"/>
        <v>0</v>
      </c>
      <c r="BG566" s="196">
        <f t="shared" si="36"/>
        <v>0</v>
      </c>
      <c r="BH566" s="196">
        <f t="shared" si="37"/>
        <v>0</v>
      </c>
      <c r="BI566" s="196">
        <f t="shared" si="38"/>
        <v>0</v>
      </c>
      <c r="BJ566" s="17" t="s">
        <v>153</v>
      </c>
      <c r="BK566" s="196">
        <f t="shared" si="39"/>
        <v>0</v>
      </c>
      <c r="BL566" s="17" t="s">
        <v>269</v>
      </c>
      <c r="BM566" s="195" t="s">
        <v>888</v>
      </c>
    </row>
    <row r="567" spans="1:65" s="2" customFormat="1" ht="16.5" customHeight="1">
      <c r="A567" s="34"/>
      <c r="B567" s="35"/>
      <c r="C567" s="230" t="s">
        <v>889</v>
      </c>
      <c r="D567" s="230" t="s">
        <v>430</v>
      </c>
      <c r="E567" s="231" t="s">
        <v>890</v>
      </c>
      <c r="F567" s="232" t="s">
        <v>891</v>
      </c>
      <c r="G567" s="233" t="s">
        <v>892</v>
      </c>
      <c r="H567" s="234">
        <v>1</v>
      </c>
      <c r="I567" s="235"/>
      <c r="J567" s="236">
        <f t="shared" si="30"/>
        <v>0</v>
      </c>
      <c r="K567" s="237"/>
      <c r="L567" s="238"/>
      <c r="M567" s="239" t="s">
        <v>1</v>
      </c>
      <c r="N567" s="240" t="s">
        <v>41</v>
      </c>
      <c r="O567" s="71"/>
      <c r="P567" s="193">
        <f t="shared" si="31"/>
        <v>0</v>
      </c>
      <c r="Q567" s="193">
        <v>9.7999999999999997E-4</v>
      </c>
      <c r="R567" s="193">
        <f t="shared" si="32"/>
        <v>9.7999999999999997E-4</v>
      </c>
      <c r="S567" s="193">
        <v>0</v>
      </c>
      <c r="T567" s="194">
        <f t="shared" si="33"/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95" t="s">
        <v>356</v>
      </c>
      <c r="AT567" s="195" t="s">
        <v>430</v>
      </c>
      <c r="AU567" s="195" t="s">
        <v>153</v>
      </c>
      <c r="AY567" s="17" t="s">
        <v>145</v>
      </c>
      <c r="BE567" s="196">
        <f t="shared" si="34"/>
        <v>0</v>
      </c>
      <c r="BF567" s="196">
        <f t="shared" si="35"/>
        <v>0</v>
      </c>
      <c r="BG567" s="196">
        <f t="shared" si="36"/>
        <v>0</v>
      </c>
      <c r="BH567" s="196">
        <f t="shared" si="37"/>
        <v>0</v>
      </c>
      <c r="BI567" s="196">
        <f t="shared" si="38"/>
        <v>0</v>
      </c>
      <c r="BJ567" s="17" t="s">
        <v>153</v>
      </c>
      <c r="BK567" s="196">
        <f t="shared" si="39"/>
        <v>0</v>
      </c>
      <c r="BL567" s="17" t="s">
        <v>269</v>
      </c>
      <c r="BM567" s="195" t="s">
        <v>893</v>
      </c>
    </row>
    <row r="568" spans="1:65" s="2" customFormat="1" ht="24.2" customHeight="1">
      <c r="A568" s="34"/>
      <c r="B568" s="35"/>
      <c r="C568" s="183" t="s">
        <v>894</v>
      </c>
      <c r="D568" s="183" t="s">
        <v>148</v>
      </c>
      <c r="E568" s="184" t="s">
        <v>895</v>
      </c>
      <c r="F568" s="185" t="s">
        <v>896</v>
      </c>
      <c r="G568" s="186" t="s">
        <v>151</v>
      </c>
      <c r="H568" s="187">
        <v>1</v>
      </c>
      <c r="I568" s="188"/>
      <c r="J568" s="189">
        <f t="shared" si="30"/>
        <v>0</v>
      </c>
      <c r="K568" s="190"/>
      <c r="L568" s="39"/>
      <c r="M568" s="191" t="s">
        <v>1</v>
      </c>
      <c r="N568" s="192" t="s">
        <v>41</v>
      </c>
      <c r="O568" s="71"/>
      <c r="P568" s="193">
        <f t="shared" si="31"/>
        <v>0</v>
      </c>
      <c r="Q568" s="193">
        <v>6.0000000000000002E-5</v>
      </c>
      <c r="R568" s="193">
        <f t="shared" si="32"/>
        <v>6.0000000000000002E-5</v>
      </c>
      <c r="S568" s="193">
        <v>0</v>
      </c>
      <c r="T568" s="194">
        <f t="shared" si="33"/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5" t="s">
        <v>269</v>
      </c>
      <c r="AT568" s="195" t="s">
        <v>148</v>
      </c>
      <c r="AU568" s="195" t="s">
        <v>153</v>
      </c>
      <c r="AY568" s="17" t="s">
        <v>145</v>
      </c>
      <c r="BE568" s="196">
        <f t="shared" si="34"/>
        <v>0</v>
      </c>
      <c r="BF568" s="196">
        <f t="shared" si="35"/>
        <v>0</v>
      </c>
      <c r="BG568" s="196">
        <f t="shared" si="36"/>
        <v>0</v>
      </c>
      <c r="BH568" s="196">
        <f t="shared" si="37"/>
        <v>0</v>
      </c>
      <c r="BI568" s="196">
        <f t="shared" si="38"/>
        <v>0</v>
      </c>
      <c r="BJ568" s="17" t="s">
        <v>153</v>
      </c>
      <c r="BK568" s="196">
        <f t="shared" si="39"/>
        <v>0</v>
      </c>
      <c r="BL568" s="17" t="s">
        <v>269</v>
      </c>
      <c r="BM568" s="195" t="s">
        <v>897</v>
      </c>
    </row>
    <row r="569" spans="1:65" s="13" customFormat="1" ht="11.25">
      <c r="B569" s="197"/>
      <c r="C569" s="198"/>
      <c r="D569" s="199" t="s">
        <v>155</v>
      </c>
      <c r="E569" s="200" t="s">
        <v>1</v>
      </c>
      <c r="F569" s="201" t="s">
        <v>540</v>
      </c>
      <c r="G569" s="198"/>
      <c r="H569" s="200" t="s">
        <v>1</v>
      </c>
      <c r="I569" s="202"/>
      <c r="J569" s="198"/>
      <c r="K569" s="198"/>
      <c r="L569" s="203"/>
      <c r="M569" s="204"/>
      <c r="N569" s="205"/>
      <c r="O569" s="205"/>
      <c r="P569" s="205"/>
      <c r="Q569" s="205"/>
      <c r="R569" s="205"/>
      <c r="S569" s="205"/>
      <c r="T569" s="206"/>
      <c r="AT569" s="207" t="s">
        <v>155</v>
      </c>
      <c r="AU569" s="207" t="s">
        <v>153</v>
      </c>
      <c r="AV569" s="13" t="s">
        <v>83</v>
      </c>
      <c r="AW569" s="13" t="s">
        <v>33</v>
      </c>
      <c r="AX569" s="13" t="s">
        <v>75</v>
      </c>
      <c r="AY569" s="207" t="s">
        <v>145</v>
      </c>
    </row>
    <row r="570" spans="1:65" s="14" customFormat="1" ht="11.25">
      <c r="B570" s="208"/>
      <c r="C570" s="209"/>
      <c r="D570" s="199" t="s">
        <v>155</v>
      </c>
      <c r="E570" s="210" t="s">
        <v>1</v>
      </c>
      <c r="F570" s="211" t="s">
        <v>83</v>
      </c>
      <c r="G570" s="209"/>
      <c r="H570" s="212">
        <v>1</v>
      </c>
      <c r="I570" s="213"/>
      <c r="J570" s="209"/>
      <c r="K570" s="209"/>
      <c r="L570" s="214"/>
      <c r="M570" s="215"/>
      <c r="N570" s="216"/>
      <c r="O570" s="216"/>
      <c r="P570" s="216"/>
      <c r="Q570" s="216"/>
      <c r="R570" s="216"/>
      <c r="S570" s="216"/>
      <c r="T570" s="217"/>
      <c r="AT570" s="218" t="s">
        <v>155</v>
      </c>
      <c r="AU570" s="218" t="s">
        <v>153</v>
      </c>
      <c r="AV570" s="14" t="s">
        <v>153</v>
      </c>
      <c r="AW570" s="14" t="s">
        <v>33</v>
      </c>
      <c r="AX570" s="14" t="s">
        <v>83</v>
      </c>
      <c r="AY570" s="218" t="s">
        <v>145</v>
      </c>
    </row>
    <row r="571" spans="1:65" s="2" customFormat="1" ht="33" customHeight="1">
      <c r="A571" s="34"/>
      <c r="B571" s="35"/>
      <c r="C571" s="230" t="s">
        <v>898</v>
      </c>
      <c r="D571" s="230" t="s">
        <v>430</v>
      </c>
      <c r="E571" s="231" t="s">
        <v>899</v>
      </c>
      <c r="F571" s="232" t="s">
        <v>900</v>
      </c>
      <c r="G571" s="233" t="s">
        <v>151</v>
      </c>
      <c r="H571" s="234">
        <v>1</v>
      </c>
      <c r="I571" s="235"/>
      <c r="J571" s="236">
        <f>ROUND(I571*H571,2)</f>
        <v>0</v>
      </c>
      <c r="K571" s="237"/>
      <c r="L571" s="238"/>
      <c r="M571" s="239" t="s">
        <v>1</v>
      </c>
      <c r="N571" s="240" t="s">
        <v>41</v>
      </c>
      <c r="O571" s="71"/>
      <c r="P571" s="193">
        <f>O571*H571</f>
        <v>0</v>
      </c>
      <c r="Q571" s="193">
        <v>3.8000000000000002E-4</v>
      </c>
      <c r="R571" s="193">
        <f>Q571*H571</f>
        <v>3.8000000000000002E-4</v>
      </c>
      <c r="S571" s="193">
        <v>0</v>
      </c>
      <c r="T571" s="194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5" t="s">
        <v>356</v>
      </c>
      <c r="AT571" s="195" t="s">
        <v>430</v>
      </c>
      <c r="AU571" s="195" t="s">
        <v>153</v>
      </c>
      <c r="AY571" s="17" t="s">
        <v>145</v>
      </c>
      <c r="BE571" s="196">
        <f>IF(N571="základní",J571,0)</f>
        <v>0</v>
      </c>
      <c r="BF571" s="196">
        <f>IF(N571="snížená",J571,0)</f>
        <v>0</v>
      </c>
      <c r="BG571" s="196">
        <f>IF(N571="zákl. přenesená",J571,0)</f>
        <v>0</v>
      </c>
      <c r="BH571" s="196">
        <f>IF(N571="sníž. přenesená",J571,0)</f>
        <v>0</v>
      </c>
      <c r="BI571" s="196">
        <f>IF(N571="nulová",J571,0)</f>
        <v>0</v>
      </c>
      <c r="BJ571" s="17" t="s">
        <v>153</v>
      </c>
      <c r="BK571" s="196">
        <f>ROUND(I571*H571,2)</f>
        <v>0</v>
      </c>
      <c r="BL571" s="17" t="s">
        <v>269</v>
      </c>
      <c r="BM571" s="195" t="s">
        <v>901</v>
      </c>
    </row>
    <row r="572" spans="1:65" s="2" customFormat="1" ht="16.5" customHeight="1">
      <c r="A572" s="34"/>
      <c r="B572" s="35"/>
      <c r="C572" s="183" t="s">
        <v>902</v>
      </c>
      <c r="D572" s="183" t="s">
        <v>148</v>
      </c>
      <c r="E572" s="184" t="s">
        <v>903</v>
      </c>
      <c r="F572" s="185" t="s">
        <v>904</v>
      </c>
      <c r="G572" s="186" t="s">
        <v>151</v>
      </c>
      <c r="H572" s="187">
        <v>3</v>
      </c>
      <c r="I572" s="188"/>
      <c r="J572" s="189">
        <f>ROUND(I572*H572,2)</f>
        <v>0</v>
      </c>
      <c r="K572" s="190"/>
      <c r="L572" s="39"/>
      <c r="M572" s="191" t="s">
        <v>1</v>
      </c>
      <c r="N572" s="192" t="s">
        <v>41</v>
      </c>
      <c r="O572" s="71"/>
      <c r="P572" s="193">
        <f>O572*H572</f>
        <v>0</v>
      </c>
      <c r="Q572" s="193">
        <v>0</v>
      </c>
      <c r="R572" s="193">
        <f>Q572*H572</f>
        <v>0</v>
      </c>
      <c r="S572" s="193">
        <v>1.2199999999999999E-3</v>
      </c>
      <c r="T572" s="194">
        <f>S572*H572</f>
        <v>3.6600000000000001E-3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5" t="s">
        <v>269</v>
      </c>
      <c r="AT572" s="195" t="s">
        <v>148</v>
      </c>
      <c r="AU572" s="195" t="s">
        <v>153</v>
      </c>
      <c r="AY572" s="17" t="s">
        <v>145</v>
      </c>
      <c r="BE572" s="196">
        <f>IF(N572="základní",J572,0)</f>
        <v>0</v>
      </c>
      <c r="BF572" s="196">
        <f>IF(N572="snížená",J572,0)</f>
        <v>0</v>
      </c>
      <c r="BG572" s="196">
        <f>IF(N572="zákl. přenesená",J572,0)</f>
        <v>0</v>
      </c>
      <c r="BH572" s="196">
        <f>IF(N572="sníž. přenesená",J572,0)</f>
        <v>0</v>
      </c>
      <c r="BI572" s="196">
        <f>IF(N572="nulová",J572,0)</f>
        <v>0</v>
      </c>
      <c r="BJ572" s="17" t="s">
        <v>153</v>
      </c>
      <c r="BK572" s="196">
        <f>ROUND(I572*H572,2)</f>
        <v>0</v>
      </c>
      <c r="BL572" s="17" t="s">
        <v>269</v>
      </c>
      <c r="BM572" s="195" t="s">
        <v>905</v>
      </c>
    </row>
    <row r="573" spans="1:65" s="13" customFormat="1" ht="11.25">
      <c r="B573" s="197"/>
      <c r="C573" s="198"/>
      <c r="D573" s="199" t="s">
        <v>155</v>
      </c>
      <c r="E573" s="200" t="s">
        <v>1</v>
      </c>
      <c r="F573" s="201" t="s">
        <v>906</v>
      </c>
      <c r="G573" s="198"/>
      <c r="H573" s="200" t="s">
        <v>1</v>
      </c>
      <c r="I573" s="202"/>
      <c r="J573" s="198"/>
      <c r="K573" s="198"/>
      <c r="L573" s="203"/>
      <c r="M573" s="204"/>
      <c r="N573" s="205"/>
      <c r="O573" s="205"/>
      <c r="P573" s="205"/>
      <c r="Q573" s="205"/>
      <c r="R573" s="205"/>
      <c r="S573" s="205"/>
      <c r="T573" s="206"/>
      <c r="AT573" s="207" t="s">
        <v>155</v>
      </c>
      <c r="AU573" s="207" t="s">
        <v>153</v>
      </c>
      <c r="AV573" s="13" t="s">
        <v>83</v>
      </c>
      <c r="AW573" s="13" t="s">
        <v>33</v>
      </c>
      <c r="AX573" s="13" t="s">
        <v>75</v>
      </c>
      <c r="AY573" s="207" t="s">
        <v>145</v>
      </c>
    </row>
    <row r="574" spans="1:65" s="14" customFormat="1" ht="11.25">
      <c r="B574" s="208"/>
      <c r="C574" s="209"/>
      <c r="D574" s="199" t="s">
        <v>155</v>
      </c>
      <c r="E574" s="210" t="s">
        <v>1</v>
      </c>
      <c r="F574" s="211" t="s">
        <v>564</v>
      </c>
      <c r="G574" s="209"/>
      <c r="H574" s="212">
        <v>3</v>
      </c>
      <c r="I574" s="213"/>
      <c r="J574" s="209"/>
      <c r="K574" s="209"/>
      <c r="L574" s="214"/>
      <c r="M574" s="215"/>
      <c r="N574" s="216"/>
      <c r="O574" s="216"/>
      <c r="P574" s="216"/>
      <c r="Q574" s="216"/>
      <c r="R574" s="216"/>
      <c r="S574" s="216"/>
      <c r="T574" s="217"/>
      <c r="AT574" s="218" t="s">
        <v>155</v>
      </c>
      <c r="AU574" s="218" t="s">
        <v>153</v>
      </c>
      <c r="AV574" s="14" t="s">
        <v>153</v>
      </c>
      <c r="AW574" s="14" t="s">
        <v>33</v>
      </c>
      <c r="AX574" s="14" t="s">
        <v>83</v>
      </c>
      <c r="AY574" s="218" t="s">
        <v>145</v>
      </c>
    </row>
    <row r="575" spans="1:65" s="2" customFormat="1" ht="24.2" customHeight="1">
      <c r="A575" s="34"/>
      <c r="B575" s="35"/>
      <c r="C575" s="183" t="s">
        <v>907</v>
      </c>
      <c r="D575" s="183" t="s">
        <v>148</v>
      </c>
      <c r="E575" s="184" t="s">
        <v>908</v>
      </c>
      <c r="F575" s="185" t="s">
        <v>909</v>
      </c>
      <c r="G575" s="186" t="s">
        <v>151</v>
      </c>
      <c r="H575" s="187">
        <v>1</v>
      </c>
      <c r="I575" s="188"/>
      <c r="J575" s="189">
        <f>ROUND(I575*H575,2)</f>
        <v>0</v>
      </c>
      <c r="K575" s="190"/>
      <c r="L575" s="39"/>
      <c r="M575" s="191" t="s">
        <v>1</v>
      </c>
      <c r="N575" s="192" t="s">
        <v>41</v>
      </c>
      <c r="O575" s="71"/>
      <c r="P575" s="193">
        <f>O575*H575</f>
        <v>0</v>
      </c>
      <c r="Q575" s="193">
        <v>1.01E-3</v>
      </c>
      <c r="R575" s="193">
        <f>Q575*H575</f>
        <v>1.01E-3</v>
      </c>
      <c r="S575" s="193">
        <v>0</v>
      </c>
      <c r="T575" s="194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95" t="s">
        <v>269</v>
      </c>
      <c r="AT575" s="195" t="s">
        <v>148</v>
      </c>
      <c r="AU575" s="195" t="s">
        <v>153</v>
      </c>
      <c r="AY575" s="17" t="s">
        <v>145</v>
      </c>
      <c r="BE575" s="196">
        <f>IF(N575="základní",J575,0)</f>
        <v>0</v>
      </c>
      <c r="BF575" s="196">
        <f>IF(N575="snížená",J575,0)</f>
        <v>0</v>
      </c>
      <c r="BG575" s="196">
        <f>IF(N575="zákl. přenesená",J575,0)</f>
        <v>0</v>
      </c>
      <c r="BH575" s="196">
        <f>IF(N575="sníž. přenesená",J575,0)</f>
        <v>0</v>
      </c>
      <c r="BI575" s="196">
        <f>IF(N575="nulová",J575,0)</f>
        <v>0</v>
      </c>
      <c r="BJ575" s="17" t="s">
        <v>153</v>
      </c>
      <c r="BK575" s="196">
        <f>ROUND(I575*H575,2)</f>
        <v>0</v>
      </c>
      <c r="BL575" s="17" t="s">
        <v>269</v>
      </c>
      <c r="BM575" s="195" t="s">
        <v>910</v>
      </c>
    </row>
    <row r="576" spans="1:65" s="13" customFormat="1" ht="11.25">
      <c r="B576" s="197"/>
      <c r="C576" s="198"/>
      <c r="D576" s="199" t="s">
        <v>155</v>
      </c>
      <c r="E576" s="200" t="s">
        <v>1</v>
      </c>
      <c r="F576" s="201" t="s">
        <v>911</v>
      </c>
      <c r="G576" s="198"/>
      <c r="H576" s="200" t="s">
        <v>1</v>
      </c>
      <c r="I576" s="202"/>
      <c r="J576" s="198"/>
      <c r="K576" s="198"/>
      <c r="L576" s="203"/>
      <c r="M576" s="204"/>
      <c r="N576" s="205"/>
      <c r="O576" s="205"/>
      <c r="P576" s="205"/>
      <c r="Q576" s="205"/>
      <c r="R576" s="205"/>
      <c r="S576" s="205"/>
      <c r="T576" s="206"/>
      <c r="AT576" s="207" t="s">
        <v>155</v>
      </c>
      <c r="AU576" s="207" t="s">
        <v>153</v>
      </c>
      <c r="AV576" s="13" t="s">
        <v>83</v>
      </c>
      <c r="AW576" s="13" t="s">
        <v>33</v>
      </c>
      <c r="AX576" s="13" t="s">
        <v>75</v>
      </c>
      <c r="AY576" s="207" t="s">
        <v>145</v>
      </c>
    </row>
    <row r="577" spans="1:65" s="14" customFormat="1" ht="11.25">
      <c r="B577" s="208"/>
      <c r="C577" s="209"/>
      <c r="D577" s="199" t="s">
        <v>155</v>
      </c>
      <c r="E577" s="210" t="s">
        <v>1</v>
      </c>
      <c r="F577" s="211" t="s">
        <v>83</v>
      </c>
      <c r="G577" s="209"/>
      <c r="H577" s="212">
        <v>1</v>
      </c>
      <c r="I577" s="213"/>
      <c r="J577" s="209"/>
      <c r="K577" s="209"/>
      <c r="L577" s="214"/>
      <c r="M577" s="215"/>
      <c r="N577" s="216"/>
      <c r="O577" s="216"/>
      <c r="P577" s="216"/>
      <c r="Q577" s="216"/>
      <c r="R577" s="216"/>
      <c r="S577" s="216"/>
      <c r="T577" s="217"/>
      <c r="AT577" s="218" t="s">
        <v>155</v>
      </c>
      <c r="AU577" s="218" t="s">
        <v>153</v>
      </c>
      <c r="AV577" s="14" t="s">
        <v>153</v>
      </c>
      <c r="AW577" s="14" t="s">
        <v>33</v>
      </c>
      <c r="AX577" s="14" t="s">
        <v>83</v>
      </c>
      <c r="AY577" s="218" t="s">
        <v>145</v>
      </c>
    </row>
    <row r="578" spans="1:65" s="2" customFormat="1" ht="21.75" customHeight="1">
      <c r="A578" s="34"/>
      <c r="B578" s="35"/>
      <c r="C578" s="183" t="s">
        <v>912</v>
      </c>
      <c r="D578" s="183" t="s">
        <v>148</v>
      </c>
      <c r="E578" s="184" t="s">
        <v>913</v>
      </c>
      <c r="F578" s="185" t="s">
        <v>914</v>
      </c>
      <c r="G578" s="186" t="s">
        <v>151</v>
      </c>
      <c r="H578" s="187">
        <v>1</v>
      </c>
      <c r="I578" s="188"/>
      <c r="J578" s="189">
        <f>ROUND(I578*H578,2)</f>
        <v>0</v>
      </c>
      <c r="K578" s="190"/>
      <c r="L578" s="39"/>
      <c r="M578" s="191" t="s">
        <v>1</v>
      </c>
      <c r="N578" s="192" t="s">
        <v>41</v>
      </c>
      <c r="O578" s="71"/>
      <c r="P578" s="193">
        <f>O578*H578</f>
        <v>0</v>
      </c>
      <c r="Q578" s="193">
        <v>1.4999999999999999E-4</v>
      </c>
      <c r="R578" s="193">
        <f>Q578*H578</f>
        <v>1.4999999999999999E-4</v>
      </c>
      <c r="S578" s="193">
        <v>0</v>
      </c>
      <c r="T578" s="194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95" t="s">
        <v>269</v>
      </c>
      <c r="AT578" s="195" t="s">
        <v>148</v>
      </c>
      <c r="AU578" s="195" t="s">
        <v>153</v>
      </c>
      <c r="AY578" s="17" t="s">
        <v>145</v>
      </c>
      <c r="BE578" s="196">
        <f>IF(N578="základní",J578,0)</f>
        <v>0</v>
      </c>
      <c r="BF578" s="196">
        <f>IF(N578="snížená",J578,0)</f>
        <v>0</v>
      </c>
      <c r="BG578" s="196">
        <f>IF(N578="zákl. přenesená",J578,0)</f>
        <v>0</v>
      </c>
      <c r="BH578" s="196">
        <f>IF(N578="sníž. přenesená",J578,0)</f>
        <v>0</v>
      </c>
      <c r="BI578" s="196">
        <f>IF(N578="nulová",J578,0)</f>
        <v>0</v>
      </c>
      <c r="BJ578" s="17" t="s">
        <v>153</v>
      </c>
      <c r="BK578" s="196">
        <f>ROUND(I578*H578,2)</f>
        <v>0</v>
      </c>
      <c r="BL578" s="17" t="s">
        <v>269</v>
      </c>
      <c r="BM578" s="195" t="s">
        <v>915</v>
      </c>
    </row>
    <row r="579" spans="1:65" s="13" customFormat="1" ht="11.25">
      <c r="B579" s="197"/>
      <c r="C579" s="198"/>
      <c r="D579" s="199" t="s">
        <v>155</v>
      </c>
      <c r="E579" s="200" t="s">
        <v>1</v>
      </c>
      <c r="F579" s="201" t="s">
        <v>540</v>
      </c>
      <c r="G579" s="198"/>
      <c r="H579" s="200" t="s">
        <v>1</v>
      </c>
      <c r="I579" s="202"/>
      <c r="J579" s="198"/>
      <c r="K579" s="198"/>
      <c r="L579" s="203"/>
      <c r="M579" s="204"/>
      <c r="N579" s="205"/>
      <c r="O579" s="205"/>
      <c r="P579" s="205"/>
      <c r="Q579" s="205"/>
      <c r="R579" s="205"/>
      <c r="S579" s="205"/>
      <c r="T579" s="206"/>
      <c r="AT579" s="207" t="s">
        <v>155</v>
      </c>
      <c r="AU579" s="207" t="s">
        <v>153</v>
      </c>
      <c r="AV579" s="13" t="s">
        <v>83</v>
      </c>
      <c r="AW579" s="13" t="s">
        <v>33</v>
      </c>
      <c r="AX579" s="13" t="s">
        <v>75</v>
      </c>
      <c r="AY579" s="207" t="s">
        <v>145</v>
      </c>
    </row>
    <row r="580" spans="1:65" s="14" customFormat="1" ht="11.25">
      <c r="B580" s="208"/>
      <c r="C580" s="209"/>
      <c r="D580" s="199" t="s">
        <v>155</v>
      </c>
      <c r="E580" s="210" t="s">
        <v>1</v>
      </c>
      <c r="F580" s="211" t="s">
        <v>83</v>
      </c>
      <c r="G580" s="209"/>
      <c r="H580" s="212">
        <v>1</v>
      </c>
      <c r="I580" s="213"/>
      <c r="J580" s="209"/>
      <c r="K580" s="209"/>
      <c r="L580" s="214"/>
      <c r="M580" s="215"/>
      <c r="N580" s="216"/>
      <c r="O580" s="216"/>
      <c r="P580" s="216"/>
      <c r="Q580" s="216"/>
      <c r="R580" s="216"/>
      <c r="S580" s="216"/>
      <c r="T580" s="217"/>
      <c r="AT580" s="218" t="s">
        <v>155</v>
      </c>
      <c r="AU580" s="218" t="s">
        <v>153</v>
      </c>
      <c r="AV580" s="14" t="s">
        <v>153</v>
      </c>
      <c r="AW580" s="14" t="s">
        <v>33</v>
      </c>
      <c r="AX580" s="14" t="s">
        <v>83</v>
      </c>
      <c r="AY580" s="218" t="s">
        <v>145</v>
      </c>
    </row>
    <row r="581" spans="1:65" s="2" customFormat="1" ht="24.2" customHeight="1">
      <c r="A581" s="34"/>
      <c r="B581" s="35"/>
      <c r="C581" s="230" t="s">
        <v>916</v>
      </c>
      <c r="D581" s="230" t="s">
        <v>430</v>
      </c>
      <c r="E581" s="231" t="s">
        <v>917</v>
      </c>
      <c r="F581" s="232" t="s">
        <v>918</v>
      </c>
      <c r="G581" s="233" t="s">
        <v>151</v>
      </c>
      <c r="H581" s="234">
        <v>1</v>
      </c>
      <c r="I581" s="235"/>
      <c r="J581" s="236">
        <f>ROUND(I581*H581,2)</f>
        <v>0</v>
      </c>
      <c r="K581" s="237"/>
      <c r="L581" s="238"/>
      <c r="M581" s="239" t="s">
        <v>1</v>
      </c>
      <c r="N581" s="240" t="s">
        <v>41</v>
      </c>
      <c r="O581" s="71"/>
      <c r="P581" s="193">
        <f>O581*H581</f>
        <v>0</v>
      </c>
      <c r="Q581" s="193">
        <v>8.9999999999999998E-4</v>
      </c>
      <c r="R581" s="193">
        <f>Q581*H581</f>
        <v>8.9999999999999998E-4</v>
      </c>
      <c r="S581" s="193">
        <v>0</v>
      </c>
      <c r="T581" s="194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5" t="s">
        <v>356</v>
      </c>
      <c r="AT581" s="195" t="s">
        <v>430</v>
      </c>
      <c r="AU581" s="195" t="s">
        <v>153</v>
      </c>
      <c r="AY581" s="17" t="s">
        <v>145</v>
      </c>
      <c r="BE581" s="196">
        <f>IF(N581="základní",J581,0)</f>
        <v>0</v>
      </c>
      <c r="BF581" s="196">
        <f>IF(N581="snížená",J581,0)</f>
        <v>0</v>
      </c>
      <c r="BG581" s="196">
        <f>IF(N581="zákl. přenesená",J581,0)</f>
        <v>0</v>
      </c>
      <c r="BH581" s="196">
        <f>IF(N581="sníž. přenesená",J581,0)</f>
        <v>0</v>
      </c>
      <c r="BI581" s="196">
        <f>IF(N581="nulová",J581,0)</f>
        <v>0</v>
      </c>
      <c r="BJ581" s="17" t="s">
        <v>153</v>
      </c>
      <c r="BK581" s="196">
        <f>ROUND(I581*H581,2)</f>
        <v>0</v>
      </c>
      <c r="BL581" s="17" t="s">
        <v>269</v>
      </c>
      <c r="BM581" s="195" t="s">
        <v>919</v>
      </c>
    </row>
    <row r="582" spans="1:65" s="2" customFormat="1" ht="24.2" customHeight="1">
      <c r="A582" s="34"/>
      <c r="B582" s="35"/>
      <c r="C582" s="183" t="s">
        <v>920</v>
      </c>
      <c r="D582" s="183" t="s">
        <v>148</v>
      </c>
      <c r="E582" s="184" t="s">
        <v>921</v>
      </c>
      <c r="F582" s="185" t="s">
        <v>922</v>
      </c>
      <c r="G582" s="186" t="s">
        <v>151</v>
      </c>
      <c r="H582" s="187">
        <v>1</v>
      </c>
      <c r="I582" s="188"/>
      <c r="J582" s="189">
        <f>ROUND(I582*H582,2)</f>
        <v>0</v>
      </c>
      <c r="K582" s="190"/>
      <c r="L582" s="39"/>
      <c r="M582" s="191" t="s">
        <v>1</v>
      </c>
      <c r="N582" s="192" t="s">
        <v>41</v>
      </c>
      <c r="O582" s="71"/>
      <c r="P582" s="193">
        <f>O582*H582</f>
        <v>0</v>
      </c>
      <c r="Q582" s="193">
        <v>2.7999999999999998E-4</v>
      </c>
      <c r="R582" s="193">
        <f>Q582*H582</f>
        <v>2.7999999999999998E-4</v>
      </c>
      <c r="S582" s="193">
        <v>0</v>
      </c>
      <c r="T582" s="194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5" t="s">
        <v>269</v>
      </c>
      <c r="AT582" s="195" t="s">
        <v>148</v>
      </c>
      <c r="AU582" s="195" t="s">
        <v>153</v>
      </c>
      <c r="AY582" s="17" t="s">
        <v>145</v>
      </c>
      <c r="BE582" s="196">
        <f>IF(N582="základní",J582,0)</f>
        <v>0</v>
      </c>
      <c r="BF582" s="196">
        <f>IF(N582="snížená",J582,0)</f>
        <v>0</v>
      </c>
      <c r="BG582" s="196">
        <f>IF(N582="zákl. přenesená",J582,0)</f>
        <v>0</v>
      </c>
      <c r="BH582" s="196">
        <f>IF(N582="sníž. přenesená",J582,0)</f>
        <v>0</v>
      </c>
      <c r="BI582" s="196">
        <f>IF(N582="nulová",J582,0)</f>
        <v>0</v>
      </c>
      <c r="BJ582" s="17" t="s">
        <v>153</v>
      </c>
      <c r="BK582" s="196">
        <f>ROUND(I582*H582,2)</f>
        <v>0</v>
      </c>
      <c r="BL582" s="17" t="s">
        <v>269</v>
      </c>
      <c r="BM582" s="195" t="s">
        <v>923</v>
      </c>
    </row>
    <row r="583" spans="1:65" s="2" customFormat="1" ht="24.2" customHeight="1">
      <c r="A583" s="34"/>
      <c r="B583" s="35"/>
      <c r="C583" s="230" t="s">
        <v>924</v>
      </c>
      <c r="D583" s="230" t="s">
        <v>430</v>
      </c>
      <c r="E583" s="231" t="s">
        <v>925</v>
      </c>
      <c r="F583" s="232" t="s">
        <v>926</v>
      </c>
      <c r="G583" s="233" t="s">
        <v>151</v>
      </c>
      <c r="H583" s="234">
        <v>1</v>
      </c>
      <c r="I583" s="235"/>
      <c r="J583" s="236">
        <f>ROUND(I583*H583,2)</f>
        <v>0</v>
      </c>
      <c r="K583" s="237"/>
      <c r="L583" s="238"/>
      <c r="M583" s="239" t="s">
        <v>1</v>
      </c>
      <c r="N583" s="240" t="s">
        <v>41</v>
      </c>
      <c r="O583" s="71"/>
      <c r="P583" s="193">
        <f>O583*H583</f>
        <v>0</v>
      </c>
      <c r="Q583" s="193">
        <v>2.5999999999999998E-4</v>
      </c>
      <c r="R583" s="193">
        <f>Q583*H583</f>
        <v>2.5999999999999998E-4</v>
      </c>
      <c r="S583" s="193">
        <v>0</v>
      </c>
      <c r="T583" s="194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95" t="s">
        <v>356</v>
      </c>
      <c r="AT583" s="195" t="s">
        <v>430</v>
      </c>
      <c r="AU583" s="195" t="s">
        <v>153</v>
      </c>
      <c r="AY583" s="17" t="s">
        <v>145</v>
      </c>
      <c r="BE583" s="196">
        <f>IF(N583="základní",J583,0)</f>
        <v>0</v>
      </c>
      <c r="BF583" s="196">
        <f>IF(N583="snížená",J583,0)</f>
        <v>0</v>
      </c>
      <c r="BG583" s="196">
        <f>IF(N583="zákl. přenesená",J583,0)</f>
        <v>0</v>
      </c>
      <c r="BH583" s="196">
        <f>IF(N583="sníž. přenesená",J583,0)</f>
        <v>0</v>
      </c>
      <c r="BI583" s="196">
        <f>IF(N583="nulová",J583,0)</f>
        <v>0</v>
      </c>
      <c r="BJ583" s="17" t="s">
        <v>153</v>
      </c>
      <c r="BK583" s="196">
        <f>ROUND(I583*H583,2)</f>
        <v>0</v>
      </c>
      <c r="BL583" s="17" t="s">
        <v>269</v>
      </c>
      <c r="BM583" s="195" t="s">
        <v>927</v>
      </c>
    </row>
    <row r="584" spans="1:65" s="2" customFormat="1" ht="16.5" customHeight="1">
      <c r="A584" s="34"/>
      <c r="B584" s="35"/>
      <c r="C584" s="183" t="s">
        <v>928</v>
      </c>
      <c r="D584" s="183" t="s">
        <v>148</v>
      </c>
      <c r="E584" s="184" t="s">
        <v>929</v>
      </c>
      <c r="F584" s="185" t="s">
        <v>930</v>
      </c>
      <c r="G584" s="186" t="s">
        <v>151</v>
      </c>
      <c r="H584" s="187">
        <v>3</v>
      </c>
      <c r="I584" s="188"/>
      <c r="J584" s="189">
        <f>ROUND(I584*H584,2)</f>
        <v>0</v>
      </c>
      <c r="K584" s="190"/>
      <c r="L584" s="39"/>
      <c r="M584" s="191" t="s">
        <v>1</v>
      </c>
      <c r="N584" s="192" t="s">
        <v>41</v>
      </c>
      <c r="O584" s="71"/>
      <c r="P584" s="193">
        <f>O584*H584</f>
        <v>0</v>
      </c>
      <c r="Q584" s="193">
        <v>3.1E-4</v>
      </c>
      <c r="R584" s="193">
        <f>Q584*H584</f>
        <v>9.3000000000000005E-4</v>
      </c>
      <c r="S584" s="193">
        <v>0</v>
      </c>
      <c r="T584" s="194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5" t="s">
        <v>269</v>
      </c>
      <c r="AT584" s="195" t="s">
        <v>148</v>
      </c>
      <c r="AU584" s="195" t="s">
        <v>153</v>
      </c>
      <c r="AY584" s="17" t="s">
        <v>145</v>
      </c>
      <c r="BE584" s="196">
        <f>IF(N584="základní",J584,0)</f>
        <v>0</v>
      </c>
      <c r="BF584" s="196">
        <f>IF(N584="snížená",J584,0)</f>
        <v>0</v>
      </c>
      <c r="BG584" s="196">
        <f>IF(N584="zákl. přenesená",J584,0)</f>
        <v>0</v>
      </c>
      <c r="BH584" s="196">
        <f>IF(N584="sníž. přenesená",J584,0)</f>
        <v>0</v>
      </c>
      <c r="BI584" s="196">
        <f>IF(N584="nulová",J584,0)</f>
        <v>0</v>
      </c>
      <c r="BJ584" s="17" t="s">
        <v>153</v>
      </c>
      <c r="BK584" s="196">
        <f>ROUND(I584*H584,2)</f>
        <v>0</v>
      </c>
      <c r="BL584" s="17" t="s">
        <v>269</v>
      </c>
      <c r="BM584" s="195" t="s">
        <v>931</v>
      </c>
    </row>
    <row r="585" spans="1:65" s="13" customFormat="1" ht="11.25">
      <c r="B585" s="197"/>
      <c r="C585" s="198"/>
      <c r="D585" s="199" t="s">
        <v>155</v>
      </c>
      <c r="E585" s="200" t="s">
        <v>1</v>
      </c>
      <c r="F585" s="201" t="s">
        <v>932</v>
      </c>
      <c r="G585" s="198"/>
      <c r="H585" s="200" t="s">
        <v>1</v>
      </c>
      <c r="I585" s="202"/>
      <c r="J585" s="198"/>
      <c r="K585" s="198"/>
      <c r="L585" s="203"/>
      <c r="M585" s="204"/>
      <c r="N585" s="205"/>
      <c r="O585" s="205"/>
      <c r="P585" s="205"/>
      <c r="Q585" s="205"/>
      <c r="R585" s="205"/>
      <c r="S585" s="205"/>
      <c r="T585" s="206"/>
      <c r="AT585" s="207" t="s">
        <v>155</v>
      </c>
      <c r="AU585" s="207" t="s">
        <v>153</v>
      </c>
      <c r="AV585" s="13" t="s">
        <v>83</v>
      </c>
      <c r="AW585" s="13" t="s">
        <v>33</v>
      </c>
      <c r="AX585" s="13" t="s">
        <v>75</v>
      </c>
      <c r="AY585" s="207" t="s">
        <v>145</v>
      </c>
    </row>
    <row r="586" spans="1:65" s="14" customFormat="1" ht="11.25">
      <c r="B586" s="208"/>
      <c r="C586" s="209"/>
      <c r="D586" s="199" t="s">
        <v>155</v>
      </c>
      <c r="E586" s="210" t="s">
        <v>1</v>
      </c>
      <c r="F586" s="211" t="s">
        <v>83</v>
      </c>
      <c r="G586" s="209"/>
      <c r="H586" s="212">
        <v>1</v>
      </c>
      <c r="I586" s="213"/>
      <c r="J586" s="209"/>
      <c r="K586" s="209"/>
      <c r="L586" s="214"/>
      <c r="M586" s="215"/>
      <c r="N586" s="216"/>
      <c r="O586" s="216"/>
      <c r="P586" s="216"/>
      <c r="Q586" s="216"/>
      <c r="R586" s="216"/>
      <c r="S586" s="216"/>
      <c r="T586" s="217"/>
      <c r="AT586" s="218" t="s">
        <v>155</v>
      </c>
      <c r="AU586" s="218" t="s">
        <v>153</v>
      </c>
      <c r="AV586" s="14" t="s">
        <v>153</v>
      </c>
      <c r="AW586" s="14" t="s">
        <v>33</v>
      </c>
      <c r="AX586" s="14" t="s">
        <v>75</v>
      </c>
      <c r="AY586" s="218" t="s">
        <v>145</v>
      </c>
    </row>
    <row r="587" spans="1:65" s="13" customFormat="1" ht="11.25">
      <c r="B587" s="197"/>
      <c r="C587" s="198"/>
      <c r="D587" s="199" t="s">
        <v>155</v>
      </c>
      <c r="E587" s="200" t="s">
        <v>1</v>
      </c>
      <c r="F587" s="201" t="s">
        <v>933</v>
      </c>
      <c r="G587" s="198"/>
      <c r="H587" s="200" t="s">
        <v>1</v>
      </c>
      <c r="I587" s="202"/>
      <c r="J587" s="198"/>
      <c r="K587" s="198"/>
      <c r="L587" s="203"/>
      <c r="M587" s="204"/>
      <c r="N587" s="205"/>
      <c r="O587" s="205"/>
      <c r="P587" s="205"/>
      <c r="Q587" s="205"/>
      <c r="R587" s="205"/>
      <c r="S587" s="205"/>
      <c r="T587" s="206"/>
      <c r="AT587" s="207" t="s">
        <v>155</v>
      </c>
      <c r="AU587" s="207" t="s">
        <v>153</v>
      </c>
      <c r="AV587" s="13" t="s">
        <v>83</v>
      </c>
      <c r="AW587" s="13" t="s">
        <v>33</v>
      </c>
      <c r="AX587" s="13" t="s">
        <v>75</v>
      </c>
      <c r="AY587" s="207" t="s">
        <v>145</v>
      </c>
    </row>
    <row r="588" spans="1:65" s="14" customFormat="1" ht="11.25">
      <c r="B588" s="208"/>
      <c r="C588" s="209"/>
      <c r="D588" s="199" t="s">
        <v>155</v>
      </c>
      <c r="E588" s="210" t="s">
        <v>1</v>
      </c>
      <c r="F588" s="211" t="s">
        <v>83</v>
      </c>
      <c r="G588" s="209"/>
      <c r="H588" s="212">
        <v>1</v>
      </c>
      <c r="I588" s="213"/>
      <c r="J588" s="209"/>
      <c r="K588" s="209"/>
      <c r="L588" s="214"/>
      <c r="M588" s="215"/>
      <c r="N588" s="216"/>
      <c r="O588" s="216"/>
      <c r="P588" s="216"/>
      <c r="Q588" s="216"/>
      <c r="R588" s="216"/>
      <c r="S588" s="216"/>
      <c r="T588" s="217"/>
      <c r="AT588" s="218" t="s">
        <v>155</v>
      </c>
      <c r="AU588" s="218" t="s">
        <v>153</v>
      </c>
      <c r="AV588" s="14" t="s">
        <v>153</v>
      </c>
      <c r="AW588" s="14" t="s">
        <v>33</v>
      </c>
      <c r="AX588" s="14" t="s">
        <v>75</v>
      </c>
      <c r="AY588" s="218" t="s">
        <v>145</v>
      </c>
    </row>
    <row r="589" spans="1:65" s="13" customFormat="1" ht="11.25">
      <c r="B589" s="197"/>
      <c r="C589" s="198"/>
      <c r="D589" s="199" t="s">
        <v>155</v>
      </c>
      <c r="E589" s="200" t="s">
        <v>1</v>
      </c>
      <c r="F589" s="201" t="s">
        <v>209</v>
      </c>
      <c r="G589" s="198"/>
      <c r="H589" s="200" t="s">
        <v>1</v>
      </c>
      <c r="I589" s="202"/>
      <c r="J589" s="198"/>
      <c r="K589" s="198"/>
      <c r="L589" s="203"/>
      <c r="M589" s="204"/>
      <c r="N589" s="205"/>
      <c r="O589" s="205"/>
      <c r="P589" s="205"/>
      <c r="Q589" s="205"/>
      <c r="R589" s="205"/>
      <c r="S589" s="205"/>
      <c r="T589" s="206"/>
      <c r="AT589" s="207" t="s">
        <v>155</v>
      </c>
      <c r="AU589" s="207" t="s">
        <v>153</v>
      </c>
      <c r="AV589" s="13" t="s">
        <v>83</v>
      </c>
      <c r="AW589" s="13" t="s">
        <v>33</v>
      </c>
      <c r="AX589" s="13" t="s">
        <v>75</v>
      </c>
      <c r="AY589" s="207" t="s">
        <v>145</v>
      </c>
    </row>
    <row r="590" spans="1:65" s="14" customFormat="1" ht="11.25">
      <c r="B590" s="208"/>
      <c r="C590" s="209"/>
      <c r="D590" s="199" t="s">
        <v>155</v>
      </c>
      <c r="E590" s="210" t="s">
        <v>1</v>
      </c>
      <c r="F590" s="211" t="s">
        <v>83</v>
      </c>
      <c r="G590" s="209"/>
      <c r="H590" s="212">
        <v>1</v>
      </c>
      <c r="I590" s="213"/>
      <c r="J590" s="209"/>
      <c r="K590" s="209"/>
      <c r="L590" s="214"/>
      <c r="M590" s="215"/>
      <c r="N590" s="216"/>
      <c r="O590" s="216"/>
      <c r="P590" s="216"/>
      <c r="Q590" s="216"/>
      <c r="R590" s="216"/>
      <c r="S590" s="216"/>
      <c r="T590" s="217"/>
      <c r="AT590" s="218" t="s">
        <v>155</v>
      </c>
      <c r="AU590" s="218" t="s">
        <v>153</v>
      </c>
      <c r="AV590" s="14" t="s">
        <v>153</v>
      </c>
      <c r="AW590" s="14" t="s">
        <v>33</v>
      </c>
      <c r="AX590" s="14" t="s">
        <v>75</v>
      </c>
      <c r="AY590" s="218" t="s">
        <v>145</v>
      </c>
    </row>
    <row r="591" spans="1:65" s="15" customFormat="1" ht="11.25">
      <c r="B591" s="219"/>
      <c r="C591" s="220"/>
      <c r="D591" s="199" t="s">
        <v>155</v>
      </c>
      <c r="E591" s="221" t="s">
        <v>1</v>
      </c>
      <c r="F591" s="222" t="s">
        <v>165</v>
      </c>
      <c r="G591" s="220"/>
      <c r="H591" s="223">
        <v>3</v>
      </c>
      <c r="I591" s="224"/>
      <c r="J591" s="220"/>
      <c r="K591" s="220"/>
      <c r="L591" s="225"/>
      <c r="M591" s="226"/>
      <c r="N591" s="227"/>
      <c r="O591" s="227"/>
      <c r="P591" s="227"/>
      <c r="Q591" s="227"/>
      <c r="R591" s="227"/>
      <c r="S591" s="227"/>
      <c r="T591" s="228"/>
      <c r="AT591" s="229" t="s">
        <v>155</v>
      </c>
      <c r="AU591" s="229" t="s">
        <v>153</v>
      </c>
      <c r="AV591" s="15" t="s">
        <v>152</v>
      </c>
      <c r="AW591" s="15" t="s">
        <v>33</v>
      </c>
      <c r="AX591" s="15" t="s">
        <v>83</v>
      </c>
      <c r="AY591" s="229" t="s">
        <v>145</v>
      </c>
    </row>
    <row r="592" spans="1:65" s="2" customFormat="1" ht="24.2" customHeight="1">
      <c r="A592" s="34"/>
      <c r="B592" s="35"/>
      <c r="C592" s="183" t="s">
        <v>934</v>
      </c>
      <c r="D592" s="183" t="s">
        <v>148</v>
      </c>
      <c r="E592" s="184" t="s">
        <v>935</v>
      </c>
      <c r="F592" s="185" t="s">
        <v>936</v>
      </c>
      <c r="G592" s="186" t="s">
        <v>387</v>
      </c>
      <c r="H592" s="187">
        <v>0.121</v>
      </c>
      <c r="I592" s="188"/>
      <c r="J592" s="189">
        <f>ROUND(I592*H592,2)</f>
        <v>0</v>
      </c>
      <c r="K592" s="190"/>
      <c r="L592" s="39"/>
      <c r="M592" s="191" t="s">
        <v>1</v>
      </c>
      <c r="N592" s="192" t="s">
        <v>41</v>
      </c>
      <c r="O592" s="71"/>
      <c r="P592" s="193">
        <f>O592*H592</f>
        <v>0</v>
      </c>
      <c r="Q592" s="193">
        <v>0</v>
      </c>
      <c r="R592" s="193">
        <f>Q592*H592</f>
        <v>0</v>
      </c>
      <c r="S592" s="193">
        <v>0</v>
      </c>
      <c r="T592" s="194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95" t="s">
        <v>269</v>
      </c>
      <c r="AT592" s="195" t="s">
        <v>148</v>
      </c>
      <c r="AU592" s="195" t="s">
        <v>153</v>
      </c>
      <c r="AY592" s="17" t="s">
        <v>145</v>
      </c>
      <c r="BE592" s="196">
        <f>IF(N592="základní",J592,0)</f>
        <v>0</v>
      </c>
      <c r="BF592" s="196">
        <f>IF(N592="snížená",J592,0)</f>
        <v>0</v>
      </c>
      <c r="BG592" s="196">
        <f>IF(N592="zákl. přenesená",J592,0)</f>
        <v>0</v>
      </c>
      <c r="BH592" s="196">
        <f>IF(N592="sníž. přenesená",J592,0)</f>
        <v>0</v>
      </c>
      <c r="BI592" s="196">
        <f>IF(N592="nulová",J592,0)</f>
        <v>0</v>
      </c>
      <c r="BJ592" s="17" t="s">
        <v>153</v>
      </c>
      <c r="BK592" s="196">
        <f>ROUND(I592*H592,2)</f>
        <v>0</v>
      </c>
      <c r="BL592" s="17" t="s">
        <v>269</v>
      </c>
      <c r="BM592" s="195" t="s">
        <v>937</v>
      </c>
    </row>
    <row r="593" spans="1:65" s="2" customFormat="1" ht="24.2" customHeight="1">
      <c r="A593" s="34"/>
      <c r="B593" s="35"/>
      <c r="C593" s="183" t="s">
        <v>938</v>
      </c>
      <c r="D593" s="183" t="s">
        <v>148</v>
      </c>
      <c r="E593" s="184" t="s">
        <v>939</v>
      </c>
      <c r="F593" s="185" t="s">
        <v>940</v>
      </c>
      <c r="G593" s="186" t="s">
        <v>387</v>
      </c>
      <c r="H593" s="187">
        <v>0.121</v>
      </c>
      <c r="I593" s="188"/>
      <c r="J593" s="189">
        <f>ROUND(I593*H593,2)</f>
        <v>0</v>
      </c>
      <c r="K593" s="190"/>
      <c r="L593" s="39"/>
      <c r="M593" s="191" t="s">
        <v>1</v>
      </c>
      <c r="N593" s="192" t="s">
        <v>41</v>
      </c>
      <c r="O593" s="71"/>
      <c r="P593" s="193">
        <f>O593*H593</f>
        <v>0</v>
      </c>
      <c r="Q593" s="193">
        <v>0</v>
      </c>
      <c r="R593" s="193">
        <f>Q593*H593</f>
        <v>0</v>
      </c>
      <c r="S593" s="193">
        <v>0</v>
      </c>
      <c r="T593" s="194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95" t="s">
        <v>269</v>
      </c>
      <c r="AT593" s="195" t="s">
        <v>148</v>
      </c>
      <c r="AU593" s="195" t="s">
        <v>153</v>
      </c>
      <c r="AY593" s="17" t="s">
        <v>145</v>
      </c>
      <c r="BE593" s="196">
        <f>IF(N593="základní",J593,0)</f>
        <v>0</v>
      </c>
      <c r="BF593" s="196">
        <f>IF(N593="snížená",J593,0)</f>
        <v>0</v>
      </c>
      <c r="BG593" s="196">
        <f>IF(N593="zákl. přenesená",J593,0)</f>
        <v>0</v>
      </c>
      <c r="BH593" s="196">
        <f>IF(N593="sníž. přenesená",J593,0)</f>
        <v>0</v>
      </c>
      <c r="BI593" s="196">
        <f>IF(N593="nulová",J593,0)</f>
        <v>0</v>
      </c>
      <c r="BJ593" s="17" t="s">
        <v>153</v>
      </c>
      <c r="BK593" s="196">
        <f>ROUND(I593*H593,2)</f>
        <v>0</v>
      </c>
      <c r="BL593" s="17" t="s">
        <v>269</v>
      </c>
      <c r="BM593" s="195" t="s">
        <v>941</v>
      </c>
    </row>
    <row r="594" spans="1:65" s="2" customFormat="1" ht="24.2" customHeight="1">
      <c r="A594" s="34"/>
      <c r="B594" s="35"/>
      <c r="C594" s="183" t="s">
        <v>942</v>
      </c>
      <c r="D594" s="183" t="s">
        <v>148</v>
      </c>
      <c r="E594" s="184" t="s">
        <v>943</v>
      </c>
      <c r="F594" s="185" t="s">
        <v>944</v>
      </c>
      <c r="G594" s="186" t="s">
        <v>387</v>
      </c>
      <c r="H594" s="187">
        <v>0.121</v>
      </c>
      <c r="I594" s="188"/>
      <c r="J594" s="189">
        <f>ROUND(I594*H594,2)</f>
        <v>0</v>
      </c>
      <c r="K594" s="190"/>
      <c r="L594" s="39"/>
      <c r="M594" s="191" t="s">
        <v>1</v>
      </c>
      <c r="N594" s="192" t="s">
        <v>41</v>
      </c>
      <c r="O594" s="71"/>
      <c r="P594" s="193">
        <f>O594*H594</f>
        <v>0</v>
      </c>
      <c r="Q594" s="193">
        <v>0</v>
      </c>
      <c r="R594" s="193">
        <f>Q594*H594</f>
        <v>0</v>
      </c>
      <c r="S594" s="193">
        <v>0</v>
      </c>
      <c r="T594" s="194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95" t="s">
        <v>269</v>
      </c>
      <c r="AT594" s="195" t="s">
        <v>148</v>
      </c>
      <c r="AU594" s="195" t="s">
        <v>153</v>
      </c>
      <c r="AY594" s="17" t="s">
        <v>145</v>
      </c>
      <c r="BE594" s="196">
        <f>IF(N594="základní",J594,0)</f>
        <v>0</v>
      </c>
      <c r="BF594" s="196">
        <f>IF(N594="snížená",J594,0)</f>
        <v>0</v>
      </c>
      <c r="BG594" s="196">
        <f>IF(N594="zákl. přenesená",J594,0)</f>
        <v>0</v>
      </c>
      <c r="BH594" s="196">
        <f>IF(N594="sníž. přenesená",J594,0)</f>
        <v>0</v>
      </c>
      <c r="BI594" s="196">
        <f>IF(N594="nulová",J594,0)</f>
        <v>0</v>
      </c>
      <c r="BJ594" s="17" t="s">
        <v>153</v>
      </c>
      <c r="BK594" s="196">
        <f>ROUND(I594*H594,2)</f>
        <v>0</v>
      </c>
      <c r="BL594" s="17" t="s">
        <v>269</v>
      </c>
      <c r="BM594" s="195" t="s">
        <v>945</v>
      </c>
    </row>
    <row r="595" spans="1:65" s="12" customFormat="1" ht="22.9" customHeight="1">
      <c r="B595" s="167"/>
      <c r="C595" s="168"/>
      <c r="D595" s="169" t="s">
        <v>74</v>
      </c>
      <c r="E595" s="181" t="s">
        <v>946</v>
      </c>
      <c r="F595" s="181" t="s">
        <v>947</v>
      </c>
      <c r="G595" s="168"/>
      <c r="H595" s="168"/>
      <c r="I595" s="171"/>
      <c r="J595" s="182">
        <f>BK595</f>
        <v>0</v>
      </c>
      <c r="K595" s="168"/>
      <c r="L595" s="173"/>
      <c r="M595" s="174"/>
      <c r="N595" s="175"/>
      <c r="O595" s="175"/>
      <c r="P595" s="176">
        <f>SUM(P596:P601)</f>
        <v>0</v>
      </c>
      <c r="Q595" s="175"/>
      <c r="R595" s="176">
        <f>SUM(R596:R601)</f>
        <v>1.7300000000000003E-2</v>
      </c>
      <c r="S595" s="175"/>
      <c r="T595" s="177">
        <f>SUM(T596:T601)</f>
        <v>0</v>
      </c>
      <c r="AR595" s="178" t="s">
        <v>153</v>
      </c>
      <c r="AT595" s="179" t="s">
        <v>74</v>
      </c>
      <c r="AU595" s="179" t="s">
        <v>83</v>
      </c>
      <c r="AY595" s="178" t="s">
        <v>145</v>
      </c>
      <c r="BK595" s="180">
        <f>SUM(BK596:BK601)</f>
        <v>0</v>
      </c>
    </row>
    <row r="596" spans="1:65" s="2" customFormat="1" ht="33" customHeight="1">
      <c r="A596" s="34"/>
      <c r="B596" s="35"/>
      <c r="C596" s="183" t="s">
        <v>948</v>
      </c>
      <c r="D596" s="183" t="s">
        <v>148</v>
      </c>
      <c r="E596" s="184" t="s">
        <v>949</v>
      </c>
      <c r="F596" s="185" t="s">
        <v>950</v>
      </c>
      <c r="G596" s="186" t="s">
        <v>631</v>
      </c>
      <c r="H596" s="187">
        <v>1</v>
      </c>
      <c r="I596" s="188"/>
      <c r="J596" s="189">
        <f t="shared" ref="J596:J601" si="40">ROUND(I596*H596,2)</f>
        <v>0</v>
      </c>
      <c r="K596" s="190"/>
      <c r="L596" s="39"/>
      <c r="M596" s="191" t="s">
        <v>1</v>
      </c>
      <c r="N596" s="192" t="s">
        <v>41</v>
      </c>
      <c r="O596" s="71"/>
      <c r="P596" s="193">
        <f t="shared" ref="P596:P601" si="41">O596*H596</f>
        <v>0</v>
      </c>
      <c r="Q596" s="193">
        <v>1.6650000000000002E-2</v>
      </c>
      <c r="R596" s="193">
        <f t="shared" ref="R596:R601" si="42">Q596*H596</f>
        <v>1.6650000000000002E-2</v>
      </c>
      <c r="S596" s="193">
        <v>0</v>
      </c>
      <c r="T596" s="194">
        <f t="shared" ref="T596:T601" si="43"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95" t="s">
        <v>269</v>
      </c>
      <c r="AT596" s="195" t="s">
        <v>148</v>
      </c>
      <c r="AU596" s="195" t="s">
        <v>153</v>
      </c>
      <c r="AY596" s="17" t="s">
        <v>145</v>
      </c>
      <c r="BE596" s="196">
        <f t="shared" ref="BE596:BE601" si="44">IF(N596="základní",J596,0)</f>
        <v>0</v>
      </c>
      <c r="BF596" s="196">
        <f t="shared" ref="BF596:BF601" si="45">IF(N596="snížená",J596,0)</f>
        <v>0</v>
      </c>
      <c r="BG596" s="196">
        <f t="shared" ref="BG596:BG601" si="46">IF(N596="zákl. přenesená",J596,0)</f>
        <v>0</v>
      </c>
      <c r="BH596" s="196">
        <f t="shared" ref="BH596:BH601" si="47">IF(N596="sníž. přenesená",J596,0)</f>
        <v>0</v>
      </c>
      <c r="BI596" s="196">
        <f t="shared" ref="BI596:BI601" si="48">IF(N596="nulová",J596,0)</f>
        <v>0</v>
      </c>
      <c r="BJ596" s="17" t="s">
        <v>153</v>
      </c>
      <c r="BK596" s="196">
        <f t="shared" ref="BK596:BK601" si="49">ROUND(I596*H596,2)</f>
        <v>0</v>
      </c>
      <c r="BL596" s="17" t="s">
        <v>269</v>
      </c>
      <c r="BM596" s="195" t="s">
        <v>951</v>
      </c>
    </row>
    <row r="597" spans="1:65" s="2" customFormat="1" ht="16.5" customHeight="1">
      <c r="A597" s="34"/>
      <c r="B597" s="35"/>
      <c r="C597" s="183" t="s">
        <v>952</v>
      </c>
      <c r="D597" s="183" t="s">
        <v>148</v>
      </c>
      <c r="E597" s="184" t="s">
        <v>953</v>
      </c>
      <c r="F597" s="185" t="s">
        <v>954</v>
      </c>
      <c r="G597" s="186" t="s">
        <v>631</v>
      </c>
      <c r="H597" s="187">
        <v>1</v>
      </c>
      <c r="I597" s="188"/>
      <c r="J597" s="189">
        <f t="shared" si="40"/>
        <v>0</v>
      </c>
      <c r="K597" s="190"/>
      <c r="L597" s="39"/>
      <c r="M597" s="191" t="s">
        <v>1</v>
      </c>
      <c r="N597" s="192" t="s">
        <v>41</v>
      </c>
      <c r="O597" s="71"/>
      <c r="P597" s="193">
        <f t="shared" si="41"/>
        <v>0</v>
      </c>
      <c r="Q597" s="193">
        <v>1.4999999999999999E-4</v>
      </c>
      <c r="R597" s="193">
        <f t="shared" si="42"/>
        <v>1.4999999999999999E-4</v>
      </c>
      <c r="S597" s="193">
        <v>0</v>
      </c>
      <c r="T597" s="194">
        <f t="shared" si="43"/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95" t="s">
        <v>269</v>
      </c>
      <c r="AT597" s="195" t="s">
        <v>148</v>
      </c>
      <c r="AU597" s="195" t="s">
        <v>153</v>
      </c>
      <c r="AY597" s="17" t="s">
        <v>145</v>
      </c>
      <c r="BE597" s="196">
        <f t="shared" si="44"/>
        <v>0</v>
      </c>
      <c r="BF597" s="196">
        <f t="shared" si="45"/>
        <v>0</v>
      </c>
      <c r="BG597" s="196">
        <f t="shared" si="46"/>
        <v>0</v>
      </c>
      <c r="BH597" s="196">
        <f t="shared" si="47"/>
        <v>0</v>
      </c>
      <c r="BI597" s="196">
        <f t="shared" si="48"/>
        <v>0</v>
      </c>
      <c r="BJ597" s="17" t="s">
        <v>153</v>
      </c>
      <c r="BK597" s="196">
        <f t="shared" si="49"/>
        <v>0</v>
      </c>
      <c r="BL597" s="17" t="s">
        <v>269</v>
      </c>
      <c r="BM597" s="195" t="s">
        <v>955</v>
      </c>
    </row>
    <row r="598" spans="1:65" s="2" customFormat="1" ht="16.5" customHeight="1">
      <c r="A598" s="34"/>
      <c r="B598" s="35"/>
      <c r="C598" s="183" t="s">
        <v>956</v>
      </c>
      <c r="D598" s="183" t="s">
        <v>148</v>
      </c>
      <c r="E598" s="184" t="s">
        <v>957</v>
      </c>
      <c r="F598" s="185" t="s">
        <v>958</v>
      </c>
      <c r="G598" s="186" t="s">
        <v>631</v>
      </c>
      <c r="H598" s="187">
        <v>1</v>
      </c>
      <c r="I598" s="188"/>
      <c r="J598" s="189">
        <f t="shared" si="40"/>
        <v>0</v>
      </c>
      <c r="K598" s="190"/>
      <c r="L598" s="39"/>
      <c r="M598" s="191" t="s">
        <v>1</v>
      </c>
      <c r="N598" s="192" t="s">
        <v>41</v>
      </c>
      <c r="O598" s="71"/>
      <c r="P598" s="193">
        <f t="shared" si="41"/>
        <v>0</v>
      </c>
      <c r="Q598" s="193">
        <v>5.0000000000000001E-4</v>
      </c>
      <c r="R598" s="193">
        <f t="shared" si="42"/>
        <v>5.0000000000000001E-4</v>
      </c>
      <c r="S598" s="193">
        <v>0</v>
      </c>
      <c r="T598" s="194">
        <f t="shared" si="43"/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95" t="s">
        <v>269</v>
      </c>
      <c r="AT598" s="195" t="s">
        <v>148</v>
      </c>
      <c r="AU598" s="195" t="s">
        <v>153</v>
      </c>
      <c r="AY598" s="17" t="s">
        <v>145</v>
      </c>
      <c r="BE598" s="196">
        <f t="shared" si="44"/>
        <v>0</v>
      </c>
      <c r="BF598" s="196">
        <f t="shared" si="45"/>
        <v>0</v>
      </c>
      <c r="BG598" s="196">
        <f t="shared" si="46"/>
        <v>0</v>
      </c>
      <c r="BH598" s="196">
        <f t="shared" si="47"/>
        <v>0</v>
      </c>
      <c r="BI598" s="196">
        <f t="shared" si="48"/>
        <v>0</v>
      </c>
      <c r="BJ598" s="17" t="s">
        <v>153</v>
      </c>
      <c r="BK598" s="196">
        <f t="shared" si="49"/>
        <v>0</v>
      </c>
      <c r="BL598" s="17" t="s">
        <v>269</v>
      </c>
      <c r="BM598" s="195" t="s">
        <v>959</v>
      </c>
    </row>
    <row r="599" spans="1:65" s="2" customFormat="1" ht="24.2" customHeight="1">
      <c r="A599" s="34"/>
      <c r="B599" s="35"/>
      <c r="C599" s="183" t="s">
        <v>960</v>
      </c>
      <c r="D599" s="183" t="s">
        <v>148</v>
      </c>
      <c r="E599" s="184" t="s">
        <v>961</v>
      </c>
      <c r="F599" s="185" t="s">
        <v>962</v>
      </c>
      <c r="G599" s="186" t="s">
        <v>387</v>
      </c>
      <c r="H599" s="187">
        <v>1.7000000000000001E-2</v>
      </c>
      <c r="I599" s="188"/>
      <c r="J599" s="189">
        <f t="shared" si="40"/>
        <v>0</v>
      </c>
      <c r="K599" s="190"/>
      <c r="L599" s="39"/>
      <c r="M599" s="191" t="s">
        <v>1</v>
      </c>
      <c r="N599" s="192" t="s">
        <v>41</v>
      </c>
      <c r="O599" s="71"/>
      <c r="P599" s="193">
        <f t="shared" si="41"/>
        <v>0</v>
      </c>
      <c r="Q599" s="193">
        <v>0</v>
      </c>
      <c r="R599" s="193">
        <f t="shared" si="42"/>
        <v>0</v>
      </c>
      <c r="S599" s="193">
        <v>0</v>
      </c>
      <c r="T599" s="194">
        <f t="shared" si="43"/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5" t="s">
        <v>269</v>
      </c>
      <c r="AT599" s="195" t="s">
        <v>148</v>
      </c>
      <c r="AU599" s="195" t="s">
        <v>153</v>
      </c>
      <c r="AY599" s="17" t="s">
        <v>145</v>
      </c>
      <c r="BE599" s="196">
        <f t="shared" si="44"/>
        <v>0</v>
      </c>
      <c r="BF599" s="196">
        <f t="shared" si="45"/>
        <v>0</v>
      </c>
      <c r="BG599" s="196">
        <f t="shared" si="46"/>
        <v>0</v>
      </c>
      <c r="BH599" s="196">
        <f t="shared" si="47"/>
        <v>0</v>
      </c>
      <c r="BI599" s="196">
        <f t="shared" si="48"/>
        <v>0</v>
      </c>
      <c r="BJ599" s="17" t="s">
        <v>153</v>
      </c>
      <c r="BK599" s="196">
        <f t="shared" si="49"/>
        <v>0</v>
      </c>
      <c r="BL599" s="17" t="s">
        <v>269</v>
      </c>
      <c r="BM599" s="195" t="s">
        <v>963</v>
      </c>
    </row>
    <row r="600" spans="1:65" s="2" customFormat="1" ht="24.2" customHeight="1">
      <c r="A600" s="34"/>
      <c r="B600" s="35"/>
      <c r="C600" s="183" t="s">
        <v>964</v>
      </c>
      <c r="D600" s="183" t="s">
        <v>148</v>
      </c>
      <c r="E600" s="184" t="s">
        <v>965</v>
      </c>
      <c r="F600" s="185" t="s">
        <v>966</v>
      </c>
      <c r="G600" s="186" t="s">
        <v>387</v>
      </c>
      <c r="H600" s="187">
        <v>1.7000000000000001E-2</v>
      </c>
      <c r="I600" s="188"/>
      <c r="J600" s="189">
        <f t="shared" si="40"/>
        <v>0</v>
      </c>
      <c r="K600" s="190"/>
      <c r="L600" s="39"/>
      <c r="M600" s="191" t="s">
        <v>1</v>
      </c>
      <c r="N600" s="192" t="s">
        <v>41</v>
      </c>
      <c r="O600" s="71"/>
      <c r="P600" s="193">
        <f t="shared" si="41"/>
        <v>0</v>
      </c>
      <c r="Q600" s="193">
        <v>0</v>
      </c>
      <c r="R600" s="193">
        <f t="shared" si="42"/>
        <v>0</v>
      </c>
      <c r="S600" s="193">
        <v>0</v>
      </c>
      <c r="T600" s="194">
        <f t="shared" si="43"/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95" t="s">
        <v>269</v>
      </c>
      <c r="AT600" s="195" t="s">
        <v>148</v>
      </c>
      <c r="AU600" s="195" t="s">
        <v>153</v>
      </c>
      <c r="AY600" s="17" t="s">
        <v>145</v>
      </c>
      <c r="BE600" s="196">
        <f t="shared" si="44"/>
        <v>0</v>
      </c>
      <c r="BF600" s="196">
        <f t="shared" si="45"/>
        <v>0</v>
      </c>
      <c r="BG600" s="196">
        <f t="shared" si="46"/>
        <v>0</v>
      </c>
      <c r="BH600" s="196">
        <f t="shared" si="47"/>
        <v>0</v>
      </c>
      <c r="BI600" s="196">
        <f t="shared" si="48"/>
        <v>0</v>
      </c>
      <c r="BJ600" s="17" t="s">
        <v>153</v>
      </c>
      <c r="BK600" s="196">
        <f t="shared" si="49"/>
        <v>0</v>
      </c>
      <c r="BL600" s="17" t="s">
        <v>269</v>
      </c>
      <c r="BM600" s="195" t="s">
        <v>967</v>
      </c>
    </row>
    <row r="601" spans="1:65" s="2" customFormat="1" ht="24.2" customHeight="1">
      <c r="A601" s="34"/>
      <c r="B601" s="35"/>
      <c r="C601" s="183" t="s">
        <v>968</v>
      </c>
      <c r="D601" s="183" t="s">
        <v>148</v>
      </c>
      <c r="E601" s="184" t="s">
        <v>969</v>
      </c>
      <c r="F601" s="185" t="s">
        <v>970</v>
      </c>
      <c r="G601" s="186" t="s">
        <v>387</v>
      </c>
      <c r="H601" s="187">
        <v>1.7000000000000001E-2</v>
      </c>
      <c r="I601" s="188"/>
      <c r="J601" s="189">
        <f t="shared" si="40"/>
        <v>0</v>
      </c>
      <c r="K601" s="190"/>
      <c r="L601" s="39"/>
      <c r="M601" s="191" t="s">
        <v>1</v>
      </c>
      <c r="N601" s="192" t="s">
        <v>41</v>
      </c>
      <c r="O601" s="71"/>
      <c r="P601" s="193">
        <f t="shared" si="41"/>
        <v>0</v>
      </c>
      <c r="Q601" s="193">
        <v>0</v>
      </c>
      <c r="R601" s="193">
        <f t="shared" si="42"/>
        <v>0</v>
      </c>
      <c r="S601" s="193">
        <v>0</v>
      </c>
      <c r="T601" s="194">
        <f t="shared" si="43"/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5" t="s">
        <v>269</v>
      </c>
      <c r="AT601" s="195" t="s">
        <v>148</v>
      </c>
      <c r="AU601" s="195" t="s">
        <v>153</v>
      </c>
      <c r="AY601" s="17" t="s">
        <v>145</v>
      </c>
      <c r="BE601" s="196">
        <f t="shared" si="44"/>
        <v>0</v>
      </c>
      <c r="BF601" s="196">
        <f t="shared" si="45"/>
        <v>0</v>
      </c>
      <c r="BG601" s="196">
        <f t="shared" si="46"/>
        <v>0</v>
      </c>
      <c r="BH601" s="196">
        <f t="shared" si="47"/>
        <v>0</v>
      </c>
      <c r="BI601" s="196">
        <f t="shared" si="48"/>
        <v>0</v>
      </c>
      <c r="BJ601" s="17" t="s">
        <v>153</v>
      </c>
      <c r="BK601" s="196">
        <f t="shared" si="49"/>
        <v>0</v>
      </c>
      <c r="BL601" s="17" t="s">
        <v>269</v>
      </c>
      <c r="BM601" s="195" t="s">
        <v>971</v>
      </c>
    </row>
    <row r="602" spans="1:65" s="12" customFormat="1" ht="22.9" customHeight="1">
      <c r="B602" s="167"/>
      <c r="C602" s="168"/>
      <c r="D602" s="169" t="s">
        <v>74</v>
      </c>
      <c r="E602" s="181" t="s">
        <v>972</v>
      </c>
      <c r="F602" s="181" t="s">
        <v>973</v>
      </c>
      <c r="G602" s="168"/>
      <c r="H602" s="168"/>
      <c r="I602" s="171"/>
      <c r="J602" s="182">
        <f>BK602</f>
        <v>0</v>
      </c>
      <c r="K602" s="168"/>
      <c r="L602" s="173"/>
      <c r="M602" s="174"/>
      <c r="N602" s="175"/>
      <c r="O602" s="175"/>
      <c r="P602" s="176">
        <f>SUM(P603:P610)</f>
        <v>0</v>
      </c>
      <c r="Q602" s="175"/>
      <c r="R602" s="176">
        <f>SUM(R603:R610)</f>
        <v>3.3689999999999998E-2</v>
      </c>
      <c r="S602" s="175"/>
      <c r="T602" s="177">
        <f>SUM(T603:T610)</f>
        <v>0</v>
      </c>
      <c r="AR602" s="178" t="s">
        <v>153</v>
      </c>
      <c r="AT602" s="179" t="s">
        <v>74</v>
      </c>
      <c r="AU602" s="179" t="s">
        <v>83</v>
      </c>
      <c r="AY602" s="178" t="s">
        <v>145</v>
      </c>
      <c r="BK602" s="180">
        <f>SUM(BK603:BK610)</f>
        <v>0</v>
      </c>
    </row>
    <row r="603" spans="1:65" s="2" customFormat="1" ht="24.2" customHeight="1">
      <c r="A603" s="34"/>
      <c r="B603" s="35"/>
      <c r="C603" s="183" t="s">
        <v>974</v>
      </c>
      <c r="D603" s="183" t="s">
        <v>148</v>
      </c>
      <c r="E603" s="184" t="s">
        <v>975</v>
      </c>
      <c r="F603" s="185" t="s">
        <v>976</v>
      </c>
      <c r="G603" s="186" t="s">
        <v>631</v>
      </c>
      <c r="H603" s="187">
        <v>1</v>
      </c>
      <c r="I603" s="188"/>
      <c r="J603" s="189">
        <f>ROUND(I603*H603,2)</f>
        <v>0</v>
      </c>
      <c r="K603" s="190"/>
      <c r="L603" s="39"/>
      <c r="M603" s="191" t="s">
        <v>1</v>
      </c>
      <c r="N603" s="192" t="s">
        <v>41</v>
      </c>
      <c r="O603" s="71"/>
      <c r="P603" s="193">
        <f>O603*H603</f>
        <v>0</v>
      </c>
      <c r="Q603" s="193">
        <v>3.1910000000000001E-2</v>
      </c>
      <c r="R603" s="193">
        <f>Q603*H603</f>
        <v>3.1910000000000001E-2</v>
      </c>
      <c r="S603" s="193">
        <v>0</v>
      </c>
      <c r="T603" s="194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95" t="s">
        <v>269</v>
      </c>
      <c r="AT603" s="195" t="s">
        <v>148</v>
      </c>
      <c r="AU603" s="195" t="s">
        <v>153</v>
      </c>
      <c r="AY603" s="17" t="s">
        <v>145</v>
      </c>
      <c r="BE603" s="196">
        <f>IF(N603="základní",J603,0)</f>
        <v>0</v>
      </c>
      <c r="BF603" s="196">
        <f>IF(N603="snížená",J603,0)</f>
        <v>0</v>
      </c>
      <c r="BG603" s="196">
        <f>IF(N603="zákl. přenesená",J603,0)</f>
        <v>0</v>
      </c>
      <c r="BH603" s="196">
        <f>IF(N603="sníž. přenesená",J603,0)</f>
        <v>0</v>
      </c>
      <c r="BI603" s="196">
        <f>IF(N603="nulová",J603,0)</f>
        <v>0</v>
      </c>
      <c r="BJ603" s="17" t="s">
        <v>153</v>
      </c>
      <c r="BK603" s="196">
        <f>ROUND(I603*H603,2)</f>
        <v>0</v>
      </c>
      <c r="BL603" s="17" t="s">
        <v>269</v>
      </c>
      <c r="BM603" s="195" t="s">
        <v>977</v>
      </c>
    </row>
    <row r="604" spans="1:65" s="2" customFormat="1" ht="37.9" customHeight="1">
      <c r="A604" s="34"/>
      <c r="B604" s="35"/>
      <c r="C604" s="183" t="s">
        <v>978</v>
      </c>
      <c r="D604" s="183" t="s">
        <v>148</v>
      </c>
      <c r="E604" s="184" t="s">
        <v>979</v>
      </c>
      <c r="F604" s="185" t="s">
        <v>980</v>
      </c>
      <c r="G604" s="186" t="s">
        <v>631</v>
      </c>
      <c r="H604" s="187">
        <v>1</v>
      </c>
      <c r="I604" s="188"/>
      <c r="J604" s="189">
        <f>ROUND(I604*H604,2)</f>
        <v>0</v>
      </c>
      <c r="K604" s="190"/>
      <c r="L604" s="39"/>
      <c r="M604" s="191" t="s">
        <v>1</v>
      </c>
      <c r="N604" s="192" t="s">
        <v>41</v>
      </c>
      <c r="O604" s="71"/>
      <c r="P604" s="193">
        <f>O604*H604</f>
        <v>0</v>
      </c>
      <c r="Q604" s="193">
        <v>8.9999999999999998E-4</v>
      </c>
      <c r="R604" s="193">
        <f>Q604*H604</f>
        <v>8.9999999999999998E-4</v>
      </c>
      <c r="S604" s="193">
        <v>0</v>
      </c>
      <c r="T604" s="194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95" t="s">
        <v>269</v>
      </c>
      <c r="AT604" s="195" t="s">
        <v>148</v>
      </c>
      <c r="AU604" s="195" t="s">
        <v>153</v>
      </c>
      <c r="AY604" s="17" t="s">
        <v>145</v>
      </c>
      <c r="BE604" s="196">
        <f>IF(N604="základní",J604,0)</f>
        <v>0</v>
      </c>
      <c r="BF604" s="196">
        <f>IF(N604="snížená",J604,0)</f>
        <v>0</v>
      </c>
      <c r="BG604" s="196">
        <f>IF(N604="zákl. přenesená",J604,0)</f>
        <v>0</v>
      </c>
      <c r="BH604" s="196">
        <f>IF(N604="sníž. přenesená",J604,0)</f>
        <v>0</v>
      </c>
      <c r="BI604" s="196">
        <f>IF(N604="nulová",J604,0)</f>
        <v>0</v>
      </c>
      <c r="BJ604" s="17" t="s">
        <v>153</v>
      </c>
      <c r="BK604" s="196">
        <f>ROUND(I604*H604,2)</f>
        <v>0</v>
      </c>
      <c r="BL604" s="17" t="s">
        <v>269</v>
      </c>
      <c r="BM604" s="195" t="s">
        <v>981</v>
      </c>
    </row>
    <row r="605" spans="1:65" s="2" customFormat="1" ht="24.2" customHeight="1">
      <c r="A605" s="34"/>
      <c r="B605" s="35"/>
      <c r="C605" s="183" t="s">
        <v>982</v>
      </c>
      <c r="D605" s="183" t="s">
        <v>148</v>
      </c>
      <c r="E605" s="184" t="s">
        <v>983</v>
      </c>
      <c r="F605" s="185" t="s">
        <v>984</v>
      </c>
      <c r="G605" s="186" t="s">
        <v>334</v>
      </c>
      <c r="H605" s="187">
        <v>2</v>
      </c>
      <c r="I605" s="188"/>
      <c r="J605" s="189">
        <f>ROUND(I605*H605,2)</f>
        <v>0</v>
      </c>
      <c r="K605" s="190"/>
      <c r="L605" s="39"/>
      <c r="M605" s="191" t="s">
        <v>1</v>
      </c>
      <c r="N605" s="192" t="s">
        <v>41</v>
      </c>
      <c r="O605" s="71"/>
      <c r="P605" s="193">
        <f>O605*H605</f>
        <v>0</v>
      </c>
      <c r="Q605" s="193">
        <v>4.4000000000000002E-4</v>
      </c>
      <c r="R605" s="193">
        <f>Q605*H605</f>
        <v>8.8000000000000003E-4</v>
      </c>
      <c r="S605" s="193">
        <v>0</v>
      </c>
      <c r="T605" s="194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95" t="s">
        <v>269</v>
      </c>
      <c r="AT605" s="195" t="s">
        <v>148</v>
      </c>
      <c r="AU605" s="195" t="s">
        <v>153</v>
      </c>
      <c r="AY605" s="17" t="s">
        <v>145</v>
      </c>
      <c r="BE605" s="196">
        <f>IF(N605="základní",J605,0)</f>
        <v>0</v>
      </c>
      <c r="BF605" s="196">
        <f>IF(N605="snížená",J605,0)</f>
        <v>0</v>
      </c>
      <c r="BG605" s="196">
        <f>IF(N605="zákl. přenesená",J605,0)</f>
        <v>0</v>
      </c>
      <c r="BH605" s="196">
        <f>IF(N605="sníž. přenesená",J605,0)</f>
        <v>0</v>
      </c>
      <c r="BI605" s="196">
        <f>IF(N605="nulová",J605,0)</f>
        <v>0</v>
      </c>
      <c r="BJ605" s="17" t="s">
        <v>153</v>
      </c>
      <c r="BK605" s="196">
        <f>ROUND(I605*H605,2)</f>
        <v>0</v>
      </c>
      <c r="BL605" s="17" t="s">
        <v>269</v>
      </c>
      <c r="BM605" s="195" t="s">
        <v>985</v>
      </c>
    </row>
    <row r="606" spans="1:65" s="13" customFormat="1" ht="11.25">
      <c r="B606" s="197"/>
      <c r="C606" s="198"/>
      <c r="D606" s="199" t="s">
        <v>155</v>
      </c>
      <c r="E606" s="200" t="s">
        <v>1</v>
      </c>
      <c r="F606" s="201" t="s">
        <v>986</v>
      </c>
      <c r="G606" s="198"/>
      <c r="H606" s="200" t="s">
        <v>1</v>
      </c>
      <c r="I606" s="202"/>
      <c r="J606" s="198"/>
      <c r="K606" s="198"/>
      <c r="L606" s="203"/>
      <c r="M606" s="204"/>
      <c r="N606" s="205"/>
      <c r="O606" s="205"/>
      <c r="P606" s="205"/>
      <c r="Q606" s="205"/>
      <c r="R606" s="205"/>
      <c r="S606" s="205"/>
      <c r="T606" s="206"/>
      <c r="AT606" s="207" t="s">
        <v>155</v>
      </c>
      <c r="AU606" s="207" t="s">
        <v>153</v>
      </c>
      <c r="AV606" s="13" t="s">
        <v>83</v>
      </c>
      <c r="AW606" s="13" t="s">
        <v>33</v>
      </c>
      <c r="AX606" s="13" t="s">
        <v>75</v>
      </c>
      <c r="AY606" s="207" t="s">
        <v>145</v>
      </c>
    </row>
    <row r="607" spans="1:65" s="14" customFormat="1" ht="11.25">
      <c r="B607" s="208"/>
      <c r="C607" s="209"/>
      <c r="D607" s="199" t="s">
        <v>155</v>
      </c>
      <c r="E607" s="210" t="s">
        <v>1</v>
      </c>
      <c r="F607" s="211" t="s">
        <v>987</v>
      </c>
      <c r="G607" s="209"/>
      <c r="H607" s="212">
        <v>2</v>
      </c>
      <c r="I607" s="213"/>
      <c r="J607" s="209"/>
      <c r="K607" s="209"/>
      <c r="L607" s="214"/>
      <c r="M607" s="215"/>
      <c r="N607" s="216"/>
      <c r="O607" s="216"/>
      <c r="P607" s="216"/>
      <c r="Q607" s="216"/>
      <c r="R607" s="216"/>
      <c r="S607" s="216"/>
      <c r="T607" s="217"/>
      <c r="AT607" s="218" t="s">
        <v>155</v>
      </c>
      <c r="AU607" s="218" t="s">
        <v>153</v>
      </c>
      <c r="AV607" s="14" t="s">
        <v>153</v>
      </c>
      <c r="AW607" s="14" t="s">
        <v>33</v>
      </c>
      <c r="AX607" s="14" t="s">
        <v>83</v>
      </c>
      <c r="AY607" s="218" t="s">
        <v>145</v>
      </c>
    </row>
    <row r="608" spans="1:65" s="2" customFormat="1" ht="24.2" customHeight="1">
      <c r="A608" s="34"/>
      <c r="B608" s="35"/>
      <c r="C608" s="183" t="s">
        <v>988</v>
      </c>
      <c r="D608" s="183" t="s">
        <v>148</v>
      </c>
      <c r="E608" s="184" t="s">
        <v>989</v>
      </c>
      <c r="F608" s="185" t="s">
        <v>990</v>
      </c>
      <c r="G608" s="186" t="s">
        <v>387</v>
      </c>
      <c r="H608" s="187">
        <v>3.4000000000000002E-2</v>
      </c>
      <c r="I608" s="188"/>
      <c r="J608" s="189">
        <f>ROUND(I608*H608,2)</f>
        <v>0</v>
      </c>
      <c r="K608" s="190"/>
      <c r="L608" s="39"/>
      <c r="M608" s="191" t="s">
        <v>1</v>
      </c>
      <c r="N608" s="192" t="s">
        <v>41</v>
      </c>
      <c r="O608" s="71"/>
      <c r="P608" s="193">
        <f>O608*H608</f>
        <v>0</v>
      </c>
      <c r="Q608" s="193">
        <v>0</v>
      </c>
      <c r="R608" s="193">
        <f>Q608*H608</f>
        <v>0</v>
      </c>
      <c r="S608" s="193">
        <v>0</v>
      </c>
      <c r="T608" s="194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95" t="s">
        <v>269</v>
      </c>
      <c r="AT608" s="195" t="s">
        <v>148</v>
      </c>
      <c r="AU608" s="195" t="s">
        <v>153</v>
      </c>
      <c r="AY608" s="17" t="s">
        <v>145</v>
      </c>
      <c r="BE608" s="196">
        <f>IF(N608="základní",J608,0)</f>
        <v>0</v>
      </c>
      <c r="BF608" s="196">
        <f>IF(N608="snížená",J608,0)</f>
        <v>0</v>
      </c>
      <c r="BG608" s="196">
        <f>IF(N608="zákl. přenesená",J608,0)</f>
        <v>0</v>
      </c>
      <c r="BH608" s="196">
        <f>IF(N608="sníž. přenesená",J608,0)</f>
        <v>0</v>
      </c>
      <c r="BI608" s="196">
        <f>IF(N608="nulová",J608,0)</f>
        <v>0</v>
      </c>
      <c r="BJ608" s="17" t="s">
        <v>153</v>
      </c>
      <c r="BK608" s="196">
        <f>ROUND(I608*H608,2)</f>
        <v>0</v>
      </c>
      <c r="BL608" s="17" t="s">
        <v>269</v>
      </c>
      <c r="BM608" s="195" t="s">
        <v>991</v>
      </c>
    </row>
    <row r="609" spans="1:65" s="2" customFormat="1" ht="24.2" customHeight="1">
      <c r="A609" s="34"/>
      <c r="B609" s="35"/>
      <c r="C609" s="183" t="s">
        <v>992</v>
      </c>
      <c r="D609" s="183" t="s">
        <v>148</v>
      </c>
      <c r="E609" s="184" t="s">
        <v>993</v>
      </c>
      <c r="F609" s="185" t="s">
        <v>994</v>
      </c>
      <c r="G609" s="186" t="s">
        <v>387</v>
      </c>
      <c r="H609" s="187">
        <v>3.4000000000000002E-2</v>
      </c>
      <c r="I609" s="188"/>
      <c r="J609" s="189">
        <f>ROUND(I609*H609,2)</f>
        <v>0</v>
      </c>
      <c r="K609" s="190"/>
      <c r="L609" s="39"/>
      <c r="M609" s="191" t="s">
        <v>1</v>
      </c>
      <c r="N609" s="192" t="s">
        <v>41</v>
      </c>
      <c r="O609" s="71"/>
      <c r="P609" s="193">
        <f>O609*H609</f>
        <v>0</v>
      </c>
      <c r="Q609" s="193">
        <v>0</v>
      </c>
      <c r="R609" s="193">
        <f>Q609*H609</f>
        <v>0</v>
      </c>
      <c r="S609" s="193">
        <v>0</v>
      </c>
      <c r="T609" s="194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5" t="s">
        <v>269</v>
      </c>
      <c r="AT609" s="195" t="s">
        <v>148</v>
      </c>
      <c r="AU609" s="195" t="s">
        <v>153</v>
      </c>
      <c r="AY609" s="17" t="s">
        <v>145</v>
      </c>
      <c r="BE609" s="196">
        <f>IF(N609="základní",J609,0)</f>
        <v>0</v>
      </c>
      <c r="BF609" s="196">
        <f>IF(N609="snížená",J609,0)</f>
        <v>0</v>
      </c>
      <c r="BG609" s="196">
        <f>IF(N609="zákl. přenesená",J609,0)</f>
        <v>0</v>
      </c>
      <c r="BH609" s="196">
        <f>IF(N609="sníž. přenesená",J609,0)</f>
        <v>0</v>
      </c>
      <c r="BI609" s="196">
        <f>IF(N609="nulová",J609,0)</f>
        <v>0</v>
      </c>
      <c r="BJ609" s="17" t="s">
        <v>153</v>
      </c>
      <c r="BK609" s="196">
        <f>ROUND(I609*H609,2)</f>
        <v>0</v>
      </c>
      <c r="BL609" s="17" t="s">
        <v>269</v>
      </c>
      <c r="BM609" s="195" t="s">
        <v>995</v>
      </c>
    </row>
    <row r="610" spans="1:65" s="2" customFormat="1" ht="24.2" customHeight="1">
      <c r="A610" s="34"/>
      <c r="B610" s="35"/>
      <c r="C610" s="183" t="s">
        <v>996</v>
      </c>
      <c r="D610" s="183" t="s">
        <v>148</v>
      </c>
      <c r="E610" s="184" t="s">
        <v>997</v>
      </c>
      <c r="F610" s="185" t="s">
        <v>998</v>
      </c>
      <c r="G610" s="186" t="s">
        <v>387</v>
      </c>
      <c r="H610" s="187">
        <v>3.4000000000000002E-2</v>
      </c>
      <c r="I610" s="188"/>
      <c r="J610" s="189">
        <f>ROUND(I610*H610,2)</f>
        <v>0</v>
      </c>
      <c r="K610" s="190"/>
      <c r="L610" s="39"/>
      <c r="M610" s="191" t="s">
        <v>1</v>
      </c>
      <c r="N610" s="192" t="s">
        <v>41</v>
      </c>
      <c r="O610" s="71"/>
      <c r="P610" s="193">
        <f>O610*H610</f>
        <v>0</v>
      </c>
      <c r="Q610" s="193">
        <v>0</v>
      </c>
      <c r="R610" s="193">
        <f>Q610*H610</f>
        <v>0</v>
      </c>
      <c r="S610" s="193">
        <v>0</v>
      </c>
      <c r="T610" s="194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5" t="s">
        <v>269</v>
      </c>
      <c r="AT610" s="195" t="s">
        <v>148</v>
      </c>
      <c r="AU610" s="195" t="s">
        <v>153</v>
      </c>
      <c r="AY610" s="17" t="s">
        <v>145</v>
      </c>
      <c r="BE610" s="196">
        <f>IF(N610="základní",J610,0)</f>
        <v>0</v>
      </c>
      <c r="BF610" s="196">
        <f>IF(N610="snížená",J610,0)</f>
        <v>0</v>
      </c>
      <c r="BG610" s="196">
        <f>IF(N610="zákl. přenesená",J610,0)</f>
        <v>0</v>
      </c>
      <c r="BH610" s="196">
        <f>IF(N610="sníž. přenesená",J610,0)</f>
        <v>0</v>
      </c>
      <c r="BI610" s="196">
        <f>IF(N610="nulová",J610,0)</f>
        <v>0</v>
      </c>
      <c r="BJ610" s="17" t="s">
        <v>153</v>
      </c>
      <c r="BK610" s="196">
        <f>ROUND(I610*H610,2)</f>
        <v>0</v>
      </c>
      <c r="BL610" s="17" t="s">
        <v>269</v>
      </c>
      <c r="BM610" s="195" t="s">
        <v>999</v>
      </c>
    </row>
    <row r="611" spans="1:65" s="12" customFormat="1" ht="22.9" customHeight="1">
      <c r="B611" s="167"/>
      <c r="C611" s="168"/>
      <c r="D611" s="169" t="s">
        <v>74</v>
      </c>
      <c r="E611" s="181" t="s">
        <v>1000</v>
      </c>
      <c r="F611" s="181" t="s">
        <v>1001</v>
      </c>
      <c r="G611" s="168"/>
      <c r="H611" s="168"/>
      <c r="I611" s="171"/>
      <c r="J611" s="182">
        <f>BK611</f>
        <v>0</v>
      </c>
      <c r="K611" s="168"/>
      <c r="L611" s="173"/>
      <c r="M611" s="174"/>
      <c r="N611" s="175"/>
      <c r="O611" s="175"/>
      <c r="P611" s="176">
        <f>SUM(P612:P621)</f>
        <v>0</v>
      </c>
      <c r="Q611" s="175"/>
      <c r="R611" s="176">
        <f>SUM(R612:R621)</f>
        <v>3.6049999999999999E-2</v>
      </c>
      <c r="S611" s="175"/>
      <c r="T611" s="177">
        <f>SUM(T612:T621)</f>
        <v>1.5900000000000001E-2</v>
      </c>
      <c r="AR611" s="178" t="s">
        <v>153</v>
      </c>
      <c r="AT611" s="179" t="s">
        <v>74</v>
      </c>
      <c r="AU611" s="179" t="s">
        <v>83</v>
      </c>
      <c r="AY611" s="178" t="s">
        <v>145</v>
      </c>
      <c r="BK611" s="180">
        <f>SUM(BK612:BK621)</f>
        <v>0</v>
      </c>
    </row>
    <row r="612" spans="1:65" s="2" customFormat="1" ht="21.75" customHeight="1">
      <c r="A612" s="34"/>
      <c r="B612" s="35"/>
      <c r="C612" s="183" t="s">
        <v>1002</v>
      </c>
      <c r="D612" s="183" t="s">
        <v>148</v>
      </c>
      <c r="E612" s="184" t="s">
        <v>1003</v>
      </c>
      <c r="F612" s="185" t="s">
        <v>1004</v>
      </c>
      <c r="G612" s="186" t="s">
        <v>151</v>
      </c>
      <c r="H612" s="187">
        <v>4</v>
      </c>
      <c r="I612" s="188"/>
      <c r="J612" s="189">
        <f t="shared" ref="J612:J621" si="50">ROUND(I612*H612,2)</f>
        <v>0</v>
      </c>
      <c r="K612" s="190"/>
      <c r="L612" s="39"/>
      <c r="M612" s="191" t="s">
        <v>1</v>
      </c>
      <c r="N612" s="192" t="s">
        <v>41</v>
      </c>
      <c r="O612" s="71"/>
      <c r="P612" s="193">
        <f t="shared" ref="P612:P621" si="51">O612*H612</f>
        <v>0</v>
      </c>
      <c r="Q612" s="193">
        <v>1.25E-3</v>
      </c>
      <c r="R612" s="193">
        <f t="shared" ref="R612:R621" si="52">Q612*H612</f>
        <v>5.0000000000000001E-3</v>
      </c>
      <c r="S612" s="193">
        <v>0</v>
      </c>
      <c r="T612" s="194">
        <f t="shared" ref="T612:T621" si="53"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5" t="s">
        <v>269</v>
      </c>
      <c r="AT612" s="195" t="s">
        <v>148</v>
      </c>
      <c r="AU612" s="195" t="s">
        <v>153</v>
      </c>
      <c r="AY612" s="17" t="s">
        <v>145</v>
      </c>
      <c r="BE612" s="196">
        <f t="shared" ref="BE612:BE621" si="54">IF(N612="základní",J612,0)</f>
        <v>0</v>
      </c>
      <c r="BF612" s="196">
        <f t="shared" ref="BF612:BF621" si="55">IF(N612="snížená",J612,0)</f>
        <v>0</v>
      </c>
      <c r="BG612" s="196">
        <f t="shared" ref="BG612:BG621" si="56">IF(N612="zákl. přenesená",J612,0)</f>
        <v>0</v>
      </c>
      <c r="BH612" s="196">
        <f t="shared" ref="BH612:BH621" si="57">IF(N612="sníž. přenesená",J612,0)</f>
        <v>0</v>
      </c>
      <c r="BI612" s="196">
        <f t="shared" ref="BI612:BI621" si="58">IF(N612="nulová",J612,0)</f>
        <v>0</v>
      </c>
      <c r="BJ612" s="17" t="s">
        <v>153</v>
      </c>
      <c r="BK612" s="196">
        <f t="shared" ref="BK612:BK621" si="59">ROUND(I612*H612,2)</f>
        <v>0</v>
      </c>
      <c r="BL612" s="17" t="s">
        <v>269</v>
      </c>
      <c r="BM612" s="195" t="s">
        <v>1005</v>
      </c>
    </row>
    <row r="613" spans="1:65" s="2" customFormat="1" ht="24.2" customHeight="1">
      <c r="A613" s="34"/>
      <c r="B613" s="35"/>
      <c r="C613" s="183" t="s">
        <v>1006</v>
      </c>
      <c r="D613" s="183" t="s">
        <v>148</v>
      </c>
      <c r="E613" s="184" t="s">
        <v>1007</v>
      </c>
      <c r="F613" s="185" t="s">
        <v>1008</v>
      </c>
      <c r="G613" s="186" t="s">
        <v>334</v>
      </c>
      <c r="H613" s="187">
        <v>45</v>
      </c>
      <c r="I613" s="188"/>
      <c r="J613" s="189">
        <f t="shared" si="50"/>
        <v>0</v>
      </c>
      <c r="K613" s="190"/>
      <c r="L613" s="39"/>
      <c r="M613" s="191" t="s">
        <v>1</v>
      </c>
      <c r="N613" s="192" t="s">
        <v>41</v>
      </c>
      <c r="O613" s="71"/>
      <c r="P613" s="193">
        <f t="shared" si="51"/>
        <v>0</v>
      </c>
      <c r="Q613" s="193">
        <v>4.8000000000000001E-4</v>
      </c>
      <c r="R613" s="193">
        <f t="shared" si="52"/>
        <v>2.1600000000000001E-2</v>
      </c>
      <c r="S613" s="193">
        <v>0</v>
      </c>
      <c r="T613" s="194">
        <f t="shared" si="53"/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5" t="s">
        <v>269</v>
      </c>
      <c r="AT613" s="195" t="s">
        <v>148</v>
      </c>
      <c r="AU613" s="195" t="s">
        <v>153</v>
      </c>
      <c r="AY613" s="17" t="s">
        <v>145</v>
      </c>
      <c r="BE613" s="196">
        <f t="shared" si="54"/>
        <v>0</v>
      </c>
      <c r="BF613" s="196">
        <f t="shared" si="55"/>
        <v>0</v>
      </c>
      <c r="BG613" s="196">
        <f t="shared" si="56"/>
        <v>0</v>
      </c>
      <c r="BH613" s="196">
        <f t="shared" si="57"/>
        <v>0</v>
      </c>
      <c r="BI613" s="196">
        <f t="shared" si="58"/>
        <v>0</v>
      </c>
      <c r="BJ613" s="17" t="s">
        <v>153</v>
      </c>
      <c r="BK613" s="196">
        <f t="shared" si="59"/>
        <v>0</v>
      </c>
      <c r="BL613" s="17" t="s">
        <v>269</v>
      </c>
      <c r="BM613" s="195" t="s">
        <v>1009</v>
      </c>
    </row>
    <row r="614" spans="1:65" s="2" customFormat="1" ht="33" customHeight="1">
      <c r="A614" s="34"/>
      <c r="B614" s="35"/>
      <c r="C614" s="183" t="s">
        <v>1010</v>
      </c>
      <c r="D614" s="183" t="s">
        <v>148</v>
      </c>
      <c r="E614" s="184" t="s">
        <v>1011</v>
      </c>
      <c r="F614" s="185" t="s">
        <v>1012</v>
      </c>
      <c r="G614" s="186" t="s">
        <v>334</v>
      </c>
      <c r="H614" s="187">
        <v>45</v>
      </c>
      <c r="I614" s="188"/>
      <c r="J614" s="189">
        <f t="shared" si="50"/>
        <v>0</v>
      </c>
      <c r="K614" s="190"/>
      <c r="L614" s="39"/>
      <c r="M614" s="191" t="s">
        <v>1</v>
      </c>
      <c r="N614" s="192" t="s">
        <v>41</v>
      </c>
      <c r="O614" s="71"/>
      <c r="P614" s="193">
        <f t="shared" si="51"/>
        <v>0</v>
      </c>
      <c r="Q614" s="193">
        <v>1.0000000000000001E-5</v>
      </c>
      <c r="R614" s="193">
        <f t="shared" si="52"/>
        <v>4.5000000000000004E-4</v>
      </c>
      <c r="S614" s="193">
        <v>0</v>
      </c>
      <c r="T614" s="194">
        <f t="shared" si="53"/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95" t="s">
        <v>269</v>
      </c>
      <c r="AT614" s="195" t="s">
        <v>148</v>
      </c>
      <c r="AU614" s="195" t="s">
        <v>153</v>
      </c>
      <c r="AY614" s="17" t="s">
        <v>145</v>
      </c>
      <c r="BE614" s="196">
        <f t="shared" si="54"/>
        <v>0</v>
      </c>
      <c r="BF614" s="196">
        <f t="shared" si="55"/>
        <v>0</v>
      </c>
      <c r="BG614" s="196">
        <f t="shared" si="56"/>
        <v>0</v>
      </c>
      <c r="BH614" s="196">
        <f t="shared" si="57"/>
        <v>0</v>
      </c>
      <c r="BI614" s="196">
        <f t="shared" si="58"/>
        <v>0</v>
      </c>
      <c r="BJ614" s="17" t="s">
        <v>153</v>
      </c>
      <c r="BK614" s="196">
        <f t="shared" si="59"/>
        <v>0</v>
      </c>
      <c r="BL614" s="17" t="s">
        <v>269</v>
      </c>
      <c r="BM614" s="195" t="s">
        <v>1013</v>
      </c>
    </row>
    <row r="615" spans="1:65" s="2" customFormat="1" ht="16.5" customHeight="1">
      <c r="A615" s="34"/>
      <c r="B615" s="35"/>
      <c r="C615" s="183" t="s">
        <v>1014</v>
      </c>
      <c r="D615" s="183" t="s">
        <v>148</v>
      </c>
      <c r="E615" s="184" t="s">
        <v>1015</v>
      </c>
      <c r="F615" s="185" t="s">
        <v>1016</v>
      </c>
      <c r="G615" s="186" t="s">
        <v>334</v>
      </c>
      <c r="H615" s="187">
        <v>15</v>
      </c>
      <c r="I615" s="188"/>
      <c r="J615" s="189">
        <f t="shared" si="50"/>
        <v>0</v>
      </c>
      <c r="K615" s="190"/>
      <c r="L615" s="39"/>
      <c r="M615" s="191" t="s">
        <v>1</v>
      </c>
      <c r="N615" s="192" t="s">
        <v>41</v>
      </c>
      <c r="O615" s="71"/>
      <c r="P615" s="193">
        <f t="shared" si="51"/>
        <v>0</v>
      </c>
      <c r="Q615" s="193">
        <v>3.0000000000000001E-5</v>
      </c>
      <c r="R615" s="193">
        <f t="shared" si="52"/>
        <v>4.4999999999999999E-4</v>
      </c>
      <c r="S615" s="193">
        <v>1.06E-3</v>
      </c>
      <c r="T615" s="194">
        <f t="shared" si="53"/>
        <v>1.5900000000000001E-2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95" t="s">
        <v>269</v>
      </c>
      <c r="AT615" s="195" t="s">
        <v>148</v>
      </c>
      <c r="AU615" s="195" t="s">
        <v>153</v>
      </c>
      <c r="AY615" s="17" t="s">
        <v>145</v>
      </c>
      <c r="BE615" s="196">
        <f t="shared" si="54"/>
        <v>0</v>
      </c>
      <c r="BF615" s="196">
        <f t="shared" si="55"/>
        <v>0</v>
      </c>
      <c r="BG615" s="196">
        <f t="shared" si="56"/>
        <v>0</v>
      </c>
      <c r="BH615" s="196">
        <f t="shared" si="57"/>
        <v>0</v>
      </c>
      <c r="BI615" s="196">
        <f t="shared" si="58"/>
        <v>0</v>
      </c>
      <c r="BJ615" s="17" t="s">
        <v>153</v>
      </c>
      <c r="BK615" s="196">
        <f t="shared" si="59"/>
        <v>0</v>
      </c>
      <c r="BL615" s="17" t="s">
        <v>269</v>
      </c>
      <c r="BM615" s="195" t="s">
        <v>1017</v>
      </c>
    </row>
    <row r="616" spans="1:65" s="2" customFormat="1" ht="16.5" customHeight="1">
      <c r="A616" s="34"/>
      <c r="B616" s="35"/>
      <c r="C616" s="183" t="s">
        <v>1018</v>
      </c>
      <c r="D616" s="183" t="s">
        <v>148</v>
      </c>
      <c r="E616" s="184" t="s">
        <v>1019</v>
      </c>
      <c r="F616" s="185" t="s">
        <v>1020</v>
      </c>
      <c r="G616" s="186" t="s">
        <v>334</v>
      </c>
      <c r="H616" s="187">
        <v>45</v>
      </c>
      <c r="I616" s="188"/>
      <c r="J616" s="189">
        <f t="shared" si="50"/>
        <v>0</v>
      </c>
      <c r="K616" s="190"/>
      <c r="L616" s="39"/>
      <c r="M616" s="191" t="s">
        <v>1</v>
      </c>
      <c r="N616" s="192" t="s">
        <v>41</v>
      </c>
      <c r="O616" s="71"/>
      <c r="P616" s="193">
        <f t="shared" si="51"/>
        <v>0</v>
      </c>
      <c r="Q616" s="193">
        <v>0</v>
      </c>
      <c r="R616" s="193">
        <f t="shared" si="52"/>
        <v>0</v>
      </c>
      <c r="S616" s="193">
        <v>0</v>
      </c>
      <c r="T616" s="194">
        <f t="shared" si="53"/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5" t="s">
        <v>269</v>
      </c>
      <c r="AT616" s="195" t="s">
        <v>148</v>
      </c>
      <c r="AU616" s="195" t="s">
        <v>153</v>
      </c>
      <c r="AY616" s="17" t="s">
        <v>145</v>
      </c>
      <c r="BE616" s="196">
        <f t="shared" si="54"/>
        <v>0</v>
      </c>
      <c r="BF616" s="196">
        <f t="shared" si="55"/>
        <v>0</v>
      </c>
      <c r="BG616" s="196">
        <f t="shared" si="56"/>
        <v>0</v>
      </c>
      <c r="BH616" s="196">
        <f t="shared" si="57"/>
        <v>0</v>
      </c>
      <c r="BI616" s="196">
        <f t="shared" si="58"/>
        <v>0</v>
      </c>
      <c r="BJ616" s="17" t="s">
        <v>153</v>
      </c>
      <c r="BK616" s="196">
        <f t="shared" si="59"/>
        <v>0</v>
      </c>
      <c r="BL616" s="17" t="s">
        <v>269</v>
      </c>
      <c r="BM616" s="195" t="s">
        <v>1021</v>
      </c>
    </row>
    <row r="617" spans="1:65" s="2" customFormat="1" ht="24.2" customHeight="1">
      <c r="A617" s="34"/>
      <c r="B617" s="35"/>
      <c r="C617" s="183" t="s">
        <v>1022</v>
      </c>
      <c r="D617" s="183" t="s">
        <v>148</v>
      </c>
      <c r="E617" s="184" t="s">
        <v>1023</v>
      </c>
      <c r="F617" s="185" t="s">
        <v>1024</v>
      </c>
      <c r="G617" s="186" t="s">
        <v>334</v>
      </c>
      <c r="H617" s="187">
        <v>45</v>
      </c>
      <c r="I617" s="188"/>
      <c r="J617" s="189">
        <f t="shared" si="50"/>
        <v>0</v>
      </c>
      <c r="K617" s="190"/>
      <c r="L617" s="39"/>
      <c r="M617" s="191" t="s">
        <v>1</v>
      </c>
      <c r="N617" s="192" t="s">
        <v>41</v>
      </c>
      <c r="O617" s="71"/>
      <c r="P617" s="193">
        <f t="shared" si="51"/>
        <v>0</v>
      </c>
      <c r="Q617" s="193">
        <v>1.2E-4</v>
      </c>
      <c r="R617" s="193">
        <f t="shared" si="52"/>
        <v>5.4000000000000003E-3</v>
      </c>
      <c r="S617" s="193">
        <v>0</v>
      </c>
      <c r="T617" s="194">
        <f t="shared" si="53"/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95" t="s">
        <v>269</v>
      </c>
      <c r="AT617" s="195" t="s">
        <v>148</v>
      </c>
      <c r="AU617" s="195" t="s">
        <v>153</v>
      </c>
      <c r="AY617" s="17" t="s">
        <v>145</v>
      </c>
      <c r="BE617" s="196">
        <f t="shared" si="54"/>
        <v>0</v>
      </c>
      <c r="BF617" s="196">
        <f t="shared" si="55"/>
        <v>0</v>
      </c>
      <c r="BG617" s="196">
        <f t="shared" si="56"/>
        <v>0</v>
      </c>
      <c r="BH617" s="196">
        <f t="shared" si="57"/>
        <v>0</v>
      </c>
      <c r="BI617" s="196">
        <f t="shared" si="58"/>
        <v>0</v>
      </c>
      <c r="BJ617" s="17" t="s">
        <v>153</v>
      </c>
      <c r="BK617" s="196">
        <f t="shared" si="59"/>
        <v>0</v>
      </c>
      <c r="BL617" s="17" t="s">
        <v>269</v>
      </c>
      <c r="BM617" s="195" t="s">
        <v>1025</v>
      </c>
    </row>
    <row r="618" spans="1:65" s="2" customFormat="1" ht="33" customHeight="1">
      <c r="A618" s="34"/>
      <c r="B618" s="35"/>
      <c r="C618" s="183" t="s">
        <v>1026</v>
      </c>
      <c r="D618" s="183" t="s">
        <v>148</v>
      </c>
      <c r="E618" s="184" t="s">
        <v>1027</v>
      </c>
      <c r="F618" s="185" t="s">
        <v>1028</v>
      </c>
      <c r="G618" s="186" t="s">
        <v>334</v>
      </c>
      <c r="H618" s="187">
        <v>45</v>
      </c>
      <c r="I618" s="188"/>
      <c r="J618" s="189">
        <f t="shared" si="50"/>
        <v>0</v>
      </c>
      <c r="K618" s="190"/>
      <c r="L618" s="39"/>
      <c r="M618" s="191" t="s">
        <v>1</v>
      </c>
      <c r="N618" s="192" t="s">
        <v>41</v>
      </c>
      <c r="O618" s="71"/>
      <c r="P618" s="193">
        <f t="shared" si="51"/>
        <v>0</v>
      </c>
      <c r="Q618" s="193">
        <v>6.9999999999999994E-5</v>
      </c>
      <c r="R618" s="193">
        <f t="shared" si="52"/>
        <v>3.1499999999999996E-3</v>
      </c>
      <c r="S618" s="193">
        <v>0</v>
      </c>
      <c r="T618" s="194">
        <f t="shared" si="53"/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95" t="s">
        <v>269</v>
      </c>
      <c r="AT618" s="195" t="s">
        <v>148</v>
      </c>
      <c r="AU618" s="195" t="s">
        <v>153</v>
      </c>
      <c r="AY618" s="17" t="s">
        <v>145</v>
      </c>
      <c r="BE618" s="196">
        <f t="shared" si="54"/>
        <v>0</v>
      </c>
      <c r="BF618" s="196">
        <f t="shared" si="55"/>
        <v>0</v>
      </c>
      <c r="BG618" s="196">
        <f t="shared" si="56"/>
        <v>0</v>
      </c>
      <c r="BH618" s="196">
        <f t="shared" si="57"/>
        <v>0</v>
      </c>
      <c r="BI618" s="196">
        <f t="shared" si="58"/>
        <v>0</v>
      </c>
      <c r="BJ618" s="17" t="s">
        <v>153</v>
      </c>
      <c r="BK618" s="196">
        <f t="shared" si="59"/>
        <v>0</v>
      </c>
      <c r="BL618" s="17" t="s">
        <v>269</v>
      </c>
      <c r="BM618" s="195" t="s">
        <v>1029</v>
      </c>
    </row>
    <row r="619" spans="1:65" s="2" customFormat="1" ht="24.2" customHeight="1">
      <c r="A619" s="34"/>
      <c r="B619" s="35"/>
      <c r="C619" s="183" t="s">
        <v>1030</v>
      </c>
      <c r="D619" s="183" t="s">
        <v>148</v>
      </c>
      <c r="E619" s="184" t="s">
        <v>1031</v>
      </c>
      <c r="F619" s="185" t="s">
        <v>1032</v>
      </c>
      <c r="G619" s="186" t="s">
        <v>387</v>
      </c>
      <c r="H619" s="187">
        <v>3.5999999999999997E-2</v>
      </c>
      <c r="I619" s="188"/>
      <c r="J619" s="189">
        <f t="shared" si="50"/>
        <v>0</v>
      </c>
      <c r="K619" s="190"/>
      <c r="L619" s="39"/>
      <c r="M619" s="191" t="s">
        <v>1</v>
      </c>
      <c r="N619" s="192" t="s">
        <v>41</v>
      </c>
      <c r="O619" s="71"/>
      <c r="P619" s="193">
        <f t="shared" si="51"/>
        <v>0</v>
      </c>
      <c r="Q619" s="193">
        <v>0</v>
      </c>
      <c r="R619" s="193">
        <f t="shared" si="52"/>
        <v>0</v>
      </c>
      <c r="S619" s="193">
        <v>0</v>
      </c>
      <c r="T619" s="194">
        <f t="shared" si="53"/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95" t="s">
        <v>269</v>
      </c>
      <c r="AT619" s="195" t="s">
        <v>148</v>
      </c>
      <c r="AU619" s="195" t="s">
        <v>153</v>
      </c>
      <c r="AY619" s="17" t="s">
        <v>145</v>
      </c>
      <c r="BE619" s="196">
        <f t="shared" si="54"/>
        <v>0</v>
      </c>
      <c r="BF619" s="196">
        <f t="shared" si="55"/>
        <v>0</v>
      </c>
      <c r="BG619" s="196">
        <f t="shared" si="56"/>
        <v>0</v>
      </c>
      <c r="BH619" s="196">
        <f t="shared" si="57"/>
        <v>0</v>
      </c>
      <c r="BI619" s="196">
        <f t="shared" si="58"/>
        <v>0</v>
      </c>
      <c r="BJ619" s="17" t="s">
        <v>153</v>
      </c>
      <c r="BK619" s="196">
        <f t="shared" si="59"/>
        <v>0</v>
      </c>
      <c r="BL619" s="17" t="s">
        <v>269</v>
      </c>
      <c r="BM619" s="195" t="s">
        <v>1033</v>
      </c>
    </row>
    <row r="620" spans="1:65" s="2" customFormat="1" ht="24.2" customHeight="1">
      <c r="A620" s="34"/>
      <c r="B620" s="35"/>
      <c r="C620" s="183" t="s">
        <v>1034</v>
      </c>
      <c r="D620" s="183" t="s">
        <v>148</v>
      </c>
      <c r="E620" s="184" t="s">
        <v>1035</v>
      </c>
      <c r="F620" s="185" t="s">
        <v>1036</v>
      </c>
      <c r="G620" s="186" t="s">
        <v>387</v>
      </c>
      <c r="H620" s="187">
        <v>3.5999999999999997E-2</v>
      </c>
      <c r="I620" s="188"/>
      <c r="J620" s="189">
        <f t="shared" si="50"/>
        <v>0</v>
      </c>
      <c r="K620" s="190"/>
      <c r="L620" s="39"/>
      <c r="M620" s="191" t="s">
        <v>1</v>
      </c>
      <c r="N620" s="192" t="s">
        <v>41</v>
      </c>
      <c r="O620" s="71"/>
      <c r="P620" s="193">
        <f t="shared" si="51"/>
        <v>0</v>
      </c>
      <c r="Q620" s="193">
        <v>0</v>
      </c>
      <c r="R620" s="193">
        <f t="shared" si="52"/>
        <v>0</v>
      </c>
      <c r="S620" s="193">
        <v>0</v>
      </c>
      <c r="T620" s="194">
        <f t="shared" si="53"/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95" t="s">
        <v>269</v>
      </c>
      <c r="AT620" s="195" t="s">
        <v>148</v>
      </c>
      <c r="AU620" s="195" t="s">
        <v>153</v>
      </c>
      <c r="AY620" s="17" t="s">
        <v>145</v>
      </c>
      <c r="BE620" s="196">
        <f t="shared" si="54"/>
        <v>0</v>
      </c>
      <c r="BF620" s="196">
        <f t="shared" si="55"/>
        <v>0</v>
      </c>
      <c r="BG620" s="196">
        <f t="shared" si="56"/>
        <v>0</v>
      </c>
      <c r="BH620" s="196">
        <f t="shared" si="57"/>
        <v>0</v>
      </c>
      <c r="BI620" s="196">
        <f t="shared" si="58"/>
        <v>0</v>
      </c>
      <c r="BJ620" s="17" t="s">
        <v>153</v>
      </c>
      <c r="BK620" s="196">
        <f t="shared" si="59"/>
        <v>0</v>
      </c>
      <c r="BL620" s="17" t="s">
        <v>269</v>
      </c>
      <c r="BM620" s="195" t="s">
        <v>1037</v>
      </c>
    </row>
    <row r="621" spans="1:65" s="2" customFormat="1" ht="24.2" customHeight="1">
      <c r="A621" s="34"/>
      <c r="B621" s="35"/>
      <c r="C621" s="183" t="s">
        <v>1038</v>
      </c>
      <c r="D621" s="183" t="s">
        <v>148</v>
      </c>
      <c r="E621" s="184" t="s">
        <v>1039</v>
      </c>
      <c r="F621" s="185" t="s">
        <v>1040</v>
      </c>
      <c r="G621" s="186" t="s">
        <v>387</v>
      </c>
      <c r="H621" s="187">
        <v>3.5999999999999997E-2</v>
      </c>
      <c r="I621" s="188"/>
      <c r="J621" s="189">
        <f t="shared" si="50"/>
        <v>0</v>
      </c>
      <c r="K621" s="190"/>
      <c r="L621" s="39"/>
      <c r="M621" s="191" t="s">
        <v>1</v>
      </c>
      <c r="N621" s="192" t="s">
        <v>41</v>
      </c>
      <c r="O621" s="71"/>
      <c r="P621" s="193">
        <f t="shared" si="51"/>
        <v>0</v>
      </c>
      <c r="Q621" s="193">
        <v>0</v>
      </c>
      <c r="R621" s="193">
        <f t="shared" si="52"/>
        <v>0</v>
      </c>
      <c r="S621" s="193">
        <v>0</v>
      </c>
      <c r="T621" s="194">
        <f t="shared" si="53"/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95" t="s">
        <v>269</v>
      </c>
      <c r="AT621" s="195" t="s">
        <v>148</v>
      </c>
      <c r="AU621" s="195" t="s">
        <v>153</v>
      </c>
      <c r="AY621" s="17" t="s">
        <v>145</v>
      </c>
      <c r="BE621" s="196">
        <f t="shared" si="54"/>
        <v>0</v>
      </c>
      <c r="BF621" s="196">
        <f t="shared" si="55"/>
        <v>0</v>
      </c>
      <c r="BG621" s="196">
        <f t="shared" si="56"/>
        <v>0</v>
      </c>
      <c r="BH621" s="196">
        <f t="shared" si="57"/>
        <v>0</v>
      </c>
      <c r="BI621" s="196">
        <f t="shared" si="58"/>
        <v>0</v>
      </c>
      <c r="BJ621" s="17" t="s">
        <v>153</v>
      </c>
      <c r="BK621" s="196">
        <f t="shared" si="59"/>
        <v>0</v>
      </c>
      <c r="BL621" s="17" t="s">
        <v>269</v>
      </c>
      <c r="BM621" s="195" t="s">
        <v>1041</v>
      </c>
    </row>
    <row r="622" spans="1:65" s="12" customFormat="1" ht="22.9" customHeight="1">
      <c r="B622" s="167"/>
      <c r="C622" s="168"/>
      <c r="D622" s="169" t="s">
        <v>74</v>
      </c>
      <c r="E622" s="181" t="s">
        <v>1042</v>
      </c>
      <c r="F622" s="181" t="s">
        <v>1043</v>
      </c>
      <c r="G622" s="168"/>
      <c r="H622" s="168"/>
      <c r="I622" s="171"/>
      <c r="J622" s="182">
        <f>BK622</f>
        <v>0</v>
      </c>
      <c r="K622" s="168"/>
      <c r="L622" s="173"/>
      <c r="M622" s="174"/>
      <c r="N622" s="175"/>
      <c r="O622" s="175"/>
      <c r="P622" s="176">
        <f>SUM(P623:P630)</f>
        <v>0</v>
      </c>
      <c r="Q622" s="175"/>
      <c r="R622" s="176">
        <f>SUM(R623:R630)</f>
        <v>6.1600000000000005E-3</v>
      </c>
      <c r="S622" s="175"/>
      <c r="T622" s="177">
        <f>SUM(T623:T630)</f>
        <v>0</v>
      </c>
      <c r="AR622" s="178" t="s">
        <v>153</v>
      </c>
      <c r="AT622" s="179" t="s">
        <v>74</v>
      </c>
      <c r="AU622" s="179" t="s">
        <v>83</v>
      </c>
      <c r="AY622" s="178" t="s">
        <v>145</v>
      </c>
      <c r="BK622" s="180">
        <f>SUM(BK623:BK630)</f>
        <v>0</v>
      </c>
    </row>
    <row r="623" spans="1:65" s="2" customFormat="1" ht="24.2" customHeight="1">
      <c r="A623" s="34"/>
      <c r="B623" s="35"/>
      <c r="C623" s="183" t="s">
        <v>1044</v>
      </c>
      <c r="D623" s="183" t="s">
        <v>148</v>
      </c>
      <c r="E623" s="184" t="s">
        <v>1045</v>
      </c>
      <c r="F623" s="185" t="s">
        <v>1046</v>
      </c>
      <c r="G623" s="186" t="s">
        <v>151</v>
      </c>
      <c r="H623" s="187">
        <v>4</v>
      </c>
      <c r="I623" s="188"/>
      <c r="J623" s="189">
        <f t="shared" ref="J623:J630" si="60">ROUND(I623*H623,2)</f>
        <v>0</v>
      </c>
      <c r="K623" s="190"/>
      <c r="L623" s="39"/>
      <c r="M623" s="191" t="s">
        <v>1</v>
      </c>
      <c r="N623" s="192" t="s">
        <v>41</v>
      </c>
      <c r="O623" s="71"/>
      <c r="P623" s="193">
        <f t="shared" ref="P623:P630" si="61">O623*H623</f>
        <v>0</v>
      </c>
      <c r="Q623" s="193">
        <v>1.3999999999999999E-4</v>
      </c>
      <c r="R623" s="193">
        <f t="shared" ref="R623:R630" si="62">Q623*H623</f>
        <v>5.5999999999999995E-4</v>
      </c>
      <c r="S623" s="193">
        <v>0</v>
      </c>
      <c r="T623" s="194">
        <f t="shared" ref="T623:T630" si="63"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95" t="s">
        <v>269</v>
      </c>
      <c r="AT623" s="195" t="s">
        <v>148</v>
      </c>
      <c r="AU623" s="195" t="s">
        <v>153</v>
      </c>
      <c r="AY623" s="17" t="s">
        <v>145</v>
      </c>
      <c r="BE623" s="196">
        <f t="shared" ref="BE623:BE630" si="64">IF(N623="základní",J623,0)</f>
        <v>0</v>
      </c>
      <c r="BF623" s="196">
        <f t="shared" ref="BF623:BF630" si="65">IF(N623="snížená",J623,0)</f>
        <v>0</v>
      </c>
      <c r="BG623" s="196">
        <f t="shared" ref="BG623:BG630" si="66">IF(N623="zákl. přenesená",J623,0)</f>
        <v>0</v>
      </c>
      <c r="BH623" s="196">
        <f t="shared" ref="BH623:BH630" si="67">IF(N623="sníž. přenesená",J623,0)</f>
        <v>0</v>
      </c>
      <c r="BI623" s="196">
        <f t="shared" ref="BI623:BI630" si="68">IF(N623="nulová",J623,0)</f>
        <v>0</v>
      </c>
      <c r="BJ623" s="17" t="s">
        <v>153</v>
      </c>
      <c r="BK623" s="196">
        <f t="shared" ref="BK623:BK630" si="69">ROUND(I623*H623,2)</f>
        <v>0</v>
      </c>
      <c r="BL623" s="17" t="s">
        <v>269</v>
      </c>
      <c r="BM623" s="195" t="s">
        <v>1047</v>
      </c>
    </row>
    <row r="624" spans="1:65" s="2" customFormat="1" ht="24.2" customHeight="1">
      <c r="A624" s="34"/>
      <c r="B624" s="35"/>
      <c r="C624" s="183" t="s">
        <v>1048</v>
      </c>
      <c r="D624" s="183" t="s">
        <v>148</v>
      </c>
      <c r="E624" s="184" t="s">
        <v>1049</v>
      </c>
      <c r="F624" s="185" t="s">
        <v>1050</v>
      </c>
      <c r="G624" s="186" t="s">
        <v>151</v>
      </c>
      <c r="H624" s="187">
        <v>4</v>
      </c>
      <c r="I624" s="188"/>
      <c r="J624" s="189">
        <f t="shared" si="60"/>
        <v>0</v>
      </c>
      <c r="K624" s="190"/>
      <c r="L624" s="39"/>
      <c r="M624" s="191" t="s">
        <v>1</v>
      </c>
      <c r="N624" s="192" t="s">
        <v>41</v>
      </c>
      <c r="O624" s="71"/>
      <c r="P624" s="193">
        <f t="shared" si="61"/>
        <v>0</v>
      </c>
      <c r="Q624" s="193">
        <v>8.5999999999999998E-4</v>
      </c>
      <c r="R624" s="193">
        <f t="shared" si="62"/>
        <v>3.4399999999999999E-3</v>
      </c>
      <c r="S624" s="193">
        <v>0</v>
      </c>
      <c r="T624" s="194">
        <f t="shared" si="63"/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5" t="s">
        <v>269</v>
      </c>
      <c r="AT624" s="195" t="s">
        <v>148</v>
      </c>
      <c r="AU624" s="195" t="s">
        <v>153</v>
      </c>
      <c r="AY624" s="17" t="s">
        <v>145</v>
      </c>
      <c r="BE624" s="196">
        <f t="shared" si="64"/>
        <v>0</v>
      </c>
      <c r="BF624" s="196">
        <f t="shared" si="65"/>
        <v>0</v>
      </c>
      <c r="BG624" s="196">
        <f t="shared" si="66"/>
        <v>0</v>
      </c>
      <c r="BH624" s="196">
        <f t="shared" si="67"/>
        <v>0</v>
      </c>
      <c r="BI624" s="196">
        <f t="shared" si="68"/>
        <v>0</v>
      </c>
      <c r="BJ624" s="17" t="s">
        <v>153</v>
      </c>
      <c r="BK624" s="196">
        <f t="shared" si="69"/>
        <v>0</v>
      </c>
      <c r="BL624" s="17" t="s">
        <v>269</v>
      </c>
      <c r="BM624" s="195" t="s">
        <v>1051</v>
      </c>
    </row>
    <row r="625" spans="1:65" s="2" customFormat="1" ht="24.2" customHeight="1">
      <c r="A625" s="34"/>
      <c r="B625" s="35"/>
      <c r="C625" s="183" t="s">
        <v>1052</v>
      </c>
      <c r="D625" s="183" t="s">
        <v>148</v>
      </c>
      <c r="E625" s="184" t="s">
        <v>1053</v>
      </c>
      <c r="F625" s="185" t="s">
        <v>1054</v>
      </c>
      <c r="G625" s="186" t="s">
        <v>151</v>
      </c>
      <c r="H625" s="187">
        <v>4</v>
      </c>
      <c r="I625" s="188"/>
      <c r="J625" s="189">
        <f t="shared" si="60"/>
        <v>0</v>
      </c>
      <c r="K625" s="190"/>
      <c r="L625" s="39"/>
      <c r="M625" s="191" t="s">
        <v>1</v>
      </c>
      <c r="N625" s="192" t="s">
        <v>41</v>
      </c>
      <c r="O625" s="71"/>
      <c r="P625" s="193">
        <f t="shared" si="61"/>
        <v>0</v>
      </c>
      <c r="Q625" s="193">
        <v>3.8999999999999999E-4</v>
      </c>
      <c r="R625" s="193">
        <f t="shared" si="62"/>
        <v>1.56E-3</v>
      </c>
      <c r="S625" s="193">
        <v>0</v>
      </c>
      <c r="T625" s="194">
        <f t="shared" si="63"/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5" t="s">
        <v>269</v>
      </c>
      <c r="AT625" s="195" t="s">
        <v>148</v>
      </c>
      <c r="AU625" s="195" t="s">
        <v>153</v>
      </c>
      <c r="AY625" s="17" t="s">
        <v>145</v>
      </c>
      <c r="BE625" s="196">
        <f t="shared" si="64"/>
        <v>0</v>
      </c>
      <c r="BF625" s="196">
        <f t="shared" si="65"/>
        <v>0</v>
      </c>
      <c r="BG625" s="196">
        <f t="shared" si="66"/>
        <v>0</v>
      </c>
      <c r="BH625" s="196">
        <f t="shared" si="67"/>
        <v>0</v>
      </c>
      <c r="BI625" s="196">
        <f t="shared" si="68"/>
        <v>0</v>
      </c>
      <c r="BJ625" s="17" t="s">
        <v>153</v>
      </c>
      <c r="BK625" s="196">
        <f t="shared" si="69"/>
        <v>0</v>
      </c>
      <c r="BL625" s="17" t="s">
        <v>269</v>
      </c>
      <c r="BM625" s="195" t="s">
        <v>1055</v>
      </c>
    </row>
    <row r="626" spans="1:65" s="2" customFormat="1" ht="24.2" customHeight="1">
      <c r="A626" s="34"/>
      <c r="B626" s="35"/>
      <c r="C626" s="183" t="s">
        <v>1056</v>
      </c>
      <c r="D626" s="183" t="s">
        <v>148</v>
      </c>
      <c r="E626" s="184" t="s">
        <v>1057</v>
      </c>
      <c r="F626" s="185" t="s">
        <v>1058</v>
      </c>
      <c r="G626" s="186" t="s">
        <v>151</v>
      </c>
      <c r="H626" s="187">
        <v>1</v>
      </c>
      <c r="I626" s="188"/>
      <c r="J626" s="189">
        <f t="shared" si="60"/>
        <v>0</v>
      </c>
      <c r="K626" s="190"/>
      <c r="L626" s="39"/>
      <c r="M626" s="191" t="s">
        <v>1</v>
      </c>
      <c r="N626" s="192" t="s">
        <v>41</v>
      </c>
      <c r="O626" s="71"/>
      <c r="P626" s="193">
        <f t="shared" si="61"/>
        <v>0</v>
      </c>
      <c r="Q626" s="193">
        <v>2.7E-4</v>
      </c>
      <c r="R626" s="193">
        <f t="shared" si="62"/>
        <v>2.7E-4</v>
      </c>
      <c r="S626" s="193">
        <v>0</v>
      </c>
      <c r="T626" s="194">
        <f t="shared" si="63"/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95" t="s">
        <v>269</v>
      </c>
      <c r="AT626" s="195" t="s">
        <v>148</v>
      </c>
      <c r="AU626" s="195" t="s">
        <v>153</v>
      </c>
      <c r="AY626" s="17" t="s">
        <v>145</v>
      </c>
      <c r="BE626" s="196">
        <f t="shared" si="64"/>
        <v>0</v>
      </c>
      <c r="BF626" s="196">
        <f t="shared" si="65"/>
        <v>0</v>
      </c>
      <c r="BG626" s="196">
        <f t="shared" si="66"/>
        <v>0</v>
      </c>
      <c r="BH626" s="196">
        <f t="shared" si="67"/>
        <v>0</v>
      </c>
      <c r="BI626" s="196">
        <f t="shared" si="68"/>
        <v>0</v>
      </c>
      <c r="BJ626" s="17" t="s">
        <v>153</v>
      </c>
      <c r="BK626" s="196">
        <f t="shared" si="69"/>
        <v>0</v>
      </c>
      <c r="BL626" s="17" t="s">
        <v>269</v>
      </c>
      <c r="BM626" s="195" t="s">
        <v>1059</v>
      </c>
    </row>
    <row r="627" spans="1:65" s="2" customFormat="1" ht="37.9" customHeight="1">
      <c r="A627" s="34"/>
      <c r="B627" s="35"/>
      <c r="C627" s="183" t="s">
        <v>1060</v>
      </c>
      <c r="D627" s="183" t="s">
        <v>148</v>
      </c>
      <c r="E627" s="184" t="s">
        <v>1061</v>
      </c>
      <c r="F627" s="185" t="s">
        <v>1062</v>
      </c>
      <c r="G627" s="186" t="s">
        <v>151</v>
      </c>
      <c r="H627" s="187">
        <v>1</v>
      </c>
      <c r="I627" s="188"/>
      <c r="J627" s="189">
        <f t="shared" si="60"/>
        <v>0</v>
      </c>
      <c r="K627" s="190"/>
      <c r="L627" s="39"/>
      <c r="M627" s="191" t="s">
        <v>1</v>
      </c>
      <c r="N627" s="192" t="s">
        <v>41</v>
      </c>
      <c r="O627" s="71"/>
      <c r="P627" s="193">
        <f t="shared" si="61"/>
        <v>0</v>
      </c>
      <c r="Q627" s="193">
        <v>3.3E-4</v>
      </c>
      <c r="R627" s="193">
        <f t="shared" si="62"/>
        <v>3.3E-4</v>
      </c>
      <c r="S627" s="193">
        <v>0</v>
      </c>
      <c r="T627" s="194">
        <f t="shared" si="63"/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95" t="s">
        <v>269</v>
      </c>
      <c r="AT627" s="195" t="s">
        <v>148</v>
      </c>
      <c r="AU627" s="195" t="s">
        <v>153</v>
      </c>
      <c r="AY627" s="17" t="s">
        <v>145</v>
      </c>
      <c r="BE627" s="196">
        <f t="shared" si="64"/>
        <v>0</v>
      </c>
      <c r="BF627" s="196">
        <f t="shared" si="65"/>
        <v>0</v>
      </c>
      <c r="BG627" s="196">
        <f t="shared" si="66"/>
        <v>0</v>
      </c>
      <c r="BH627" s="196">
        <f t="shared" si="67"/>
        <v>0</v>
      </c>
      <c r="BI627" s="196">
        <f t="shared" si="68"/>
        <v>0</v>
      </c>
      <c r="BJ627" s="17" t="s">
        <v>153</v>
      </c>
      <c r="BK627" s="196">
        <f t="shared" si="69"/>
        <v>0</v>
      </c>
      <c r="BL627" s="17" t="s">
        <v>269</v>
      </c>
      <c r="BM627" s="195" t="s">
        <v>1063</v>
      </c>
    </row>
    <row r="628" spans="1:65" s="2" customFormat="1" ht="24.2" customHeight="1">
      <c r="A628" s="34"/>
      <c r="B628" s="35"/>
      <c r="C628" s="183" t="s">
        <v>1064</v>
      </c>
      <c r="D628" s="183" t="s">
        <v>148</v>
      </c>
      <c r="E628" s="184" t="s">
        <v>1065</v>
      </c>
      <c r="F628" s="185" t="s">
        <v>1066</v>
      </c>
      <c r="G628" s="186" t="s">
        <v>387</v>
      </c>
      <c r="H628" s="187">
        <v>6.0000000000000001E-3</v>
      </c>
      <c r="I628" s="188"/>
      <c r="J628" s="189">
        <f t="shared" si="60"/>
        <v>0</v>
      </c>
      <c r="K628" s="190"/>
      <c r="L628" s="39"/>
      <c r="M628" s="191" t="s">
        <v>1</v>
      </c>
      <c r="N628" s="192" t="s">
        <v>41</v>
      </c>
      <c r="O628" s="71"/>
      <c r="P628" s="193">
        <f t="shared" si="61"/>
        <v>0</v>
      </c>
      <c r="Q628" s="193">
        <v>0</v>
      </c>
      <c r="R628" s="193">
        <f t="shared" si="62"/>
        <v>0</v>
      </c>
      <c r="S628" s="193">
        <v>0</v>
      </c>
      <c r="T628" s="194">
        <f t="shared" si="63"/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95" t="s">
        <v>269</v>
      </c>
      <c r="AT628" s="195" t="s">
        <v>148</v>
      </c>
      <c r="AU628" s="195" t="s">
        <v>153</v>
      </c>
      <c r="AY628" s="17" t="s">
        <v>145</v>
      </c>
      <c r="BE628" s="196">
        <f t="shared" si="64"/>
        <v>0</v>
      </c>
      <c r="BF628" s="196">
        <f t="shared" si="65"/>
        <v>0</v>
      </c>
      <c r="BG628" s="196">
        <f t="shared" si="66"/>
        <v>0</v>
      </c>
      <c r="BH628" s="196">
        <f t="shared" si="67"/>
        <v>0</v>
      </c>
      <c r="BI628" s="196">
        <f t="shared" si="68"/>
        <v>0</v>
      </c>
      <c r="BJ628" s="17" t="s">
        <v>153</v>
      </c>
      <c r="BK628" s="196">
        <f t="shared" si="69"/>
        <v>0</v>
      </c>
      <c r="BL628" s="17" t="s">
        <v>269</v>
      </c>
      <c r="BM628" s="195" t="s">
        <v>1067</v>
      </c>
    </row>
    <row r="629" spans="1:65" s="2" customFormat="1" ht="24.2" customHeight="1">
      <c r="A629" s="34"/>
      <c r="B629" s="35"/>
      <c r="C629" s="183" t="s">
        <v>1068</v>
      </c>
      <c r="D629" s="183" t="s">
        <v>148</v>
      </c>
      <c r="E629" s="184" t="s">
        <v>1069</v>
      </c>
      <c r="F629" s="185" t="s">
        <v>1070</v>
      </c>
      <c r="G629" s="186" t="s">
        <v>387</v>
      </c>
      <c r="H629" s="187">
        <v>6.0000000000000001E-3</v>
      </c>
      <c r="I629" s="188"/>
      <c r="J629" s="189">
        <f t="shared" si="60"/>
        <v>0</v>
      </c>
      <c r="K629" s="190"/>
      <c r="L629" s="39"/>
      <c r="M629" s="191" t="s">
        <v>1</v>
      </c>
      <c r="N629" s="192" t="s">
        <v>41</v>
      </c>
      <c r="O629" s="71"/>
      <c r="P629" s="193">
        <f t="shared" si="61"/>
        <v>0</v>
      </c>
      <c r="Q629" s="193">
        <v>0</v>
      </c>
      <c r="R629" s="193">
        <f t="shared" si="62"/>
        <v>0</v>
      </c>
      <c r="S629" s="193">
        <v>0</v>
      </c>
      <c r="T629" s="194">
        <f t="shared" si="63"/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95" t="s">
        <v>269</v>
      </c>
      <c r="AT629" s="195" t="s">
        <v>148</v>
      </c>
      <c r="AU629" s="195" t="s">
        <v>153</v>
      </c>
      <c r="AY629" s="17" t="s">
        <v>145</v>
      </c>
      <c r="BE629" s="196">
        <f t="shared" si="64"/>
        <v>0</v>
      </c>
      <c r="BF629" s="196">
        <f t="shared" si="65"/>
        <v>0</v>
      </c>
      <c r="BG629" s="196">
        <f t="shared" si="66"/>
        <v>0</v>
      </c>
      <c r="BH629" s="196">
        <f t="shared" si="67"/>
        <v>0</v>
      </c>
      <c r="BI629" s="196">
        <f t="shared" si="68"/>
        <v>0</v>
      </c>
      <c r="BJ629" s="17" t="s">
        <v>153</v>
      </c>
      <c r="BK629" s="196">
        <f t="shared" si="69"/>
        <v>0</v>
      </c>
      <c r="BL629" s="17" t="s">
        <v>269</v>
      </c>
      <c r="BM629" s="195" t="s">
        <v>1071</v>
      </c>
    </row>
    <row r="630" spans="1:65" s="2" customFormat="1" ht="24.2" customHeight="1">
      <c r="A630" s="34"/>
      <c r="B630" s="35"/>
      <c r="C630" s="183" t="s">
        <v>1072</v>
      </c>
      <c r="D630" s="183" t="s">
        <v>148</v>
      </c>
      <c r="E630" s="184" t="s">
        <v>1073</v>
      </c>
      <c r="F630" s="185" t="s">
        <v>1074</v>
      </c>
      <c r="G630" s="186" t="s">
        <v>387</v>
      </c>
      <c r="H630" s="187">
        <v>6.0000000000000001E-3</v>
      </c>
      <c r="I630" s="188"/>
      <c r="J630" s="189">
        <f t="shared" si="60"/>
        <v>0</v>
      </c>
      <c r="K630" s="190"/>
      <c r="L630" s="39"/>
      <c r="M630" s="191" t="s">
        <v>1</v>
      </c>
      <c r="N630" s="192" t="s">
        <v>41</v>
      </c>
      <c r="O630" s="71"/>
      <c r="P630" s="193">
        <f t="shared" si="61"/>
        <v>0</v>
      </c>
      <c r="Q630" s="193">
        <v>0</v>
      </c>
      <c r="R630" s="193">
        <f t="shared" si="62"/>
        <v>0</v>
      </c>
      <c r="S630" s="193">
        <v>0</v>
      </c>
      <c r="T630" s="194">
        <f t="shared" si="63"/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95" t="s">
        <v>269</v>
      </c>
      <c r="AT630" s="195" t="s">
        <v>148</v>
      </c>
      <c r="AU630" s="195" t="s">
        <v>153</v>
      </c>
      <c r="AY630" s="17" t="s">
        <v>145</v>
      </c>
      <c r="BE630" s="196">
        <f t="shared" si="64"/>
        <v>0</v>
      </c>
      <c r="BF630" s="196">
        <f t="shared" si="65"/>
        <v>0</v>
      </c>
      <c r="BG630" s="196">
        <f t="shared" si="66"/>
        <v>0</v>
      </c>
      <c r="BH630" s="196">
        <f t="shared" si="67"/>
        <v>0</v>
      </c>
      <c r="BI630" s="196">
        <f t="shared" si="68"/>
        <v>0</v>
      </c>
      <c r="BJ630" s="17" t="s">
        <v>153</v>
      </c>
      <c r="BK630" s="196">
        <f t="shared" si="69"/>
        <v>0</v>
      </c>
      <c r="BL630" s="17" t="s">
        <v>269</v>
      </c>
      <c r="BM630" s="195" t="s">
        <v>1075</v>
      </c>
    </row>
    <row r="631" spans="1:65" s="12" customFormat="1" ht="22.9" customHeight="1">
      <c r="B631" s="167"/>
      <c r="C631" s="168"/>
      <c r="D631" s="169" t="s">
        <v>74</v>
      </c>
      <c r="E631" s="181" t="s">
        <v>1076</v>
      </c>
      <c r="F631" s="181" t="s">
        <v>1077</v>
      </c>
      <c r="G631" s="168"/>
      <c r="H631" s="168"/>
      <c r="I631" s="171"/>
      <c r="J631" s="182">
        <f>BK631</f>
        <v>0</v>
      </c>
      <c r="K631" s="168"/>
      <c r="L631" s="173"/>
      <c r="M631" s="174"/>
      <c r="N631" s="175"/>
      <c r="O631" s="175"/>
      <c r="P631" s="176">
        <f>SUM(P632:P659)</f>
        <v>0</v>
      </c>
      <c r="Q631" s="175"/>
      <c r="R631" s="176">
        <f>SUM(R632:R659)</f>
        <v>0.12706000000000001</v>
      </c>
      <c r="S631" s="175"/>
      <c r="T631" s="177">
        <f>SUM(T632:T659)</f>
        <v>0</v>
      </c>
      <c r="AR631" s="178" t="s">
        <v>153</v>
      </c>
      <c r="AT631" s="179" t="s">
        <v>74</v>
      </c>
      <c r="AU631" s="179" t="s">
        <v>83</v>
      </c>
      <c r="AY631" s="178" t="s">
        <v>145</v>
      </c>
      <c r="BK631" s="180">
        <f>SUM(BK632:BK659)</f>
        <v>0</v>
      </c>
    </row>
    <row r="632" spans="1:65" s="2" customFormat="1" ht="24.2" customHeight="1">
      <c r="A632" s="34"/>
      <c r="B632" s="35"/>
      <c r="C632" s="183" t="s">
        <v>1078</v>
      </c>
      <c r="D632" s="183" t="s">
        <v>148</v>
      </c>
      <c r="E632" s="184" t="s">
        <v>1079</v>
      </c>
      <c r="F632" s="185" t="s">
        <v>1080</v>
      </c>
      <c r="G632" s="186" t="s">
        <v>151</v>
      </c>
      <c r="H632" s="187">
        <v>2</v>
      </c>
      <c r="I632" s="188"/>
      <c r="J632" s="189">
        <f>ROUND(I632*H632,2)</f>
        <v>0</v>
      </c>
      <c r="K632" s="190"/>
      <c r="L632" s="39"/>
      <c r="M632" s="191" t="s">
        <v>1</v>
      </c>
      <c r="N632" s="192" t="s">
        <v>41</v>
      </c>
      <c r="O632" s="71"/>
      <c r="P632" s="193">
        <f>O632*H632</f>
        <v>0</v>
      </c>
      <c r="Q632" s="193">
        <v>0</v>
      </c>
      <c r="R632" s="193">
        <f>Q632*H632</f>
        <v>0</v>
      </c>
      <c r="S632" s="193">
        <v>0</v>
      </c>
      <c r="T632" s="194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95" t="s">
        <v>269</v>
      </c>
      <c r="AT632" s="195" t="s">
        <v>148</v>
      </c>
      <c r="AU632" s="195" t="s">
        <v>153</v>
      </c>
      <c r="AY632" s="17" t="s">
        <v>145</v>
      </c>
      <c r="BE632" s="196">
        <f>IF(N632="základní",J632,0)</f>
        <v>0</v>
      </c>
      <c r="BF632" s="196">
        <f>IF(N632="snížená",J632,0)</f>
        <v>0</v>
      </c>
      <c r="BG632" s="196">
        <f>IF(N632="zákl. přenesená",J632,0)</f>
        <v>0</v>
      </c>
      <c r="BH632" s="196">
        <f>IF(N632="sníž. přenesená",J632,0)</f>
        <v>0</v>
      </c>
      <c r="BI632" s="196">
        <f>IF(N632="nulová",J632,0)</f>
        <v>0</v>
      </c>
      <c r="BJ632" s="17" t="s">
        <v>153</v>
      </c>
      <c r="BK632" s="196">
        <f>ROUND(I632*H632,2)</f>
        <v>0</v>
      </c>
      <c r="BL632" s="17" t="s">
        <v>269</v>
      </c>
      <c r="BM632" s="195" t="s">
        <v>1081</v>
      </c>
    </row>
    <row r="633" spans="1:65" s="2" customFormat="1" ht="37.9" customHeight="1">
      <c r="A633" s="34"/>
      <c r="B633" s="35"/>
      <c r="C633" s="183" t="s">
        <v>1082</v>
      </c>
      <c r="D633" s="183" t="s">
        <v>148</v>
      </c>
      <c r="E633" s="184" t="s">
        <v>1083</v>
      </c>
      <c r="F633" s="185" t="s">
        <v>1084</v>
      </c>
      <c r="G633" s="186" t="s">
        <v>151</v>
      </c>
      <c r="H633" s="187">
        <v>2</v>
      </c>
      <c r="I633" s="188"/>
      <c r="J633" s="189">
        <f>ROUND(I633*H633,2)</f>
        <v>0</v>
      </c>
      <c r="K633" s="190"/>
      <c r="L633" s="39"/>
      <c r="M633" s="191" t="s">
        <v>1</v>
      </c>
      <c r="N633" s="192" t="s">
        <v>41</v>
      </c>
      <c r="O633" s="71"/>
      <c r="P633" s="193">
        <f>O633*H633</f>
        <v>0</v>
      </c>
      <c r="Q633" s="193">
        <v>1.2449999999999999E-2</v>
      </c>
      <c r="R633" s="193">
        <f>Q633*H633</f>
        <v>2.4899999999999999E-2</v>
      </c>
      <c r="S633" s="193">
        <v>0</v>
      </c>
      <c r="T633" s="194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95" t="s">
        <v>269</v>
      </c>
      <c r="AT633" s="195" t="s">
        <v>148</v>
      </c>
      <c r="AU633" s="195" t="s">
        <v>153</v>
      </c>
      <c r="AY633" s="17" t="s">
        <v>145</v>
      </c>
      <c r="BE633" s="196">
        <f>IF(N633="základní",J633,0)</f>
        <v>0</v>
      </c>
      <c r="BF633" s="196">
        <f>IF(N633="snížená",J633,0)</f>
        <v>0</v>
      </c>
      <c r="BG633" s="196">
        <f>IF(N633="zákl. přenesená",J633,0)</f>
        <v>0</v>
      </c>
      <c r="BH633" s="196">
        <f>IF(N633="sníž. přenesená",J633,0)</f>
        <v>0</v>
      </c>
      <c r="BI633" s="196">
        <f>IF(N633="nulová",J633,0)</f>
        <v>0</v>
      </c>
      <c r="BJ633" s="17" t="s">
        <v>153</v>
      </c>
      <c r="BK633" s="196">
        <f>ROUND(I633*H633,2)</f>
        <v>0</v>
      </c>
      <c r="BL633" s="17" t="s">
        <v>269</v>
      </c>
      <c r="BM633" s="195" t="s">
        <v>1085</v>
      </c>
    </row>
    <row r="634" spans="1:65" s="13" customFormat="1" ht="11.25">
      <c r="B634" s="197"/>
      <c r="C634" s="198"/>
      <c r="D634" s="199" t="s">
        <v>155</v>
      </c>
      <c r="E634" s="200" t="s">
        <v>1</v>
      </c>
      <c r="F634" s="201" t="s">
        <v>187</v>
      </c>
      <c r="G634" s="198"/>
      <c r="H634" s="200" t="s">
        <v>1</v>
      </c>
      <c r="I634" s="202"/>
      <c r="J634" s="198"/>
      <c r="K634" s="198"/>
      <c r="L634" s="203"/>
      <c r="M634" s="204"/>
      <c r="N634" s="205"/>
      <c r="O634" s="205"/>
      <c r="P634" s="205"/>
      <c r="Q634" s="205"/>
      <c r="R634" s="205"/>
      <c r="S634" s="205"/>
      <c r="T634" s="206"/>
      <c r="AT634" s="207" t="s">
        <v>155</v>
      </c>
      <c r="AU634" s="207" t="s">
        <v>153</v>
      </c>
      <c r="AV634" s="13" t="s">
        <v>83</v>
      </c>
      <c r="AW634" s="13" t="s">
        <v>33</v>
      </c>
      <c r="AX634" s="13" t="s">
        <v>75</v>
      </c>
      <c r="AY634" s="207" t="s">
        <v>145</v>
      </c>
    </row>
    <row r="635" spans="1:65" s="14" customFormat="1" ht="11.25">
      <c r="B635" s="208"/>
      <c r="C635" s="209"/>
      <c r="D635" s="199" t="s">
        <v>155</v>
      </c>
      <c r="E635" s="210" t="s">
        <v>1</v>
      </c>
      <c r="F635" s="211" t="s">
        <v>83</v>
      </c>
      <c r="G635" s="209"/>
      <c r="H635" s="212">
        <v>1</v>
      </c>
      <c r="I635" s="213"/>
      <c r="J635" s="209"/>
      <c r="K635" s="209"/>
      <c r="L635" s="214"/>
      <c r="M635" s="215"/>
      <c r="N635" s="216"/>
      <c r="O635" s="216"/>
      <c r="P635" s="216"/>
      <c r="Q635" s="216"/>
      <c r="R635" s="216"/>
      <c r="S635" s="216"/>
      <c r="T635" s="217"/>
      <c r="AT635" s="218" t="s">
        <v>155</v>
      </c>
      <c r="AU635" s="218" t="s">
        <v>153</v>
      </c>
      <c r="AV635" s="14" t="s">
        <v>153</v>
      </c>
      <c r="AW635" s="14" t="s">
        <v>33</v>
      </c>
      <c r="AX635" s="14" t="s">
        <v>75</v>
      </c>
      <c r="AY635" s="218" t="s">
        <v>145</v>
      </c>
    </row>
    <row r="636" spans="1:65" s="13" customFormat="1" ht="11.25">
      <c r="B636" s="197"/>
      <c r="C636" s="198"/>
      <c r="D636" s="199" t="s">
        <v>155</v>
      </c>
      <c r="E636" s="200" t="s">
        <v>1</v>
      </c>
      <c r="F636" s="201" t="s">
        <v>1086</v>
      </c>
      <c r="G636" s="198"/>
      <c r="H636" s="200" t="s">
        <v>1</v>
      </c>
      <c r="I636" s="202"/>
      <c r="J636" s="198"/>
      <c r="K636" s="198"/>
      <c r="L636" s="203"/>
      <c r="M636" s="204"/>
      <c r="N636" s="205"/>
      <c r="O636" s="205"/>
      <c r="P636" s="205"/>
      <c r="Q636" s="205"/>
      <c r="R636" s="205"/>
      <c r="S636" s="205"/>
      <c r="T636" s="206"/>
      <c r="AT636" s="207" t="s">
        <v>155</v>
      </c>
      <c r="AU636" s="207" t="s">
        <v>153</v>
      </c>
      <c r="AV636" s="13" t="s">
        <v>83</v>
      </c>
      <c r="AW636" s="13" t="s">
        <v>33</v>
      </c>
      <c r="AX636" s="13" t="s">
        <v>75</v>
      </c>
      <c r="AY636" s="207" t="s">
        <v>145</v>
      </c>
    </row>
    <row r="637" spans="1:65" s="14" customFormat="1" ht="11.25">
      <c r="B637" s="208"/>
      <c r="C637" s="209"/>
      <c r="D637" s="199" t="s">
        <v>155</v>
      </c>
      <c r="E637" s="210" t="s">
        <v>1</v>
      </c>
      <c r="F637" s="211" t="s">
        <v>83</v>
      </c>
      <c r="G637" s="209"/>
      <c r="H637" s="212">
        <v>1</v>
      </c>
      <c r="I637" s="213"/>
      <c r="J637" s="209"/>
      <c r="K637" s="209"/>
      <c r="L637" s="214"/>
      <c r="M637" s="215"/>
      <c r="N637" s="216"/>
      <c r="O637" s="216"/>
      <c r="P637" s="216"/>
      <c r="Q637" s="216"/>
      <c r="R637" s="216"/>
      <c r="S637" s="216"/>
      <c r="T637" s="217"/>
      <c r="AT637" s="218" t="s">
        <v>155</v>
      </c>
      <c r="AU637" s="218" t="s">
        <v>153</v>
      </c>
      <c r="AV637" s="14" t="s">
        <v>153</v>
      </c>
      <c r="AW637" s="14" t="s">
        <v>33</v>
      </c>
      <c r="AX637" s="14" t="s">
        <v>75</v>
      </c>
      <c r="AY637" s="218" t="s">
        <v>145</v>
      </c>
    </row>
    <row r="638" spans="1:65" s="15" customFormat="1" ht="11.25">
      <c r="B638" s="219"/>
      <c r="C638" s="220"/>
      <c r="D638" s="199" t="s">
        <v>155</v>
      </c>
      <c r="E638" s="221" t="s">
        <v>1</v>
      </c>
      <c r="F638" s="222" t="s">
        <v>165</v>
      </c>
      <c r="G638" s="220"/>
      <c r="H638" s="223">
        <v>2</v>
      </c>
      <c r="I638" s="224"/>
      <c r="J638" s="220"/>
      <c r="K638" s="220"/>
      <c r="L638" s="225"/>
      <c r="M638" s="226"/>
      <c r="N638" s="227"/>
      <c r="O638" s="227"/>
      <c r="P638" s="227"/>
      <c r="Q638" s="227"/>
      <c r="R638" s="227"/>
      <c r="S638" s="227"/>
      <c r="T638" s="228"/>
      <c r="AT638" s="229" t="s">
        <v>155</v>
      </c>
      <c r="AU638" s="229" t="s">
        <v>153</v>
      </c>
      <c r="AV638" s="15" t="s">
        <v>152</v>
      </c>
      <c r="AW638" s="15" t="s">
        <v>33</v>
      </c>
      <c r="AX638" s="15" t="s">
        <v>83</v>
      </c>
      <c r="AY638" s="229" t="s">
        <v>145</v>
      </c>
    </row>
    <row r="639" spans="1:65" s="2" customFormat="1" ht="37.9" customHeight="1">
      <c r="A639" s="34"/>
      <c r="B639" s="35"/>
      <c r="C639" s="183" t="s">
        <v>1087</v>
      </c>
      <c r="D639" s="183" t="s">
        <v>148</v>
      </c>
      <c r="E639" s="184" t="s">
        <v>1088</v>
      </c>
      <c r="F639" s="185" t="s">
        <v>1089</v>
      </c>
      <c r="G639" s="186" t="s">
        <v>151</v>
      </c>
      <c r="H639" s="187">
        <v>2</v>
      </c>
      <c r="I639" s="188"/>
      <c r="J639" s="189">
        <f>ROUND(I639*H639,2)</f>
        <v>0</v>
      </c>
      <c r="K639" s="190"/>
      <c r="L639" s="39"/>
      <c r="M639" s="191" t="s">
        <v>1</v>
      </c>
      <c r="N639" s="192" t="s">
        <v>41</v>
      </c>
      <c r="O639" s="71"/>
      <c r="P639" s="193">
        <f>O639*H639</f>
        <v>0</v>
      </c>
      <c r="Q639" s="193">
        <v>3.6639999999999999E-2</v>
      </c>
      <c r="R639" s="193">
        <f>Q639*H639</f>
        <v>7.3279999999999998E-2</v>
      </c>
      <c r="S639" s="193">
        <v>0</v>
      </c>
      <c r="T639" s="194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95" t="s">
        <v>269</v>
      </c>
      <c r="AT639" s="195" t="s">
        <v>148</v>
      </c>
      <c r="AU639" s="195" t="s">
        <v>153</v>
      </c>
      <c r="AY639" s="17" t="s">
        <v>145</v>
      </c>
      <c r="BE639" s="196">
        <f>IF(N639="základní",J639,0)</f>
        <v>0</v>
      </c>
      <c r="BF639" s="196">
        <f>IF(N639="snížená",J639,0)</f>
        <v>0</v>
      </c>
      <c r="BG639" s="196">
        <f>IF(N639="zákl. přenesená",J639,0)</f>
        <v>0</v>
      </c>
      <c r="BH639" s="196">
        <f>IF(N639="sníž. přenesená",J639,0)</f>
        <v>0</v>
      </c>
      <c r="BI639" s="196">
        <f>IF(N639="nulová",J639,0)</f>
        <v>0</v>
      </c>
      <c r="BJ639" s="17" t="s">
        <v>153</v>
      </c>
      <c r="BK639" s="196">
        <f>ROUND(I639*H639,2)</f>
        <v>0</v>
      </c>
      <c r="BL639" s="17" t="s">
        <v>269</v>
      </c>
      <c r="BM639" s="195" t="s">
        <v>1090</v>
      </c>
    </row>
    <row r="640" spans="1:65" s="13" customFormat="1" ht="11.25">
      <c r="B640" s="197"/>
      <c r="C640" s="198"/>
      <c r="D640" s="199" t="s">
        <v>155</v>
      </c>
      <c r="E640" s="200" t="s">
        <v>1</v>
      </c>
      <c r="F640" s="201" t="s">
        <v>277</v>
      </c>
      <c r="G640" s="198"/>
      <c r="H640" s="200" t="s">
        <v>1</v>
      </c>
      <c r="I640" s="202"/>
      <c r="J640" s="198"/>
      <c r="K640" s="198"/>
      <c r="L640" s="203"/>
      <c r="M640" s="204"/>
      <c r="N640" s="205"/>
      <c r="O640" s="205"/>
      <c r="P640" s="205"/>
      <c r="Q640" s="205"/>
      <c r="R640" s="205"/>
      <c r="S640" s="205"/>
      <c r="T640" s="206"/>
      <c r="AT640" s="207" t="s">
        <v>155</v>
      </c>
      <c r="AU640" s="207" t="s">
        <v>153</v>
      </c>
      <c r="AV640" s="13" t="s">
        <v>83</v>
      </c>
      <c r="AW640" s="13" t="s">
        <v>33</v>
      </c>
      <c r="AX640" s="13" t="s">
        <v>75</v>
      </c>
      <c r="AY640" s="207" t="s">
        <v>145</v>
      </c>
    </row>
    <row r="641" spans="1:65" s="14" customFormat="1" ht="11.25">
      <c r="B641" s="208"/>
      <c r="C641" s="209"/>
      <c r="D641" s="199" t="s">
        <v>155</v>
      </c>
      <c r="E641" s="210" t="s">
        <v>1</v>
      </c>
      <c r="F641" s="211" t="s">
        <v>83</v>
      </c>
      <c r="G641" s="209"/>
      <c r="H641" s="212">
        <v>1</v>
      </c>
      <c r="I641" s="213"/>
      <c r="J641" s="209"/>
      <c r="K641" s="209"/>
      <c r="L641" s="214"/>
      <c r="M641" s="215"/>
      <c r="N641" s="216"/>
      <c r="O641" s="216"/>
      <c r="P641" s="216"/>
      <c r="Q641" s="216"/>
      <c r="R641" s="216"/>
      <c r="S641" s="216"/>
      <c r="T641" s="217"/>
      <c r="AT641" s="218" t="s">
        <v>155</v>
      </c>
      <c r="AU641" s="218" t="s">
        <v>153</v>
      </c>
      <c r="AV641" s="14" t="s">
        <v>153</v>
      </c>
      <c r="AW641" s="14" t="s">
        <v>33</v>
      </c>
      <c r="AX641" s="14" t="s">
        <v>75</v>
      </c>
      <c r="AY641" s="218" t="s">
        <v>145</v>
      </c>
    </row>
    <row r="642" spans="1:65" s="13" customFormat="1" ht="11.25">
      <c r="B642" s="197"/>
      <c r="C642" s="198"/>
      <c r="D642" s="199" t="s">
        <v>155</v>
      </c>
      <c r="E642" s="200" t="s">
        <v>1</v>
      </c>
      <c r="F642" s="201" t="s">
        <v>193</v>
      </c>
      <c r="G642" s="198"/>
      <c r="H642" s="200" t="s">
        <v>1</v>
      </c>
      <c r="I642" s="202"/>
      <c r="J642" s="198"/>
      <c r="K642" s="198"/>
      <c r="L642" s="203"/>
      <c r="M642" s="204"/>
      <c r="N642" s="205"/>
      <c r="O642" s="205"/>
      <c r="P642" s="205"/>
      <c r="Q642" s="205"/>
      <c r="R642" s="205"/>
      <c r="S642" s="205"/>
      <c r="T642" s="206"/>
      <c r="AT642" s="207" t="s">
        <v>155</v>
      </c>
      <c r="AU642" s="207" t="s">
        <v>153</v>
      </c>
      <c r="AV642" s="13" t="s">
        <v>83</v>
      </c>
      <c r="AW642" s="13" t="s">
        <v>33</v>
      </c>
      <c r="AX642" s="13" t="s">
        <v>75</v>
      </c>
      <c r="AY642" s="207" t="s">
        <v>145</v>
      </c>
    </row>
    <row r="643" spans="1:65" s="14" customFormat="1" ht="11.25">
      <c r="B643" s="208"/>
      <c r="C643" s="209"/>
      <c r="D643" s="199" t="s">
        <v>155</v>
      </c>
      <c r="E643" s="210" t="s">
        <v>1</v>
      </c>
      <c r="F643" s="211" t="s">
        <v>83</v>
      </c>
      <c r="G643" s="209"/>
      <c r="H643" s="212">
        <v>1</v>
      </c>
      <c r="I643" s="213"/>
      <c r="J643" s="209"/>
      <c r="K643" s="209"/>
      <c r="L643" s="214"/>
      <c r="M643" s="215"/>
      <c r="N643" s="216"/>
      <c r="O643" s="216"/>
      <c r="P643" s="216"/>
      <c r="Q643" s="216"/>
      <c r="R643" s="216"/>
      <c r="S643" s="216"/>
      <c r="T643" s="217"/>
      <c r="AT643" s="218" t="s">
        <v>155</v>
      </c>
      <c r="AU643" s="218" t="s">
        <v>153</v>
      </c>
      <c r="AV643" s="14" t="s">
        <v>153</v>
      </c>
      <c r="AW643" s="14" t="s">
        <v>33</v>
      </c>
      <c r="AX643" s="14" t="s">
        <v>75</v>
      </c>
      <c r="AY643" s="218" t="s">
        <v>145</v>
      </c>
    </row>
    <row r="644" spans="1:65" s="15" customFormat="1" ht="11.25">
      <c r="B644" s="219"/>
      <c r="C644" s="220"/>
      <c r="D644" s="199" t="s">
        <v>155</v>
      </c>
      <c r="E644" s="221" t="s">
        <v>1</v>
      </c>
      <c r="F644" s="222" t="s">
        <v>165</v>
      </c>
      <c r="G644" s="220"/>
      <c r="H644" s="223">
        <v>2</v>
      </c>
      <c r="I644" s="224"/>
      <c r="J644" s="220"/>
      <c r="K644" s="220"/>
      <c r="L644" s="225"/>
      <c r="M644" s="226"/>
      <c r="N644" s="227"/>
      <c r="O644" s="227"/>
      <c r="P644" s="227"/>
      <c r="Q644" s="227"/>
      <c r="R644" s="227"/>
      <c r="S644" s="227"/>
      <c r="T644" s="228"/>
      <c r="AT644" s="229" t="s">
        <v>155</v>
      </c>
      <c r="AU644" s="229" t="s">
        <v>153</v>
      </c>
      <c r="AV644" s="15" t="s">
        <v>152</v>
      </c>
      <c r="AW644" s="15" t="s">
        <v>33</v>
      </c>
      <c r="AX644" s="15" t="s">
        <v>83</v>
      </c>
      <c r="AY644" s="229" t="s">
        <v>145</v>
      </c>
    </row>
    <row r="645" spans="1:65" s="2" customFormat="1" ht="24.2" customHeight="1">
      <c r="A645" s="34"/>
      <c r="B645" s="35"/>
      <c r="C645" s="183" t="s">
        <v>1091</v>
      </c>
      <c r="D645" s="183" t="s">
        <v>148</v>
      </c>
      <c r="E645" s="184" t="s">
        <v>1092</v>
      </c>
      <c r="F645" s="185" t="s">
        <v>1093</v>
      </c>
      <c r="G645" s="186" t="s">
        <v>151</v>
      </c>
      <c r="H645" s="187">
        <v>1</v>
      </c>
      <c r="I645" s="188"/>
      <c r="J645" s="189">
        <f>ROUND(I645*H645,2)</f>
        <v>0</v>
      </c>
      <c r="K645" s="190"/>
      <c r="L645" s="39"/>
      <c r="M645" s="191" t="s">
        <v>1</v>
      </c>
      <c r="N645" s="192" t="s">
        <v>41</v>
      </c>
      <c r="O645" s="71"/>
      <c r="P645" s="193">
        <f>O645*H645</f>
        <v>0</v>
      </c>
      <c r="Q645" s="193">
        <v>2.58E-2</v>
      </c>
      <c r="R645" s="193">
        <f>Q645*H645</f>
        <v>2.58E-2</v>
      </c>
      <c r="S645" s="193">
        <v>0</v>
      </c>
      <c r="T645" s="194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95" t="s">
        <v>269</v>
      </c>
      <c r="AT645" s="195" t="s">
        <v>148</v>
      </c>
      <c r="AU645" s="195" t="s">
        <v>153</v>
      </c>
      <c r="AY645" s="17" t="s">
        <v>145</v>
      </c>
      <c r="BE645" s="196">
        <f>IF(N645="základní",J645,0)</f>
        <v>0</v>
      </c>
      <c r="BF645" s="196">
        <f>IF(N645="snížená",J645,0)</f>
        <v>0</v>
      </c>
      <c r="BG645" s="196">
        <f>IF(N645="zákl. přenesená",J645,0)</f>
        <v>0</v>
      </c>
      <c r="BH645" s="196">
        <f>IF(N645="sníž. přenesená",J645,0)</f>
        <v>0</v>
      </c>
      <c r="BI645" s="196">
        <f>IF(N645="nulová",J645,0)</f>
        <v>0</v>
      </c>
      <c r="BJ645" s="17" t="s">
        <v>153</v>
      </c>
      <c r="BK645" s="196">
        <f>ROUND(I645*H645,2)</f>
        <v>0</v>
      </c>
      <c r="BL645" s="17" t="s">
        <v>269</v>
      </c>
      <c r="BM645" s="195" t="s">
        <v>1094</v>
      </c>
    </row>
    <row r="646" spans="1:65" s="13" customFormat="1" ht="11.25">
      <c r="B646" s="197"/>
      <c r="C646" s="198"/>
      <c r="D646" s="199" t="s">
        <v>155</v>
      </c>
      <c r="E646" s="200" t="s">
        <v>1</v>
      </c>
      <c r="F646" s="201" t="s">
        <v>209</v>
      </c>
      <c r="G646" s="198"/>
      <c r="H646" s="200" t="s">
        <v>1</v>
      </c>
      <c r="I646" s="202"/>
      <c r="J646" s="198"/>
      <c r="K646" s="198"/>
      <c r="L646" s="203"/>
      <c r="M646" s="204"/>
      <c r="N646" s="205"/>
      <c r="O646" s="205"/>
      <c r="P646" s="205"/>
      <c r="Q646" s="205"/>
      <c r="R646" s="205"/>
      <c r="S646" s="205"/>
      <c r="T646" s="206"/>
      <c r="AT646" s="207" t="s">
        <v>155</v>
      </c>
      <c r="AU646" s="207" t="s">
        <v>153</v>
      </c>
      <c r="AV646" s="13" t="s">
        <v>83</v>
      </c>
      <c r="AW646" s="13" t="s">
        <v>33</v>
      </c>
      <c r="AX646" s="13" t="s">
        <v>75</v>
      </c>
      <c r="AY646" s="207" t="s">
        <v>145</v>
      </c>
    </row>
    <row r="647" spans="1:65" s="14" customFormat="1" ht="11.25">
      <c r="B647" s="208"/>
      <c r="C647" s="209"/>
      <c r="D647" s="199" t="s">
        <v>155</v>
      </c>
      <c r="E647" s="210" t="s">
        <v>1</v>
      </c>
      <c r="F647" s="211" t="s">
        <v>83</v>
      </c>
      <c r="G647" s="209"/>
      <c r="H647" s="212">
        <v>1</v>
      </c>
      <c r="I647" s="213"/>
      <c r="J647" s="209"/>
      <c r="K647" s="209"/>
      <c r="L647" s="214"/>
      <c r="M647" s="215"/>
      <c r="N647" s="216"/>
      <c r="O647" s="216"/>
      <c r="P647" s="216"/>
      <c r="Q647" s="216"/>
      <c r="R647" s="216"/>
      <c r="S647" s="216"/>
      <c r="T647" s="217"/>
      <c r="AT647" s="218" t="s">
        <v>155</v>
      </c>
      <c r="AU647" s="218" t="s">
        <v>153</v>
      </c>
      <c r="AV647" s="14" t="s">
        <v>153</v>
      </c>
      <c r="AW647" s="14" t="s">
        <v>33</v>
      </c>
      <c r="AX647" s="14" t="s">
        <v>83</v>
      </c>
      <c r="AY647" s="218" t="s">
        <v>145</v>
      </c>
    </row>
    <row r="648" spans="1:65" s="2" customFormat="1" ht="16.5" customHeight="1">
      <c r="A648" s="34"/>
      <c r="B648" s="35"/>
      <c r="C648" s="230" t="s">
        <v>1095</v>
      </c>
      <c r="D648" s="230" t="s">
        <v>430</v>
      </c>
      <c r="E648" s="231" t="s">
        <v>1096</v>
      </c>
      <c r="F648" s="232" t="s">
        <v>1097</v>
      </c>
      <c r="G648" s="233" t="s">
        <v>151</v>
      </c>
      <c r="H648" s="234">
        <v>1</v>
      </c>
      <c r="I648" s="235"/>
      <c r="J648" s="236">
        <f>ROUND(I648*H648,2)</f>
        <v>0</v>
      </c>
      <c r="K648" s="237"/>
      <c r="L648" s="238"/>
      <c r="M648" s="239" t="s">
        <v>1</v>
      </c>
      <c r="N648" s="240" t="s">
        <v>41</v>
      </c>
      <c r="O648" s="71"/>
      <c r="P648" s="193">
        <f>O648*H648</f>
        <v>0</v>
      </c>
      <c r="Q648" s="193">
        <v>2.7999999999999998E-4</v>
      </c>
      <c r="R648" s="193">
        <f>Q648*H648</f>
        <v>2.7999999999999998E-4</v>
      </c>
      <c r="S648" s="193">
        <v>0</v>
      </c>
      <c r="T648" s="194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95" t="s">
        <v>356</v>
      </c>
      <c r="AT648" s="195" t="s">
        <v>430</v>
      </c>
      <c r="AU648" s="195" t="s">
        <v>153</v>
      </c>
      <c r="AY648" s="17" t="s">
        <v>145</v>
      </c>
      <c r="BE648" s="196">
        <f>IF(N648="základní",J648,0)</f>
        <v>0</v>
      </c>
      <c r="BF648" s="196">
        <f>IF(N648="snížená",J648,0)</f>
        <v>0</v>
      </c>
      <c r="BG648" s="196">
        <f>IF(N648="zákl. přenesená",J648,0)</f>
        <v>0</v>
      </c>
      <c r="BH648" s="196">
        <f>IF(N648="sníž. přenesená",J648,0)</f>
        <v>0</v>
      </c>
      <c r="BI648" s="196">
        <f>IF(N648="nulová",J648,0)</f>
        <v>0</v>
      </c>
      <c r="BJ648" s="17" t="s">
        <v>153</v>
      </c>
      <c r="BK648" s="196">
        <f>ROUND(I648*H648,2)</f>
        <v>0</v>
      </c>
      <c r="BL648" s="17" t="s">
        <v>269</v>
      </c>
      <c r="BM648" s="195" t="s">
        <v>1098</v>
      </c>
    </row>
    <row r="649" spans="1:65" s="2" customFormat="1" ht="21.75" customHeight="1">
      <c r="A649" s="34"/>
      <c r="B649" s="35"/>
      <c r="C649" s="183" t="s">
        <v>1099</v>
      </c>
      <c r="D649" s="183" t="s">
        <v>148</v>
      </c>
      <c r="E649" s="184" t="s">
        <v>1100</v>
      </c>
      <c r="F649" s="185" t="s">
        <v>1101</v>
      </c>
      <c r="G649" s="186" t="s">
        <v>173</v>
      </c>
      <c r="H649" s="187">
        <v>2.04</v>
      </c>
      <c r="I649" s="188"/>
      <c r="J649" s="189">
        <f>ROUND(I649*H649,2)</f>
        <v>0</v>
      </c>
      <c r="K649" s="190"/>
      <c r="L649" s="39"/>
      <c r="M649" s="191" t="s">
        <v>1</v>
      </c>
      <c r="N649" s="192" t="s">
        <v>41</v>
      </c>
      <c r="O649" s="71"/>
      <c r="P649" s="193">
        <f>O649*H649</f>
        <v>0</v>
      </c>
      <c r="Q649" s="193">
        <v>0</v>
      </c>
      <c r="R649" s="193">
        <f>Q649*H649</f>
        <v>0</v>
      </c>
      <c r="S649" s="193">
        <v>0</v>
      </c>
      <c r="T649" s="194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95" t="s">
        <v>269</v>
      </c>
      <c r="AT649" s="195" t="s">
        <v>148</v>
      </c>
      <c r="AU649" s="195" t="s">
        <v>153</v>
      </c>
      <c r="AY649" s="17" t="s">
        <v>145</v>
      </c>
      <c r="BE649" s="196">
        <f>IF(N649="základní",J649,0)</f>
        <v>0</v>
      </c>
      <c r="BF649" s="196">
        <f>IF(N649="snížená",J649,0)</f>
        <v>0</v>
      </c>
      <c r="BG649" s="196">
        <f>IF(N649="zákl. přenesená",J649,0)</f>
        <v>0</v>
      </c>
      <c r="BH649" s="196">
        <f>IF(N649="sníž. přenesená",J649,0)</f>
        <v>0</v>
      </c>
      <c r="BI649" s="196">
        <f>IF(N649="nulová",J649,0)</f>
        <v>0</v>
      </c>
      <c r="BJ649" s="17" t="s">
        <v>153</v>
      </c>
      <c r="BK649" s="196">
        <f>ROUND(I649*H649,2)</f>
        <v>0</v>
      </c>
      <c r="BL649" s="17" t="s">
        <v>269</v>
      </c>
      <c r="BM649" s="195" t="s">
        <v>1102</v>
      </c>
    </row>
    <row r="650" spans="1:65" s="14" customFormat="1" ht="11.25">
      <c r="B650" s="208"/>
      <c r="C650" s="209"/>
      <c r="D650" s="199" t="s">
        <v>155</v>
      </c>
      <c r="E650" s="210" t="s">
        <v>1</v>
      </c>
      <c r="F650" s="211" t="s">
        <v>1103</v>
      </c>
      <c r="G650" s="209"/>
      <c r="H650" s="212">
        <v>1.44</v>
      </c>
      <c r="I650" s="213"/>
      <c r="J650" s="209"/>
      <c r="K650" s="209"/>
      <c r="L650" s="214"/>
      <c r="M650" s="215"/>
      <c r="N650" s="216"/>
      <c r="O650" s="216"/>
      <c r="P650" s="216"/>
      <c r="Q650" s="216"/>
      <c r="R650" s="216"/>
      <c r="S650" s="216"/>
      <c r="T650" s="217"/>
      <c r="AT650" s="218" t="s">
        <v>155</v>
      </c>
      <c r="AU650" s="218" t="s">
        <v>153</v>
      </c>
      <c r="AV650" s="14" t="s">
        <v>153</v>
      </c>
      <c r="AW650" s="14" t="s">
        <v>33</v>
      </c>
      <c r="AX650" s="14" t="s">
        <v>75</v>
      </c>
      <c r="AY650" s="218" t="s">
        <v>145</v>
      </c>
    </row>
    <row r="651" spans="1:65" s="14" customFormat="1" ht="11.25">
      <c r="B651" s="208"/>
      <c r="C651" s="209"/>
      <c r="D651" s="199" t="s">
        <v>155</v>
      </c>
      <c r="E651" s="210" t="s">
        <v>1</v>
      </c>
      <c r="F651" s="211" t="s">
        <v>1104</v>
      </c>
      <c r="G651" s="209"/>
      <c r="H651" s="212">
        <v>0.6</v>
      </c>
      <c r="I651" s="213"/>
      <c r="J651" s="209"/>
      <c r="K651" s="209"/>
      <c r="L651" s="214"/>
      <c r="M651" s="215"/>
      <c r="N651" s="216"/>
      <c r="O651" s="216"/>
      <c r="P651" s="216"/>
      <c r="Q651" s="216"/>
      <c r="R651" s="216"/>
      <c r="S651" s="216"/>
      <c r="T651" s="217"/>
      <c r="AT651" s="218" t="s">
        <v>155</v>
      </c>
      <c r="AU651" s="218" t="s">
        <v>153</v>
      </c>
      <c r="AV651" s="14" t="s">
        <v>153</v>
      </c>
      <c r="AW651" s="14" t="s">
        <v>33</v>
      </c>
      <c r="AX651" s="14" t="s">
        <v>75</v>
      </c>
      <c r="AY651" s="218" t="s">
        <v>145</v>
      </c>
    </row>
    <row r="652" spans="1:65" s="15" customFormat="1" ht="11.25">
      <c r="B652" s="219"/>
      <c r="C652" s="220"/>
      <c r="D652" s="199" t="s">
        <v>155</v>
      </c>
      <c r="E652" s="221" t="s">
        <v>1</v>
      </c>
      <c r="F652" s="222" t="s">
        <v>165</v>
      </c>
      <c r="G652" s="220"/>
      <c r="H652" s="223">
        <v>2.04</v>
      </c>
      <c r="I652" s="224"/>
      <c r="J652" s="220"/>
      <c r="K652" s="220"/>
      <c r="L652" s="225"/>
      <c r="M652" s="226"/>
      <c r="N652" s="227"/>
      <c r="O652" s="227"/>
      <c r="P652" s="227"/>
      <c r="Q652" s="227"/>
      <c r="R652" s="227"/>
      <c r="S652" s="227"/>
      <c r="T652" s="228"/>
      <c r="AT652" s="229" t="s">
        <v>155</v>
      </c>
      <c r="AU652" s="229" t="s">
        <v>153</v>
      </c>
      <c r="AV652" s="15" t="s">
        <v>152</v>
      </c>
      <c r="AW652" s="15" t="s">
        <v>33</v>
      </c>
      <c r="AX652" s="15" t="s">
        <v>83</v>
      </c>
      <c r="AY652" s="229" t="s">
        <v>145</v>
      </c>
    </row>
    <row r="653" spans="1:65" s="2" customFormat="1" ht="16.5" customHeight="1">
      <c r="A653" s="34"/>
      <c r="B653" s="35"/>
      <c r="C653" s="183" t="s">
        <v>1105</v>
      </c>
      <c r="D653" s="183" t="s">
        <v>148</v>
      </c>
      <c r="E653" s="184" t="s">
        <v>1106</v>
      </c>
      <c r="F653" s="185" t="s">
        <v>1107</v>
      </c>
      <c r="G653" s="186" t="s">
        <v>151</v>
      </c>
      <c r="H653" s="187">
        <v>4</v>
      </c>
      <c r="I653" s="188"/>
      <c r="J653" s="189">
        <f t="shared" ref="J653:J659" si="70">ROUND(I653*H653,2)</f>
        <v>0</v>
      </c>
      <c r="K653" s="190"/>
      <c r="L653" s="39"/>
      <c r="M653" s="191" t="s">
        <v>1</v>
      </c>
      <c r="N653" s="192" t="s">
        <v>41</v>
      </c>
      <c r="O653" s="71"/>
      <c r="P653" s="193">
        <f t="shared" ref="P653:P659" si="71">O653*H653</f>
        <v>0</v>
      </c>
      <c r="Q653" s="193">
        <v>0</v>
      </c>
      <c r="R653" s="193">
        <f t="shared" ref="R653:R659" si="72">Q653*H653</f>
        <v>0</v>
      </c>
      <c r="S653" s="193">
        <v>0</v>
      </c>
      <c r="T653" s="194">
        <f t="shared" ref="T653:T659" si="73"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95" t="s">
        <v>269</v>
      </c>
      <c r="AT653" s="195" t="s">
        <v>148</v>
      </c>
      <c r="AU653" s="195" t="s">
        <v>153</v>
      </c>
      <c r="AY653" s="17" t="s">
        <v>145</v>
      </c>
      <c r="BE653" s="196">
        <f t="shared" ref="BE653:BE659" si="74">IF(N653="základní",J653,0)</f>
        <v>0</v>
      </c>
      <c r="BF653" s="196">
        <f t="shared" ref="BF653:BF659" si="75">IF(N653="snížená",J653,0)</f>
        <v>0</v>
      </c>
      <c r="BG653" s="196">
        <f t="shared" ref="BG653:BG659" si="76">IF(N653="zákl. přenesená",J653,0)</f>
        <v>0</v>
      </c>
      <c r="BH653" s="196">
        <f t="shared" ref="BH653:BH659" si="77">IF(N653="sníž. přenesená",J653,0)</f>
        <v>0</v>
      </c>
      <c r="BI653" s="196">
        <f t="shared" ref="BI653:BI659" si="78">IF(N653="nulová",J653,0)</f>
        <v>0</v>
      </c>
      <c r="BJ653" s="17" t="s">
        <v>153</v>
      </c>
      <c r="BK653" s="196">
        <f t="shared" ref="BK653:BK659" si="79">ROUND(I653*H653,2)</f>
        <v>0</v>
      </c>
      <c r="BL653" s="17" t="s">
        <v>269</v>
      </c>
      <c r="BM653" s="195" t="s">
        <v>1108</v>
      </c>
    </row>
    <row r="654" spans="1:65" s="2" customFormat="1" ht="16.5" customHeight="1">
      <c r="A654" s="34"/>
      <c r="B654" s="35"/>
      <c r="C654" s="183" t="s">
        <v>1109</v>
      </c>
      <c r="D654" s="183" t="s">
        <v>148</v>
      </c>
      <c r="E654" s="184" t="s">
        <v>1110</v>
      </c>
      <c r="F654" s="185" t="s">
        <v>1111</v>
      </c>
      <c r="G654" s="186" t="s">
        <v>173</v>
      </c>
      <c r="H654" s="187">
        <v>2.04</v>
      </c>
      <c r="I654" s="188"/>
      <c r="J654" s="189">
        <f t="shared" si="70"/>
        <v>0</v>
      </c>
      <c r="K654" s="190"/>
      <c r="L654" s="39"/>
      <c r="M654" s="191" t="s">
        <v>1</v>
      </c>
      <c r="N654" s="192" t="s">
        <v>41</v>
      </c>
      <c r="O654" s="71"/>
      <c r="P654" s="193">
        <f t="shared" si="71"/>
        <v>0</v>
      </c>
      <c r="Q654" s="193">
        <v>0</v>
      </c>
      <c r="R654" s="193">
        <f t="shared" si="72"/>
        <v>0</v>
      </c>
      <c r="S654" s="193">
        <v>0</v>
      </c>
      <c r="T654" s="194">
        <f t="shared" si="73"/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95" t="s">
        <v>269</v>
      </c>
      <c r="AT654" s="195" t="s">
        <v>148</v>
      </c>
      <c r="AU654" s="195" t="s">
        <v>153</v>
      </c>
      <c r="AY654" s="17" t="s">
        <v>145</v>
      </c>
      <c r="BE654" s="196">
        <f t="shared" si="74"/>
        <v>0</v>
      </c>
      <c r="BF654" s="196">
        <f t="shared" si="75"/>
        <v>0</v>
      </c>
      <c r="BG654" s="196">
        <f t="shared" si="76"/>
        <v>0</v>
      </c>
      <c r="BH654" s="196">
        <f t="shared" si="77"/>
        <v>0</v>
      </c>
      <c r="BI654" s="196">
        <f t="shared" si="78"/>
        <v>0</v>
      </c>
      <c r="BJ654" s="17" t="s">
        <v>153</v>
      </c>
      <c r="BK654" s="196">
        <f t="shared" si="79"/>
        <v>0</v>
      </c>
      <c r="BL654" s="17" t="s">
        <v>269</v>
      </c>
      <c r="BM654" s="195" t="s">
        <v>1112</v>
      </c>
    </row>
    <row r="655" spans="1:65" s="2" customFormat="1" ht="24.2" customHeight="1">
      <c r="A655" s="34"/>
      <c r="B655" s="35"/>
      <c r="C655" s="183" t="s">
        <v>1113</v>
      </c>
      <c r="D655" s="183" t="s">
        <v>148</v>
      </c>
      <c r="E655" s="184" t="s">
        <v>1114</v>
      </c>
      <c r="F655" s="185" t="s">
        <v>1115</v>
      </c>
      <c r="G655" s="186" t="s">
        <v>151</v>
      </c>
      <c r="H655" s="187">
        <v>1</v>
      </c>
      <c r="I655" s="188"/>
      <c r="J655" s="189">
        <f t="shared" si="70"/>
        <v>0</v>
      </c>
      <c r="K655" s="190"/>
      <c r="L655" s="39"/>
      <c r="M655" s="191" t="s">
        <v>1</v>
      </c>
      <c r="N655" s="192" t="s">
        <v>41</v>
      </c>
      <c r="O655" s="71"/>
      <c r="P655" s="193">
        <f t="shared" si="71"/>
        <v>0</v>
      </c>
      <c r="Q655" s="193">
        <v>0</v>
      </c>
      <c r="R655" s="193">
        <f t="shared" si="72"/>
        <v>0</v>
      </c>
      <c r="S655" s="193">
        <v>0</v>
      </c>
      <c r="T655" s="194">
        <f t="shared" si="73"/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95" t="s">
        <v>269</v>
      </c>
      <c r="AT655" s="195" t="s">
        <v>148</v>
      </c>
      <c r="AU655" s="195" t="s">
        <v>153</v>
      </c>
      <c r="AY655" s="17" t="s">
        <v>145</v>
      </c>
      <c r="BE655" s="196">
        <f t="shared" si="74"/>
        <v>0</v>
      </c>
      <c r="BF655" s="196">
        <f t="shared" si="75"/>
        <v>0</v>
      </c>
      <c r="BG655" s="196">
        <f t="shared" si="76"/>
        <v>0</v>
      </c>
      <c r="BH655" s="196">
        <f t="shared" si="77"/>
        <v>0</v>
      </c>
      <c r="BI655" s="196">
        <f t="shared" si="78"/>
        <v>0</v>
      </c>
      <c r="BJ655" s="17" t="s">
        <v>153</v>
      </c>
      <c r="BK655" s="196">
        <f t="shared" si="79"/>
        <v>0</v>
      </c>
      <c r="BL655" s="17" t="s">
        <v>269</v>
      </c>
      <c r="BM655" s="195" t="s">
        <v>1116</v>
      </c>
    </row>
    <row r="656" spans="1:65" s="2" customFormat="1" ht="16.5" customHeight="1">
      <c r="A656" s="34"/>
      <c r="B656" s="35"/>
      <c r="C656" s="230" t="s">
        <v>1117</v>
      </c>
      <c r="D656" s="230" t="s">
        <v>430</v>
      </c>
      <c r="E656" s="231" t="s">
        <v>1118</v>
      </c>
      <c r="F656" s="232" t="s">
        <v>1119</v>
      </c>
      <c r="G656" s="233" t="s">
        <v>151</v>
      </c>
      <c r="H656" s="234">
        <v>1</v>
      </c>
      <c r="I656" s="235"/>
      <c r="J656" s="236">
        <f t="shared" si="70"/>
        <v>0</v>
      </c>
      <c r="K656" s="237"/>
      <c r="L656" s="238"/>
      <c r="M656" s="239" t="s">
        <v>1</v>
      </c>
      <c r="N656" s="240" t="s">
        <v>41</v>
      </c>
      <c r="O656" s="71"/>
      <c r="P656" s="193">
        <f t="shared" si="71"/>
        <v>0</v>
      </c>
      <c r="Q656" s="193">
        <v>2.8E-3</v>
      </c>
      <c r="R656" s="193">
        <f t="shared" si="72"/>
        <v>2.8E-3</v>
      </c>
      <c r="S656" s="193">
        <v>0</v>
      </c>
      <c r="T656" s="194">
        <f t="shared" si="73"/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95" t="s">
        <v>356</v>
      </c>
      <c r="AT656" s="195" t="s">
        <v>430</v>
      </c>
      <c r="AU656" s="195" t="s">
        <v>153</v>
      </c>
      <c r="AY656" s="17" t="s">
        <v>145</v>
      </c>
      <c r="BE656" s="196">
        <f t="shared" si="74"/>
        <v>0</v>
      </c>
      <c r="BF656" s="196">
        <f t="shared" si="75"/>
        <v>0</v>
      </c>
      <c r="BG656" s="196">
        <f t="shared" si="76"/>
        <v>0</v>
      </c>
      <c r="BH656" s="196">
        <f t="shared" si="77"/>
        <v>0</v>
      </c>
      <c r="BI656" s="196">
        <f t="shared" si="78"/>
        <v>0</v>
      </c>
      <c r="BJ656" s="17" t="s">
        <v>153</v>
      </c>
      <c r="BK656" s="196">
        <f t="shared" si="79"/>
        <v>0</v>
      </c>
      <c r="BL656" s="17" t="s">
        <v>269</v>
      </c>
      <c r="BM656" s="195" t="s">
        <v>1120</v>
      </c>
    </row>
    <row r="657" spans="1:65" s="2" customFormat="1" ht="24.2" customHeight="1">
      <c r="A657" s="34"/>
      <c r="B657" s="35"/>
      <c r="C657" s="183" t="s">
        <v>1121</v>
      </c>
      <c r="D657" s="183" t="s">
        <v>148</v>
      </c>
      <c r="E657" s="184" t="s">
        <v>1122</v>
      </c>
      <c r="F657" s="185" t="s">
        <v>1123</v>
      </c>
      <c r="G657" s="186" t="s">
        <v>387</v>
      </c>
      <c r="H657" s="187">
        <v>0.127</v>
      </c>
      <c r="I657" s="188"/>
      <c r="J657" s="189">
        <f t="shared" si="70"/>
        <v>0</v>
      </c>
      <c r="K657" s="190"/>
      <c r="L657" s="39"/>
      <c r="M657" s="191" t="s">
        <v>1</v>
      </c>
      <c r="N657" s="192" t="s">
        <v>41</v>
      </c>
      <c r="O657" s="71"/>
      <c r="P657" s="193">
        <f t="shared" si="71"/>
        <v>0</v>
      </c>
      <c r="Q657" s="193">
        <v>0</v>
      </c>
      <c r="R657" s="193">
        <f t="shared" si="72"/>
        <v>0</v>
      </c>
      <c r="S657" s="193">
        <v>0</v>
      </c>
      <c r="T657" s="194">
        <f t="shared" si="73"/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95" t="s">
        <v>269</v>
      </c>
      <c r="AT657" s="195" t="s">
        <v>148</v>
      </c>
      <c r="AU657" s="195" t="s">
        <v>153</v>
      </c>
      <c r="AY657" s="17" t="s">
        <v>145</v>
      </c>
      <c r="BE657" s="196">
        <f t="shared" si="74"/>
        <v>0</v>
      </c>
      <c r="BF657" s="196">
        <f t="shared" si="75"/>
        <v>0</v>
      </c>
      <c r="BG657" s="196">
        <f t="shared" si="76"/>
        <v>0</v>
      </c>
      <c r="BH657" s="196">
        <f t="shared" si="77"/>
        <v>0</v>
      </c>
      <c r="BI657" s="196">
        <f t="shared" si="78"/>
        <v>0</v>
      </c>
      <c r="BJ657" s="17" t="s">
        <v>153</v>
      </c>
      <c r="BK657" s="196">
        <f t="shared" si="79"/>
        <v>0</v>
      </c>
      <c r="BL657" s="17" t="s">
        <v>269</v>
      </c>
      <c r="BM657" s="195" t="s">
        <v>1124</v>
      </c>
    </row>
    <row r="658" spans="1:65" s="2" customFormat="1" ht="24.2" customHeight="1">
      <c r="A658" s="34"/>
      <c r="B658" s="35"/>
      <c r="C658" s="183" t="s">
        <v>1125</v>
      </c>
      <c r="D658" s="183" t="s">
        <v>148</v>
      </c>
      <c r="E658" s="184" t="s">
        <v>1126</v>
      </c>
      <c r="F658" s="185" t="s">
        <v>1127</v>
      </c>
      <c r="G658" s="186" t="s">
        <v>387</v>
      </c>
      <c r="H658" s="187">
        <v>0.127</v>
      </c>
      <c r="I658" s="188"/>
      <c r="J658" s="189">
        <f t="shared" si="70"/>
        <v>0</v>
      </c>
      <c r="K658" s="190"/>
      <c r="L658" s="39"/>
      <c r="M658" s="191" t="s">
        <v>1</v>
      </c>
      <c r="N658" s="192" t="s">
        <v>41</v>
      </c>
      <c r="O658" s="71"/>
      <c r="P658" s="193">
        <f t="shared" si="71"/>
        <v>0</v>
      </c>
      <c r="Q658" s="193">
        <v>0</v>
      </c>
      <c r="R658" s="193">
        <f t="shared" si="72"/>
        <v>0</v>
      </c>
      <c r="S658" s="193">
        <v>0</v>
      </c>
      <c r="T658" s="194">
        <f t="shared" si="73"/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95" t="s">
        <v>269</v>
      </c>
      <c r="AT658" s="195" t="s">
        <v>148</v>
      </c>
      <c r="AU658" s="195" t="s">
        <v>153</v>
      </c>
      <c r="AY658" s="17" t="s">
        <v>145</v>
      </c>
      <c r="BE658" s="196">
        <f t="shared" si="74"/>
        <v>0</v>
      </c>
      <c r="BF658" s="196">
        <f t="shared" si="75"/>
        <v>0</v>
      </c>
      <c r="BG658" s="196">
        <f t="shared" si="76"/>
        <v>0</v>
      </c>
      <c r="BH658" s="196">
        <f t="shared" si="77"/>
        <v>0</v>
      </c>
      <c r="BI658" s="196">
        <f t="shared" si="78"/>
        <v>0</v>
      </c>
      <c r="BJ658" s="17" t="s">
        <v>153</v>
      </c>
      <c r="BK658" s="196">
        <f t="shared" si="79"/>
        <v>0</v>
      </c>
      <c r="BL658" s="17" t="s">
        <v>269</v>
      </c>
      <c r="BM658" s="195" t="s">
        <v>1128</v>
      </c>
    </row>
    <row r="659" spans="1:65" s="2" customFormat="1" ht="24.2" customHeight="1">
      <c r="A659" s="34"/>
      <c r="B659" s="35"/>
      <c r="C659" s="183" t="s">
        <v>1129</v>
      </c>
      <c r="D659" s="183" t="s">
        <v>148</v>
      </c>
      <c r="E659" s="184" t="s">
        <v>1130</v>
      </c>
      <c r="F659" s="185" t="s">
        <v>1131</v>
      </c>
      <c r="G659" s="186" t="s">
        <v>387</v>
      </c>
      <c r="H659" s="187">
        <v>0.127</v>
      </c>
      <c r="I659" s="188"/>
      <c r="J659" s="189">
        <f t="shared" si="70"/>
        <v>0</v>
      </c>
      <c r="K659" s="190"/>
      <c r="L659" s="39"/>
      <c r="M659" s="191" t="s">
        <v>1</v>
      </c>
      <c r="N659" s="192" t="s">
        <v>41</v>
      </c>
      <c r="O659" s="71"/>
      <c r="P659" s="193">
        <f t="shared" si="71"/>
        <v>0</v>
      </c>
      <c r="Q659" s="193">
        <v>0</v>
      </c>
      <c r="R659" s="193">
        <f t="shared" si="72"/>
        <v>0</v>
      </c>
      <c r="S659" s="193">
        <v>0</v>
      </c>
      <c r="T659" s="194">
        <f t="shared" si="73"/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95" t="s">
        <v>269</v>
      </c>
      <c r="AT659" s="195" t="s">
        <v>148</v>
      </c>
      <c r="AU659" s="195" t="s">
        <v>153</v>
      </c>
      <c r="AY659" s="17" t="s">
        <v>145</v>
      </c>
      <c r="BE659" s="196">
        <f t="shared" si="74"/>
        <v>0</v>
      </c>
      <c r="BF659" s="196">
        <f t="shared" si="75"/>
        <v>0</v>
      </c>
      <c r="BG659" s="196">
        <f t="shared" si="76"/>
        <v>0</v>
      </c>
      <c r="BH659" s="196">
        <f t="shared" si="77"/>
        <v>0</v>
      </c>
      <c r="BI659" s="196">
        <f t="shared" si="78"/>
        <v>0</v>
      </c>
      <c r="BJ659" s="17" t="s">
        <v>153</v>
      </c>
      <c r="BK659" s="196">
        <f t="shared" si="79"/>
        <v>0</v>
      </c>
      <c r="BL659" s="17" t="s">
        <v>269</v>
      </c>
      <c r="BM659" s="195" t="s">
        <v>1132</v>
      </c>
    </row>
    <row r="660" spans="1:65" s="12" customFormat="1" ht="22.9" customHeight="1">
      <c r="B660" s="167"/>
      <c r="C660" s="168"/>
      <c r="D660" s="169" t="s">
        <v>74</v>
      </c>
      <c r="E660" s="181" t="s">
        <v>1133</v>
      </c>
      <c r="F660" s="181" t="s">
        <v>1134</v>
      </c>
      <c r="G660" s="168"/>
      <c r="H660" s="168"/>
      <c r="I660" s="171"/>
      <c r="J660" s="182">
        <f>BK660</f>
        <v>0</v>
      </c>
      <c r="K660" s="168"/>
      <c r="L660" s="173"/>
      <c r="M660" s="174"/>
      <c r="N660" s="175"/>
      <c r="O660" s="175"/>
      <c r="P660" s="176">
        <f>SUM(P661:P795)</f>
        <v>0</v>
      </c>
      <c r="Q660" s="175"/>
      <c r="R660" s="176">
        <f>SUM(R661:R795)</f>
        <v>3.1426000000000009E-2</v>
      </c>
      <c r="S660" s="175"/>
      <c r="T660" s="177">
        <f>SUM(T661:T795)</f>
        <v>2.6529999999999998E-2</v>
      </c>
      <c r="AR660" s="178" t="s">
        <v>153</v>
      </c>
      <c r="AT660" s="179" t="s">
        <v>74</v>
      </c>
      <c r="AU660" s="179" t="s">
        <v>83</v>
      </c>
      <c r="AY660" s="178" t="s">
        <v>145</v>
      </c>
      <c r="BK660" s="180">
        <f>SUM(BK661:BK795)</f>
        <v>0</v>
      </c>
    </row>
    <row r="661" spans="1:65" s="2" customFormat="1" ht="16.5" customHeight="1">
      <c r="A661" s="34"/>
      <c r="B661" s="35"/>
      <c r="C661" s="183" t="s">
        <v>1135</v>
      </c>
      <c r="D661" s="183" t="s">
        <v>148</v>
      </c>
      <c r="E661" s="184" t="s">
        <v>1136</v>
      </c>
      <c r="F661" s="185" t="s">
        <v>1137</v>
      </c>
      <c r="G661" s="186" t="s">
        <v>1138</v>
      </c>
      <c r="H661" s="187">
        <v>1</v>
      </c>
      <c r="I661" s="188"/>
      <c r="J661" s="189">
        <f>ROUND(I661*H661,2)</f>
        <v>0</v>
      </c>
      <c r="K661" s="190"/>
      <c r="L661" s="39"/>
      <c r="M661" s="191" t="s">
        <v>1</v>
      </c>
      <c r="N661" s="192" t="s">
        <v>41</v>
      </c>
      <c r="O661" s="71"/>
      <c r="P661" s="193">
        <f>O661*H661</f>
        <v>0</v>
      </c>
      <c r="Q661" s="193">
        <v>0</v>
      </c>
      <c r="R661" s="193">
        <f>Q661*H661</f>
        <v>0</v>
      </c>
      <c r="S661" s="193">
        <v>0</v>
      </c>
      <c r="T661" s="194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95" t="s">
        <v>269</v>
      </c>
      <c r="AT661" s="195" t="s">
        <v>148</v>
      </c>
      <c r="AU661" s="195" t="s">
        <v>153</v>
      </c>
      <c r="AY661" s="17" t="s">
        <v>145</v>
      </c>
      <c r="BE661" s="196">
        <f>IF(N661="základní",J661,0)</f>
        <v>0</v>
      </c>
      <c r="BF661" s="196">
        <f>IF(N661="snížená",J661,0)</f>
        <v>0</v>
      </c>
      <c r="BG661" s="196">
        <f>IF(N661="zákl. přenesená",J661,0)</f>
        <v>0</v>
      </c>
      <c r="BH661" s="196">
        <f>IF(N661="sníž. přenesená",J661,0)</f>
        <v>0</v>
      </c>
      <c r="BI661" s="196">
        <f>IF(N661="nulová",J661,0)</f>
        <v>0</v>
      </c>
      <c r="BJ661" s="17" t="s">
        <v>153</v>
      </c>
      <c r="BK661" s="196">
        <f>ROUND(I661*H661,2)</f>
        <v>0</v>
      </c>
      <c r="BL661" s="17" t="s">
        <v>269</v>
      </c>
      <c r="BM661" s="195" t="s">
        <v>1139</v>
      </c>
    </row>
    <row r="662" spans="1:65" s="2" customFormat="1" ht="24.2" customHeight="1">
      <c r="A662" s="34"/>
      <c r="B662" s="35"/>
      <c r="C662" s="183" t="s">
        <v>1140</v>
      </c>
      <c r="D662" s="183" t="s">
        <v>148</v>
      </c>
      <c r="E662" s="184" t="s">
        <v>1141</v>
      </c>
      <c r="F662" s="185" t="s">
        <v>1142</v>
      </c>
      <c r="G662" s="186" t="s">
        <v>334</v>
      </c>
      <c r="H662" s="187">
        <v>10</v>
      </c>
      <c r="I662" s="188"/>
      <c r="J662" s="189">
        <f>ROUND(I662*H662,2)</f>
        <v>0</v>
      </c>
      <c r="K662" s="190"/>
      <c r="L662" s="39"/>
      <c r="M662" s="191" t="s">
        <v>1</v>
      </c>
      <c r="N662" s="192" t="s">
        <v>41</v>
      </c>
      <c r="O662" s="71"/>
      <c r="P662" s="193">
        <f>O662*H662</f>
        <v>0</v>
      </c>
      <c r="Q662" s="193">
        <v>0</v>
      </c>
      <c r="R662" s="193">
        <f>Q662*H662</f>
        <v>0</v>
      </c>
      <c r="S662" s="193">
        <v>0</v>
      </c>
      <c r="T662" s="194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95" t="s">
        <v>269</v>
      </c>
      <c r="AT662" s="195" t="s">
        <v>148</v>
      </c>
      <c r="AU662" s="195" t="s">
        <v>153</v>
      </c>
      <c r="AY662" s="17" t="s">
        <v>145</v>
      </c>
      <c r="BE662" s="196">
        <f>IF(N662="základní",J662,0)</f>
        <v>0</v>
      </c>
      <c r="BF662" s="196">
        <f>IF(N662="snížená",J662,0)</f>
        <v>0</v>
      </c>
      <c r="BG662" s="196">
        <f>IF(N662="zákl. přenesená",J662,0)</f>
        <v>0</v>
      </c>
      <c r="BH662" s="196">
        <f>IF(N662="sníž. přenesená",J662,0)</f>
        <v>0</v>
      </c>
      <c r="BI662" s="196">
        <f>IF(N662="nulová",J662,0)</f>
        <v>0</v>
      </c>
      <c r="BJ662" s="17" t="s">
        <v>153</v>
      </c>
      <c r="BK662" s="196">
        <f>ROUND(I662*H662,2)</f>
        <v>0</v>
      </c>
      <c r="BL662" s="17" t="s">
        <v>269</v>
      </c>
      <c r="BM662" s="195" t="s">
        <v>1143</v>
      </c>
    </row>
    <row r="663" spans="1:65" s="2" customFormat="1" ht="21.75" customHeight="1">
      <c r="A663" s="34"/>
      <c r="B663" s="35"/>
      <c r="C663" s="230" t="s">
        <v>1144</v>
      </c>
      <c r="D663" s="230" t="s">
        <v>430</v>
      </c>
      <c r="E663" s="231" t="s">
        <v>1145</v>
      </c>
      <c r="F663" s="232" t="s">
        <v>1146</v>
      </c>
      <c r="G663" s="233" t="s">
        <v>334</v>
      </c>
      <c r="H663" s="234">
        <v>10.5</v>
      </c>
      <c r="I663" s="235"/>
      <c r="J663" s="236">
        <f>ROUND(I663*H663,2)</f>
        <v>0</v>
      </c>
      <c r="K663" s="237"/>
      <c r="L663" s="238"/>
      <c r="M663" s="239" t="s">
        <v>1</v>
      </c>
      <c r="N663" s="240" t="s">
        <v>41</v>
      </c>
      <c r="O663" s="71"/>
      <c r="P663" s="193">
        <f>O663*H663</f>
        <v>0</v>
      </c>
      <c r="Q663" s="193">
        <v>1.6000000000000001E-4</v>
      </c>
      <c r="R663" s="193">
        <f>Q663*H663</f>
        <v>1.6800000000000001E-3</v>
      </c>
      <c r="S663" s="193">
        <v>0</v>
      </c>
      <c r="T663" s="194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95" t="s">
        <v>356</v>
      </c>
      <c r="AT663" s="195" t="s">
        <v>430</v>
      </c>
      <c r="AU663" s="195" t="s">
        <v>153</v>
      </c>
      <c r="AY663" s="17" t="s">
        <v>145</v>
      </c>
      <c r="BE663" s="196">
        <f>IF(N663="základní",J663,0)</f>
        <v>0</v>
      </c>
      <c r="BF663" s="196">
        <f>IF(N663="snížená",J663,0)</f>
        <v>0</v>
      </c>
      <c r="BG663" s="196">
        <f>IF(N663="zákl. přenesená",J663,0)</f>
        <v>0</v>
      </c>
      <c r="BH663" s="196">
        <f>IF(N663="sníž. přenesená",J663,0)</f>
        <v>0</v>
      </c>
      <c r="BI663" s="196">
        <f>IF(N663="nulová",J663,0)</f>
        <v>0</v>
      </c>
      <c r="BJ663" s="17" t="s">
        <v>153</v>
      </c>
      <c r="BK663" s="196">
        <f>ROUND(I663*H663,2)</f>
        <v>0</v>
      </c>
      <c r="BL663" s="17" t="s">
        <v>269</v>
      </c>
      <c r="BM663" s="195" t="s">
        <v>1147</v>
      </c>
    </row>
    <row r="664" spans="1:65" s="14" customFormat="1" ht="11.25">
      <c r="B664" s="208"/>
      <c r="C664" s="209"/>
      <c r="D664" s="199" t="s">
        <v>155</v>
      </c>
      <c r="E664" s="209"/>
      <c r="F664" s="211" t="s">
        <v>1148</v>
      </c>
      <c r="G664" s="209"/>
      <c r="H664" s="212">
        <v>10.5</v>
      </c>
      <c r="I664" s="213"/>
      <c r="J664" s="209"/>
      <c r="K664" s="209"/>
      <c r="L664" s="214"/>
      <c r="M664" s="215"/>
      <c r="N664" s="216"/>
      <c r="O664" s="216"/>
      <c r="P664" s="216"/>
      <c r="Q664" s="216"/>
      <c r="R664" s="216"/>
      <c r="S664" s="216"/>
      <c r="T664" s="217"/>
      <c r="AT664" s="218" t="s">
        <v>155</v>
      </c>
      <c r="AU664" s="218" t="s">
        <v>153</v>
      </c>
      <c r="AV664" s="14" t="s">
        <v>153</v>
      </c>
      <c r="AW664" s="14" t="s">
        <v>4</v>
      </c>
      <c r="AX664" s="14" t="s">
        <v>83</v>
      </c>
      <c r="AY664" s="218" t="s">
        <v>145</v>
      </c>
    </row>
    <row r="665" spans="1:65" s="2" customFormat="1" ht="16.5" customHeight="1">
      <c r="A665" s="34"/>
      <c r="B665" s="35"/>
      <c r="C665" s="183" t="s">
        <v>1149</v>
      </c>
      <c r="D665" s="183" t="s">
        <v>148</v>
      </c>
      <c r="E665" s="184" t="s">
        <v>1150</v>
      </c>
      <c r="F665" s="185" t="s">
        <v>1151</v>
      </c>
      <c r="G665" s="186" t="s">
        <v>151</v>
      </c>
      <c r="H665" s="187">
        <v>27</v>
      </c>
      <c r="I665" s="188"/>
      <c r="J665" s="189">
        <f>ROUND(I665*H665,2)</f>
        <v>0</v>
      </c>
      <c r="K665" s="190"/>
      <c r="L665" s="39"/>
      <c r="M665" s="191" t="s">
        <v>1</v>
      </c>
      <c r="N665" s="192" t="s">
        <v>41</v>
      </c>
      <c r="O665" s="71"/>
      <c r="P665" s="193">
        <f>O665*H665</f>
        <v>0</v>
      </c>
      <c r="Q665" s="193">
        <v>0</v>
      </c>
      <c r="R665" s="193">
        <f>Q665*H665</f>
        <v>0</v>
      </c>
      <c r="S665" s="193">
        <v>0</v>
      </c>
      <c r="T665" s="194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95" t="s">
        <v>269</v>
      </c>
      <c r="AT665" s="195" t="s">
        <v>148</v>
      </c>
      <c r="AU665" s="195" t="s">
        <v>153</v>
      </c>
      <c r="AY665" s="17" t="s">
        <v>145</v>
      </c>
      <c r="BE665" s="196">
        <f>IF(N665="základní",J665,0)</f>
        <v>0</v>
      </c>
      <c r="BF665" s="196">
        <f>IF(N665="snížená",J665,0)</f>
        <v>0</v>
      </c>
      <c r="BG665" s="196">
        <f>IF(N665="zákl. přenesená",J665,0)</f>
        <v>0</v>
      </c>
      <c r="BH665" s="196">
        <f>IF(N665="sníž. přenesená",J665,0)</f>
        <v>0</v>
      </c>
      <c r="BI665" s="196">
        <f>IF(N665="nulová",J665,0)</f>
        <v>0</v>
      </c>
      <c r="BJ665" s="17" t="s">
        <v>153</v>
      </c>
      <c r="BK665" s="196">
        <f>ROUND(I665*H665,2)</f>
        <v>0</v>
      </c>
      <c r="BL665" s="17" t="s">
        <v>269</v>
      </c>
      <c r="BM665" s="195" t="s">
        <v>1152</v>
      </c>
    </row>
    <row r="666" spans="1:65" s="2" customFormat="1" ht="24.2" customHeight="1">
      <c r="A666" s="34"/>
      <c r="B666" s="35"/>
      <c r="C666" s="230" t="s">
        <v>1153</v>
      </c>
      <c r="D666" s="230" t="s">
        <v>430</v>
      </c>
      <c r="E666" s="231" t="s">
        <v>1154</v>
      </c>
      <c r="F666" s="232" t="s">
        <v>1155</v>
      </c>
      <c r="G666" s="233" t="s">
        <v>151</v>
      </c>
      <c r="H666" s="234">
        <v>27</v>
      </c>
      <c r="I666" s="235"/>
      <c r="J666" s="236">
        <f>ROUND(I666*H666,2)</f>
        <v>0</v>
      </c>
      <c r="K666" s="237"/>
      <c r="L666" s="238"/>
      <c r="M666" s="239" t="s">
        <v>1</v>
      </c>
      <c r="N666" s="240" t="s">
        <v>41</v>
      </c>
      <c r="O666" s="71"/>
      <c r="P666" s="193">
        <f>O666*H666</f>
        <v>0</v>
      </c>
      <c r="Q666" s="193">
        <v>9.0000000000000006E-5</v>
      </c>
      <c r="R666" s="193">
        <f>Q666*H666</f>
        <v>2.4300000000000003E-3</v>
      </c>
      <c r="S666" s="193">
        <v>0</v>
      </c>
      <c r="T666" s="194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95" t="s">
        <v>356</v>
      </c>
      <c r="AT666" s="195" t="s">
        <v>430</v>
      </c>
      <c r="AU666" s="195" t="s">
        <v>153</v>
      </c>
      <c r="AY666" s="17" t="s">
        <v>145</v>
      </c>
      <c r="BE666" s="196">
        <f>IF(N666="základní",J666,0)</f>
        <v>0</v>
      </c>
      <c r="BF666" s="196">
        <f>IF(N666="snížená",J666,0)</f>
        <v>0</v>
      </c>
      <c r="BG666" s="196">
        <f>IF(N666="zákl. přenesená",J666,0)</f>
        <v>0</v>
      </c>
      <c r="BH666" s="196">
        <f>IF(N666="sníž. přenesená",J666,0)</f>
        <v>0</v>
      </c>
      <c r="BI666" s="196">
        <f>IF(N666="nulová",J666,0)</f>
        <v>0</v>
      </c>
      <c r="BJ666" s="17" t="s">
        <v>153</v>
      </c>
      <c r="BK666" s="196">
        <f>ROUND(I666*H666,2)</f>
        <v>0</v>
      </c>
      <c r="BL666" s="17" t="s">
        <v>269</v>
      </c>
      <c r="BM666" s="195" t="s">
        <v>1156</v>
      </c>
    </row>
    <row r="667" spans="1:65" s="2" customFormat="1" ht="21.75" customHeight="1">
      <c r="A667" s="34"/>
      <c r="B667" s="35"/>
      <c r="C667" s="183" t="s">
        <v>1157</v>
      </c>
      <c r="D667" s="183" t="s">
        <v>148</v>
      </c>
      <c r="E667" s="184" t="s">
        <v>1158</v>
      </c>
      <c r="F667" s="185" t="s">
        <v>1159</v>
      </c>
      <c r="G667" s="186" t="s">
        <v>151</v>
      </c>
      <c r="H667" s="187">
        <v>7</v>
      </c>
      <c r="I667" s="188"/>
      <c r="J667" s="189">
        <f>ROUND(I667*H667,2)</f>
        <v>0</v>
      </c>
      <c r="K667" s="190"/>
      <c r="L667" s="39"/>
      <c r="M667" s="191" t="s">
        <v>1</v>
      </c>
      <c r="N667" s="192" t="s">
        <v>41</v>
      </c>
      <c r="O667" s="71"/>
      <c r="P667" s="193">
        <f>O667*H667</f>
        <v>0</v>
      </c>
      <c r="Q667" s="193">
        <v>0</v>
      </c>
      <c r="R667" s="193">
        <f>Q667*H667</f>
        <v>0</v>
      </c>
      <c r="S667" s="193">
        <v>0</v>
      </c>
      <c r="T667" s="194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95" t="s">
        <v>269</v>
      </c>
      <c r="AT667" s="195" t="s">
        <v>148</v>
      </c>
      <c r="AU667" s="195" t="s">
        <v>153</v>
      </c>
      <c r="AY667" s="17" t="s">
        <v>145</v>
      </c>
      <c r="BE667" s="196">
        <f>IF(N667="základní",J667,0)</f>
        <v>0</v>
      </c>
      <c r="BF667" s="196">
        <f>IF(N667="snížená",J667,0)</f>
        <v>0</v>
      </c>
      <c r="BG667" s="196">
        <f>IF(N667="zákl. přenesená",J667,0)</f>
        <v>0</v>
      </c>
      <c r="BH667" s="196">
        <f>IF(N667="sníž. přenesená",J667,0)</f>
        <v>0</v>
      </c>
      <c r="BI667" s="196">
        <f>IF(N667="nulová",J667,0)</f>
        <v>0</v>
      </c>
      <c r="BJ667" s="17" t="s">
        <v>153</v>
      </c>
      <c r="BK667" s="196">
        <f>ROUND(I667*H667,2)</f>
        <v>0</v>
      </c>
      <c r="BL667" s="17" t="s">
        <v>269</v>
      </c>
      <c r="BM667" s="195" t="s">
        <v>1160</v>
      </c>
    </row>
    <row r="668" spans="1:65" s="2" customFormat="1" ht="16.5" customHeight="1">
      <c r="A668" s="34"/>
      <c r="B668" s="35"/>
      <c r="C668" s="230" t="s">
        <v>1161</v>
      </c>
      <c r="D668" s="230" t="s">
        <v>430</v>
      </c>
      <c r="E668" s="231" t="s">
        <v>1162</v>
      </c>
      <c r="F668" s="232" t="s">
        <v>1163</v>
      </c>
      <c r="G668" s="233" t="s">
        <v>151</v>
      </c>
      <c r="H668" s="234">
        <v>7</v>
      </c>
      <c r="I668" s="235"/>
      <c r="J668" s="236">
        <f>ROUND(I668*H668,2)</f>
        <v>0</v>
      </c>
      <c r="K668" s="237"/>
      <c r="L668" s="238"/>
      <c r="M668" s="239" t="s">
        <v>1</v>
      </c>
      <c r="N668" s="240" t="s">
        <v>41</v>
      </c>
      <c r="O668" s="71"/>
      <c r="P668" s="193">
        <f>O668*H668</f>
        <v>0</v>
      </c>
      <c r="Q668" s="193">
        <v>2.0000000000000002E-5</v>
      </c>
      <c r="R668" s="193">
        <f>Q668*H668</f>
        <v>1.4000000000000001E-4</v>
      </c>
      <c r="S668" s="193">
        <v>0</v>
      </c>
      <c r="T668" s="194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95" t="s">
        <v>356</v>
      </c>
      <c r="AT668" s="195" t="s">
        <v>430</v>
      </c>
      <c r="AU668" s="195" t="s">
        <v>153</v>
      </c>
      <c r="AY668" s="17" t="s">
        <v>145</v>
      </c>
      <c r="BE668" s="196">
        <f>IF(N668="základní",J668,0)</f>
        <v>0</v>
      </c>
      <c r="BF668" s="196">
        <f>IF(N668="snížená",J668,0)</f>
        <v>0</v>
      </c>
      <c r="BG668" s="196">
        <f>IF(N668="zákl. přenesená",J668,0)</f>
        <v>0</v>
      </c>
      <c r="BH668" s="196">
        <f>IF(N668="sníž. přenesená",J668,0)</f>
        <v>0</v>
      </c>
      <c r="BI668" s="196">
        <f>IF(N668="nulová",J668,0)</f>
        <v>0</v>
      </c>
      <c r="BJ668" s="17" t="s">
        <v>153</v>
      </c>
      <c r="BK668" s="196">
        <f>ROUND(I668*H668,2)</f>
        <v>0</v>
      </c>
      <c r="BL668" s="17" t="s">
        <v>269</v>
      </c>
      <c r="BM668" s="195" t="s">
        <v>1164</v>
      </c>
    </row>
    <row r="669" spans="1:65" s="2" customFormat="1" ht="33" customHeight="1">
      <c r="A669" s="34"/>
      <c r="B669" s="35"/>
      <c r="C669" s="183" t="s">
        <v>1165</v>
      </c>
      <c r="D669" s="183" t="s">
        <v>148</v>
      </c>
      <c r="E669" s="184" t="s">
        <v>1166</v>
      </c>
      <c r="F669" s="185" t="s">
        <v>1167</v>
      </c>
      <c r="G669" s="186" t="s">
        <v>334</v>
      </c>
      <c r="H669" s="187">
        <v>9</v>
      </c>
      <c r="I669" s="188"/>
      <c r="J669" s="189">
        <f>ROUND(I669*H669,2)</f>
        <v>0</v>
      </c>
      <c r="K669" s="190"/>
      <c r="L669" s="39"/>
      <c r="M669" s="191" t="s">
        <v>1</v>
      </c>
      <c r="N669" s="192" t="s">
        <v>41</v>
      </c>
      <c r="O669" s="71"/>
      <c r="P669" s="193">
        <f>O669*H669</f>
        <v>0</v>
      </c>
      <c r="Q669" s="193">
        <v>0</v>
      </c>
      <c r="R669" s="193">
        <f>Q669*H669</f>
        <v>0</v>
      </c>
      <c r="S669" s="193">
        <v>0</v>
      </c>
      <c r="T669" s="194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95" t="s">
        <v>269</v>
      </c>
      <c r="AT669" s="195" t="s">
        <v>148</v>
      </c>
      <c r="AU669" s="195" t="s">
        <v>153</v>
      </c>
      <c r="AY669" s="17" t="s">
        <v>145</v>
      </c>
      <c r="BE669" s="196">
        <f>IF(N669="základní",J669,0)</f>
        <v>0</v>
      </c>
      <c r="BF669" s="196">
        <f>IF(N669="snížená",J669,0)</f>
        <v>0</v>
      </c>
      <c r="BG669" s="196">
        <f>IF(N669="zákl. přenesená",J669,0)</f>
        <v>0</v>
      </c>
      <c r="BH669" s="196">
        <f>IF(N669="sníž. přenesená",J669,0)</f>
        <v>0</v>
      </c>
      <c r="BI669" s="196">
        <f>IF(N669="nulová",J669,0)</f>
        <v>0</v>
      </c>
      <c r="BJ669" s="17" t="s">
        <v>153</v>
      </c>
      <c r="BK669" s="196">
        <f>ROUND(I669*H669,2)</f>
        <v>0</v>
      </c>
      <c r="BL669" s="17" t="s">
        <v>269</v>
      </c>
      <c r="BM669" s="195" t="s">
        <v>1168</v>
      </c>
    </row>
    <row r="670" spans="1:65" s="13" customFormat="1" ht="11.25">
      <c r="B670" s="197"/>
      <c r="C670" s="198"/>
      <c r="D670" s="199" t="s">
        <v>155</v>
      </c>
      <c r="E670" s="200" t="s">
        <v>1</v>
      </c>
      <c r="F670" s="201" t="s">
        <v>1169</v>
      </c>
      <c r="G670" s="198"/>
      <c r="H670" s="200" t="s">
        <v>1</v>
      </c>
      <c r="I670" s="202"/>
      <c r="J670" s="198"/>
      <c r="K670" s="198"/>
      <c r="L670" s="203"/>
      <c r="M670" s="204"/>
      <c r="N670" s="205"/>
      <c r="O670" s="205"/>
      <c r="P670" s="205"/>
      <c r="Q670" s="205"/>
      <c r="R670" s="205"/>
      <c r="S670" s="205"/>
      <c r="T670" s="206"/>
      <c r="AT670" s="207" t="s">
        <v>155</v>
      </c>
      <c r="AU670" s="207" t="s">
        <v>153</v>
      </c>
      <c r="AV670" s="13" t="s">
        <v>83</v>
      </c>
      <c r="AW670" s="13" t="s">
        <v>33</v>
      </c>
      <c r="AX670" s="13" t="s">
        <v>75</v>
      </c>
      <c r="AY670" s="207" t="s">
        <v>145</v>
      </c>
    </row>
    <row r="671" spans="1:65" s="14" customFormat="1" ht="11.25">
      <c r="B671" s="208"/>
      <c r="C671" s="209"/>
      <c r="D671" s="199" t="s">
        <v>155</v>
      </c>
      <c r="E671" s="210" t="s">
        <v>1</v>
      </c>
      <c r="F671" s="211" t="s">
        <v>214</v>
      </c>
      <c r="G671" s="209"/>
      <c r="H671" s="212">
        <v>9</v>
      </c>
      <c r="I671" s="213"/>
      <c r="J671" s="209"/>
      <c r="K671" s="209"/>
      <c r="L671" s="214"/>
      <c r="M671" s="215"/>
      <c r="N671" s="216"/>
      <c r="O671" s="216"/>
      <c r="P671" s="216"/>
      <c r="Q671" s="216"/>
      <c r="R671" s="216"/>
      <c r="S671" s="216"/>
      <c r="T671" s="217"/>
      <c r="AT671" s="218" t="s">
        <v>155</v>
      </c>
      <c r="AU671" s="218" t="s">
        <v>153</v>
      </c>
      <c r="AV671" s="14" t="s">
        <v>153</v>
      </c>
      <c r="AW671" s="14" t="s">
        <v>33</v>
      </c>
      <c r="AX671" s="14" t="s">
        <v>83</v>
      </c>
      <c r="AY671" s="218" t="s">
        <v>145</v>
      </c>
    </row>
    <row r="672" spans="1:65" s="2" customFormat="1" ht="16.5" customHeight="1">
      <c r="A672" s="34"/>
      <c r="B672" s="35"/>
      <c r="C672" s="230" t="s">
        <v>1170</v>
      </c>
      <c r="D672" s="230" t="s">
        <v>430</v>
      </c>
      <c r="E672" s="231" t="s">
        <v>1171</v>
      </c>
      <c r="F672" s="232" t="s">
        <v>1172</v>
      </c>
      <c r="G672" s="233" t="s">
        <v>334</v>
      </c>
      <c r="H672" s="234">
        <v>9</v>
      </c>
      <c r="I672" s="235"/>
      <c r="J672" s="236">
        <f>ROUND(I672*H672,2)</f>
        <v>0</v>
      </c>
      <c r="K672" s="237"/>
      <c r="L672" s="238"/>
      <c r="M672" s="239" t="s">
        <v>1</v>
      </c>
      <c r="N672" s="240" t="s">
        <v>41</v>
      </c>
      <c r="O672" s="71"/>
      <c r="P672" s="193">
        <f>O672*H672</f>
        <v>0</v>
      </c>
      <c r="Q672" s="193">
        <v>1E-4</v>
      </c>
      <c r="R672" s="193">
        <f>Q672*H672</f>
        <v>9.0000000000000008E-4</v>
      </c>
      <c r="S672" s="193">
        <v>0</v>
      </c>
      <c r="T672" s="194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95" t="s">
        <v>356</v>
      </c>
      <c r="AT672" s="195" t="s">
        <v>430</v>
      </c>
      <c r="AU672" s="195" t="s">
        <v>153</v>
      </c>
      <c r="AY672" s="17" t="s">
        <v>145</v>
      </c>
      <c r="BE672" s="196">
        <f>IF(N672="základní",J672,0)</f>
        <v>0</v>
      </c>
      <c r="BF672" s="196">
        <f>IF(N672="snížená",J672,0)</f>
        <v>0</v>
      </c>
      <c r="BG672" s="196">
        <f>IF(N672="zákl. přenesená",J672,0)</f>
        <v>0</v>
      </c>
      <c r="BH672" s="196">
        <f>IF(N672="sníž. přenesená",J672,0)</f>
        <v>0</v>
      </c>
      <c r="BI672" s="196">
        <f>IF(N672="nulová",J672,0)</f>
        <v>0</v>
      </c>
      <c r="BJ672" s="17" t="s">
        <v>153</v>
      </c>
      <c r="BK672" s="196">
        <f>ROUND(I672*H672,2)</f>
        <v>0</v>
      </c>
      <c r="BL672" s="17" t="s">
        <v>269</v>
      </c>
      <c r="BM672" s="195" t="s">
        <v>1173</v>
      </c>
    </row>
    <row r="673" spans="1:65" s="2" customFormat="1" ht="24.2" customHeight="1">
      <c r="A673" s="34"/>
      <c r="B673" s="35"/>
      <c r="C673" s="183" t="s">
        <v>1174</v>
      </c>
      <c r="D673" s="183" t="s">
        <v>148</v>
      </c>
      <c r="E673" s="184" t="s">
        <v>1175</v>
      </c>
      <c r="F673" s="185" t="s">
        <v>1176</v>
      </c>
      <c r="G673" s="186" t="s">
        <v>334</v>
      </c>
      <c r="H673" s="187">
        <v>193</v>
      </c>
      <c r="I673" s="188"/>
      <c r="J673" s="189">
        <f>ROUND(I673*H673,2)</f>
        <v>0</v>
      </c>
      <c r="K673" s="190"/>
      <c r="L673" s="39"/>
      <c r="M673" s="191" t="s">
        <v>1</v>
      </c>
      <c r="N673" s="192" t="s">
        <v>41</v>
      </c>
      <c r="O673" s="71"/>
      <c r="P673" s="193">
        <f>O673*H673</f>
        <v>0</v>
      </c>
      <c r="Q673" s="193">
        <v>0</v>
      </c>
      <c r="R673" s="193">
        <f>Q673*H673</f>
        <v>0</v>
      </c>
      <c r="S673" s="193">
        <v>0</v>
      </c>
      <c r="T673" s="194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95" t="s">
        <v>269</v>
      </c>
      <c r="AT673" s="195" t="s">
        <v>148</v>
      </c>
      <c r="AU673" s="195" t="s">
        <v>153</v>
      </c>
      <c r="AY673" s="17" t="s">
        <v>145</v>
      </c>
      <c r="BE673" s="196">
        <f>IF(N673="základní",J673,0)</f>
        <v>0</v>
      </c>
      <c r="BF673" s="196">
        <f>IF(N673="snížená",J673,0)</f>
        <v>0</v>
      </c>
      <c r="BG673" s="196">
        <f>IF(N673="zákl. přenesená",J673,0)</f>
        <v>0</v>
      </c>
      <c r="BH673" s="196">
        <f>IF(N673="sníž. přenesená",J673,0)</f>
        <v>0</v>
      </c>
      <c r="BI673" s="196">
        <f>IF(N673="nulová",J673,0)</f>
        <v>0</v>
      </c>
      <c r="BJ673" s="17" t="s">
        <v>153</v>
      </c>
      <c r="BK673" s="196">
        <f>ROUND(I673*H673,2)</f>
        <v>0</v>
      </c>
      <c r="BL673" s="17" t="s">
        <v>269</v>
      </c>
      <c r="BM673" s="195" t="s">
        <v>1177</v>
      </c>
    </row>
    <row r="674" spans="1:65" s="14" customFormat="1" ht="11.25">
      <c r="B674" s="208"/>
      <c r="C674" s="209"/>
      <c r="D674" s="199" t="s">
        <v>155</v>
      </c>
      <c r="E674" s="210" t="s">
        <v>1</v>
      </c>
      <c r="F674" s="211" t="s">
        <v>1178</v>
      </c>
      <c r="G674" s="209"/>
      <c r="H674" s="212">
        <v>193</v>
      </c>
      <c r="I674" s="213"/>
      <c r="J674" s="209"/>
      <c r="K674" s="209"/>
      <c r="L674" s="214"/>
      <c r="M674" s="215"/>
      <c r="N674" s="216"/>
      <c r="O674" s="216"/>
      <c r="P674" s="216"/>
      <c r="Q674" s="216"/>
      <c r="R674" s="216"/>
      <c r="S674" s="216"/>
      <c r="T674" s="217"/>
      <c r="AT674" s="218" t="s">
        <v>155</v>
      </c>
      <c r="AU674" s="218" t="s">
        <v>153</v>
      </c>
      <c r="AV674" s="14" t="s">
        <v>153</v>
      </c>
      <c r="AW674" s="14" t="s">
        <v>33</v>
      </c>
      <c r="AX674" s="14" t="s">
        <v>83</v>
      </c>
      <c r="AY674" s="218" t="s">
        <v>145</v>
      </c>
    </row>
    <row r="675" spans="1:65" s="2" customFormat="1" ht="24.2" customHeight="1">
      <c r="A675" s="34"/>
      <c r="B675" s="35"/>
      <c r="C675" s="230" t="s">
        <v>1179</v>
      </c>
      <c r="D675" s="230" t="s">
        <v>430</v>
      </c>
      <c r="E675" s="231" t="s">
        <v>1180</v>
      </c>
      <c r="F675" s="232" t="s">
        <v>1181</v>
      </c>
      <c r="G675" s="233" t="s">
        <v>334</v>
      </c>
      <c r="H675" s="234">
        <v>80.400000000000006</v>
      </c>
      <c r="I675" s="235"/>
      <c r="J675" s="236">
        <f>ROUND(I675*H675,2)</f>
        <v>0</v>
      </c>
      <c r="K675" s="237"/>
      <c r="L675" s="238"/>
      <c r="M675" s="239" t="s">
        <v>1</v>
      </c>
      <c r="N675" s="240" t="s">
        <v>41</v>
      </c>
      <c r="O675" s="71"/>
      <c r="P675" s="193">
        <f>O675*H675</f>
        <v>0</v>
      </c>
      <c r="Q675" s="193">
        <v>1.0000000000000001E-5</v>
      </c>
      <c r="R675" s="193">
        <f>Q675*H675</f>
        <v>8.0400000000000014E-4</v>
      </c>
      <c r="S675" s="193">
        <v>0</v>
      </c>
      <c r="T675" s="194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95" t="s">
        <v>356</v>
      </c>
      <c r="AT675" s="195" t="s">
        <v>430</v>
      </c>
      <c r="AU675" s="195" t="s">
        <v>153</v>
      </c>
      <c r="AY675" s="17" t="s">
        <v>145</v>
      </c>
      <c r="BE675" s="196">
        <f>IF(N675="základní",J675,0)</f>
        <v>0</v>
      </c>
      <c r="BF675" s="196">
        <f>IF(N675="snížená",J675,0)</f>
        <v>0</v>
      </c>
      <c r="BG675" s="196">
        <f>IF(N675="zákl. přenesená",J675,0)</f>
        <v>0</v>
      </c>
      <c r="BH675" s="196">
        <f>IF(N675="sníž. přenesená",J675,0)</f>
        <v>0</v>
      </c>
      <c r="BI675" s="196">
        <f>IF(N675="nulová",J675,0)</f>
        <v>0</v>
      </c>
      <c r="BJ675" s="17" t="s">
        <v>153</v>
      </c>
      <c r="BK675" s="196">
        <f>ROUND(I675*H675,2)</f>
        <v>0</v>
      </c>
      <c r="BL675" s="17" t="s">
        <v>269</v>
      </c>
      <c r="BM675" s="195" t="s">
        <v>1182</v>
      </c>
    </row>
    <row r="676" spans="1:65" s="13" customFormat="1" ht="11.25">
      <c r="B676" s="197"/>
      <c r="C676" s="198"/>
      <c r="D676" s="199" t="s">
        <v>155</v>
      </c>
      <c r="E676" s="200" t="s">
        <v>1</v>
      </c>
      <c r="F676" s="201" t="s">
        <v>1183</v>
      </c>
      <c r="G676" s="198"/>
      <c r="H676" s="200" t="s">
        <v>1</v>
      </c>
      <c r="I676" s="202"/>
      <c r="J676" s="198"/>
      <c r="K676" s="198"/>
      <c r="L676" s="203"/>
      <c r="M676" s="204"/>
      <c r="N676" s="205"/>
      <c r="O676" s="205"/>
      <c r="P676" s="205"/>
      <c r="Q676" s="205"/>
      <c r="R676" s="205"/>
      <c r="S676" s="205"/>
      <c r="T676" s="206"/>
      <c r="AT676" s="207" t="s">
        <v>155</v>
      </c>
      <c r="AU676" s="207" t="s">
        <v>153</v>
      </c>
      <c r="AV676" s="13" t="s">
        <v>83</v>
      </c>
      <c r="AW676" s="13" t="s">
        <v>33</v>
      </c>
      <c r="AX676" s="13" t="s">
        <v>75</v>
      </c>
      <c r="AY676" s="207" t="s">
        <v>145</v>
      </c>
    </row>
    <row r="677" spans="1:65" s="13" customFormat="1" ht="11.25">
      <c r="B677" s="197"/>
      <c r="C677" s="198"/>
      <c r="D677" s="199" t="s">
        <v>155</v>
      </c>
      <c r="E677" s="200" t="s">
        <v>1</v>
      </c>
      <c r="F677" s="201" t="s">
        <v>1184</v>
      </c>
      <c r="G677" s="198"/>
      <c r="H677" s="200" t="s">
        <v>1</v>
      </c>
      <c r="I677" s="202"/>
      <c r="J677" s="198"/>
      <c r="K677" s="198"/>
      <c r="L677" s="203"/>
      <c r="M677" s="204"/>
      <c r="N677" s="205"/>
      <c r="O677" s="205"/>
      <c r="P677" s="205"/>
      <c r="Q677" s="205"/>
      <c r="R677" s="205"/>
      <c r="S677" s="205"/>
      <c r="T677" s="206"/>
      <c r="AT677" s="207" t="s">
        <v>155</v>
      </c>
      <c r="AU677" s="207" t="s">
        <v>153</v>
      </c>
      <c r="AV677" s="13" t="s">
        <v>83</v>
      </c>
      <c r="AW677" s="13" t="s">
        <v>33</v>
      </c>
      <c r="AX677" s="13" t="s">
        <v>75</v>
      </c>
      <c r="AY677" s="207" t="s">
        <v>145</v>
      </c>
    </row>
    <row r="678" spans="1:65" s="13" customFormat="1" ht="11.25">
      <c r="B678" s="197"/>
      <c r="C678" s="198"/>
      <c r="D678" s="199" t="s">
        <v>155</v>
      </c>
      <c r="E678" s="200" t="s">
        <v>1</v>
      </c>
      <c r="F678" s="201" t="s">
        <v>285</v>
      </c>
      <c r="G678" s="198"/>
      <c r="H678" s="200" t="s">
        <v>1</v>
      </c>
      <c r="I678" s="202"/>
      <c r="J678" s="198"/>
      <c r="K678" s="198"/>
      <c r="L678" s="203"/>
      <c r="M678" s="204"/>
      <c r="N678" s="205"/>
      <c r="O678" s="205"/>
      <c r="P678" s="205"/>
      <c r="Q678" s="205"/>
      <c r="R678" s="205"/>
      <c r="S678" s="205"/>
      <c r="T678" s="206"/>
      <c r="AT678" s="207" t="s">
        <v>155</v>
      </c>
      <c r="AU678" s="207" t="s">
        <v>153</v>
      </c>
      <c r="AV678" s="13" t="s">
        <v>83</v>
      </c>
      <c r="AW678" s="13" t="s">
        <v>33</v>
      </c>
      <c r="AX678" s="13" t="s">
        <v>75</v>
      </c>
      <c r="AY678" s="207" t="s">
        <v>145</v>
      </c>
    </row>
    <row r="679" spans="1:65" s="14" customFormat="1" ht="11.25">
      <c r="B679" s="208"/>
      <c r="C679" s="209"/>
      <c r="D679" s="199" t="s">
        <v>155</v>
      </c>
      <c r="E679" s="210" t="s">
        <v>1</v>
      </c>
      <c r="F679" s="211" t="s">
        <v>312</v>
      </c>
      <c r="G679" s="209"/>
      <c r="H679" s="212">
        <v>24</v>
      </c>
      <c r="I679" s="213"/>
      <c r="J679" s="209"/>
      <c r="K679" s="209"/>
      <c r="L679" s="214"/>
      <c r="M679" s="215"/>
      <c r="N679" s="216"/>
      <c r="O679" s="216"/>
      <c r="P679" s="216"/>
      <c r="Q679" s="216"/>
      <c r="R679" s="216"/>
      <c r="S679" s="216"/>
      <c r="T679" s="217"/>
      <c r="AT679" s="218" t="s">
        <v>155</v>
      </c>
      <c r="AU679" s="218" t="s">
        <v>153</v>
      </c>
      <c r="AV679" s="14" t="s">
        <v>153</v>
      </c>
      <c r="AW679" s="14" t="s">
        <v>33</v>
      </c>
      <c r="AX679" s="14" t="s">
        <v>75</v>
      </c>
      <c r="AY679" s="218" t="s">
        <v>145</v>
      </c>
    </row>
    <row r="680" spans="1:65" s="13" customFormat="1" ht="11.25">
      <c r="B680" s="197"/>
      <c r="C680" s="198"/>
      <c r="D680" s="199" t="s">
        <v>155</v>
      </c>
      <c r="E680" s="200" t="s">
        <v>1</v>
      </c>
      <c r="F680" s="201" t="s">
        <v>1185</v>
      </c>
      <c r="G680" s="198"/>
      <c r="H680" s="200" t="s">
        <v>1</v>
      </c>
      <c r="I680" s="202"/>
      <c r="J680" s="198"/>
      <c r="K680" s="198"/>
      <c r="L680" s="203"/>
      <c r="M680" s="204"/>
      <c r="N680" s="205"/>
      <c r="O680" s="205"/>
      <c r="P680" s="205"/>
      <c r="Q680" s="205"/>
      <c r="R680" s="205"/>
      <c r="S680" s="205"/>
      <c r="T680" s="206"/>
      <c r="AT680" s="207" t="s">
        <v>155</v>
      </c>
      <c r="AU680" s="207" t="s">
        <v>153</v>
      </c>
      <c r="AV680" s="13" t="s">
        <v>83</v>
      </c>
      <c r="AW680" s="13" t="s">
        <v>33</v>
      </c>
      <c r="AX680" s="13" t="s">
        <v>75</v>
      </c>
      <c r="AY680" s="207" t="s">
        <v>145</v>
      </c>
    </row>
    <row r="681" spans="1:65" s="14" customFormat="1" ht="11.25">
      <c r="B681" s="208"/>
      <c r="C681" s="209"/>
      <c r="D681" s="199" t="s">
        <v>155</v>
      </c>
      <c r="E681" s="210" t="s">
        <v>1</v>
      </c>
      <c r="F681" s="211" t="s">
        <v>1186</v>
      </c>
      <c r="G681" s="209"/>
      <c r="H681" s="212">
        <v>15</v>
      </c>
      <c r="I681" s="213"/>
      <c r="J681" s="209"/>
      <c r="K681" s="209"/>
      <c r="L681" s="214"/>
      <c r="M681" s="215"/>
      <c r="N681" s="216"/>
      <c r="O681" s="216"/>
      <c r="P681" s="216"/>
      <c r="Q681" s="216"/>
      <c r="R681" s="216"/>
      <c r="S681" s="216"/>
      <c r="T681" s="217"/>
      <c r="AT681" s="218" t="s">
        <v>155</v>
      </c>
      <c r="AU681" s="218" t="s">
        <v>153</v>
      </c>
      <c r="AV681" s="14" t="s">
        <v>153</v>
      </c>
      <c r="AW681" s="14" t="s">
        <v>33</v>
      </c>
      <c r="AX681" s="14" t="s">
        <v>75</v>
      </c>
      <c r="AY681" s="218" t="s">
        <v>145</v>
      </c>
    </row>
    <row r="682" spans="1:65" s="13" customFormat="1" ht="11.25">
      <c r="B682" s="197"/>
      <c r="C682" s="198"/>
      <c r="D682" s="199" t="s">
        <v>155</v>
      </c>
      <c r="E682" s="200" t="s">
        <v>1</v>
      </c>
      <c r="F682" s="201" t="s">
        <v>1187</v>
      </c>
      <c r="G682" s="198"/>
      <c r="H682" s="200" t="s">
        <v>1</v>
      </c>
      <c r="I682" s="202"/>
      <c r="J682" s="198"/>
      <c r="K682" s="198"/>
      <c r="L682" s="203"/>
      <c r="M682" s="204"/>
      <c r="N682" s="205"/>
      <c r="O682" s="205"/>
      <c r="P682" s="205"/>
      <c r="Q682" s="205"/>
      <c r="R682" s="205"/>
      <c r="S682" s="205"/>
      <c r="T682" s="206"/>
      <c r="AT682" s="207" t="s">
        <v>155</v>
      </c>
      <c r="AU682" s="207" t="s">
        <v>153</v>
      </c>
      <c r="AV682" s="13" t="s">
        <v>83</v>
      </c>
      <c r="AW682" s="13" t="s">
        <v>33</v>
      </c>
      <c r="AX682" s="13" t="s">
        <v>75</v>
      </c>
      <c r="AY682" s="207" t="s">
        <v>145</v>
      </c>
    </row>
    <row r="683" spans="1:65" s="13" customFormat="1" ht="11.25">
      <c r="B683" s="197"/>
      <c r="C683" s="198"/>
      <c r="D683" s="199" t="s">
        <v>155</v>
      </c>
      <c r="E683" s="200" t="s">
        <v>1</v>
      </c>
      <c r="F683" s="201" t="s">
        <v>193</v>
      </c>
      <c r="G683" s="198"/>
      <c r="H683" s="200" t="s">
        <v>1</v>
      </c>
      <c r="I683" s="202"/>
      <c r="J683" s="198"/>
      <c r="K683" s="198"/>
      <c r="L683" s="203"/>
      <c r="M683" s="204"/>
      <c r="N683" s="205"/>
      <c r="O683" s="205"/>
      <c r="P683" s="205"/>
      <c r="Q683" s="205"/>
      <c r="R683" s="205"/>
      <c r="S683" s="205"/>
      <c r="T683" s="206"/>
      <c r="AT683" s="207" t="s">
        <v>155</v>
      </c>
      <c r="AU683" s="207" t="s">
        <v>153</v>
      </c>
      <c r="AV683" s="13" t="s">
        <v>83</v>
      </c>
      <c r="AW683" s="13" t="s">
        <v>33</v>
      </c>
      <c r="AX683" s="13" t="s">
        <v>75</v>
      </c>
      <c r="AY683" s="207" t="s">
        <v>145</v>
      </c>
    </row>
    <row r="684" spans="1:65" s="14" customFormat="1" ht="11.25">
      <c r="B684" s="208"/>
      <c r="C684" s="209"/>
      <c r="D684" s="199" t="s">
        <v>155</v>
      </c>
      <c r="E684" s="210" t="s">
        <v>1</v>
      </c>
      <c r="F684" s="211" t="s">
        <v>256</v>
      </c>
      <c r="G684" s="209"/>
      <c r="H684" s="212">
        <v>14</v>
      </c>
      <c r="I684" s="213"/>
      <c r="J684" s="209"/>
      <c r="K684" s="209"/>
      <c r="L684" s="214"/>
      <c r="M684" s="215"/>
      <c r="N684" s="216"/>
      <c r="O684" s="216"/>
      <c r="P684" s="216"/>
      <c r="Q684" s="216"/>
      <c r="R684" s="216"/>
      <c r="S684" s="216"/>
      <c r="T684" s="217"/>
      <c r="AT684" s="218" t="s">
        <v>155</v>
      </c>
      <c r="AU684" s="218" t="s">
        <v>153</v>
      </c>
      <c r="AV684" s="14" t="s">
        <v>153</v>
      </c>
      <c r="AW684" s="14" t="s">
        <v>33</v>
      </c>
      <c r="AX684" s="14" t="s">
        <v>75</v>
      </c>
      <c r="AY684" s="218" t="s">
        <v>145</v>
      </c>
    </row>
    <row r="685" spans="1:65" s="13" customFormat="1" ht="11.25">
      <c r="B685" s="197"/>
      <c r="C685" s="198"/>
      <c r="D685" s="199" t="s">
        <v>155</v>
      </c>
      <c r="E685" s="200" t="s">
        <v>1</v>
      </c>
      <c r="F685" s="201" t="s">
        <v>209</v>
      </c>
      <c r="G685" s="198"/>
      <c r="H685" s="200" t="s">
        <v>1</v>
      </c>
      <c r="I685" s="202"/>
      <c r="J685" s="198"/>
      <c r="K685" s="198"/>
      <c r="L685" s="203"/>
      <c r="M685" s="204"/>
      <c r="N685" s="205"/>
      <c r="O685" s="205"/>
      <c r="P685" s="205"/>
      <c r="Q685" s="205"/>
      <c r="R685" s="205"/>
      <c r="S685" s="205"/>
      <c r="T685" s="206"/>
      <c r="AT685" s="207" t="s">
        <v>155</v>
      </c>
      <c r="AU685" s="207" t="s">
        <v>153</v>
      </c>
      <c r="AV685" s="13" t="s">
        <v>83</v>
      </c>
      <c r="AW685" s="13" t="s">
        <v>33</v>
      </c>
      <c r="AX685" s="13" t="s">
        <v>75</v>
      </c>
      <c r="AY685" s="207" t="s">
        <v>145</v>
      </c>
    </row>
    <row r="686" spans="1:65" s="14" customFormat="1" ht="11.25">
      <c r="B686" s="208"/>
      <c r="C686" s="209"/>
      <c r="D686" s="199" t="s">
        <v>155</v>
      </c>
      <c r="E686" s="210" t="s">
        <v>1</v>
      </c>
      <c r="F686" s="211" t="s">
        <v>235</v>
      </c>
      <c r="G686" s="209"/>
      <c r="H686" s="212">
        <v>11</v>
      </c>
      <c r="I686" s="213"/>
      <c r="J686" s="209"/>
      <c r="K686" s="209"/>
      <c r="L686" s="214"/>
      <c r="M686" s="215"/>
      <c r="N686" s="216"/>
      <c r="O686" s="216"/>
      <c r="P686" s="216"/>
      <c r="Q686" s="216"/>
      <c r="R686" s="216"/>
      <c r="S686" s="216"/>
      <c r="T686" s="217"/>
      <c r="AT686" s="218" t="s">
        <v>155</v>
      </c>
      <c r="AU686" s="218" t="s">
        <v>153</v>
      </c>
      <c r="AV686" s="14" t="s">
        <v>153</v>
      </c>
      <c r="AW686" s="14" t="s">
        <v>33</v>
      </c>
      <c r="AX686" s="14" t="s">
        <v>75</v>
      </c>
      <c r="AY686" s="218" t="s">
        <v>145</v>
      </c>
    </row>
    <row r="687" spans="1:65" s="13" customFormat="1" ht="11.25">
      <c r="B687" s="197"/>
      <c r="C687" s="198"/>
      <c r="D687" s="199" t="s">
        <v>155</v>
      </c>
      <c r="E687" s="200" t="s">
        <v>1</v>
      </c>
      <c r="F687" s="201" t="s">
        <v>187</v>
      </c>
      <c r="G687" s="198"/>
      <c r="H687" s="200" t="s">
        <v>1</v>
      </c>
      <c r="I687" s="202"/>
      <c r="J687" s="198"/>
      <c r="K687" s="198"/>
      <c r="L687" s="203"/>
      <c r="M687" s="204"/>
      <c r="N687" s="205"/>
      <c r="O687" s="205"/>
      <c r="P687" s="205"/>
      <c r="Q687" s="205"/>
      <c r="R687" s="205"/>
      <c r="S687" s="205"/>
      <c r="T687" s="206"/>
      <c r="AT687" s="207" t="s">
        <v>155</v>
      </c>
      <c r="AU687" s="207" t="s">
        <v>153</v>
      </c>
      <c r="AV687" s="13" t="s">
        <v>83</v>
      </c>
      <c r="AW687" s="13" t="s">
        <v>33</v>
      </c>
      <c r="AX687" s="13" t="s">
        <v>75</v>
      </c>
      <c r="AY687" s="207" t="s">
        <v>145</v>
      </c>
    </row>
    <row r="688" spans="1:65" s="14" customFormat="1" ht="11.25">
      <c r="B688" s="208"/>
      <c r="C688" s="209"/>
      <c r="D688" s="199" t="s">
        <v>155</v>
      </c>
      <c r="E688" s="210" t="s">
        <v>1</v>
      </c>
      <c r="F688" s="211" t="s">
        <v>146</v>
      </c>
      <c r="G688" s="209"/>
      <c r="H688" s="212">
        <v>3</v>
      </c>
      <c r="I688" s="213"/>
      <c r="J688" s="209"/>
      <c r="K688" s="209"/>
      <c r="L688" s="214"/>
      <c r="M688" s="215"/>
      <c r="N688" s="216"/>
      <c r="O688" s="216"/>
      <c r="P688" s="216"/>
      <c r="Q688" s="216"/>
      <c r="R688" s="216"/>
      <c r="S688" s="216"/>
      <c r="T688" s="217"/>
      <c r="AT688" s="218" t="s">
        <v>155</v>
      </c>
      <c r="AU688" s="218" t="s">
        <v>153</v>
      </c>
      <c r="AV688" s="14" t="s">
        <v>153</v>
      </c>
      <c r="AW688" s="14" t="s">
        <v>33</v>
      </c>
      <c r="AX688" s="14" t="s">
        <v>75</v>
      </c>
      <c r="AY688" s="218" t="s">
        <v>145</v>
      </c>
    </row>
    <row r="689" spans="1:65" s="15" customFormat="1" ht="11.25">
      <c r="B689" s="219"/>
      <c r="C689" s="220"/>
      <c r="D689" s="199" t="s">
        <v>155</v>
      </c>
      <c r="E689" s="221" t="s">
        <v>1</v>
      </c>
      <c r="F689" s="222" t="s">
        <v>165</v>
      </c>
      <c r="G689" s="220"/>
      <c r="H689" s="223">
        <v>67</v>
      </c>
      <c r="I689" s="224"/>
      <c r="J689" s="220"/>
      <c r="K689" s="220"/>
      <c r="L689" s="225"/>
      <c r="M689" s="226"/>
      <c r="N689" s="227"/>
      <c r="O689" s="227"/>
      <c r="P689" s="227"/>
      <c r="Q689" s="227"/>
      <c r="R689" s="227"/>
      <c r="S689" s="227"/>
      <c r="T689" s="228"/>
      <c r="AT689" s="229" t="s">
        <v>155</v>
      </c>
      <c r="AU689" s="229" t="s">
        <v>153</v>
      </c>
      <c r="AV689" s="15" t="s">
        <v>152</v>
      </c>
      <c r="AW689" s="15" t="s">
        <v>33</v>
      </c>
      <c r="AX689" s="15" t="s">
        <v>83</v>
      </c>
      <c r="AY689" s="229" t="s">
        <v>145</v>
      </c>
    </row>
    <row r="690" spans="1:65" s="14" customFormat="1" ht="11.25">
      <c r="B690" s="208"/>
      <c r="C690" s="209"/>
      <c r="D690" s="199" t="s">
        <v>155</v>
      </c>
      <c r="E690" s="209"/>
      <c r="F690" s="211" t="s">
        <v>1188</v>
      </c>
      <c r="G690" s="209"/>
      <c r="H690" s="212">
        <v>80.400000000000006</v>
      </c>
      <c r="I690" s="213"/>
      <c r="J690" s="209"/>
      <c r="K690" s="209"/>
      <c r="L690" s="214"/>
      <c r="M690" s="215"/>
      <c r="N690" s="216"/>
      <c r="O690" s="216"/>
      <c r="P690" s="216"/>
      <c r="Q690" s="216"/>
      <c r="R690" s="216"/>
      <c r="S690" s="216"/>
      <c r="T690" s="217"/>
      <c r="AT690" s="218" t="s">
        <v>155</v>
      </c>
      <c r="AU690" s="218" t="s">
        <v>153</v>
      </c>
      <c r="AV690" s="14" t="s">
        <v>153</v>
      </c>
      <c r="AW690" s="14" t="s">
        <v>4</v>
      </c>
      <c r="AX690" s="14" t="s">
        <v>83</v>
      </c>
      <c r="AY690" s="218" t="s">
        <v>145</v>
      </c>
    </row>
    <row r="691" spans="1:65" s="2" customFormat="1" ht="24.2" customHeight="1">
      <c r="A691" s="34"/>
      <c r="B691" s="35"/>
      <c r="C691" s="230" t="s">
        <v>1189</v>
      </c>
      <c r="D691" s="230" t="s">
        <v>430</v>
      </c>
      <c r="E691" s="231" t="s">
        <v>1190</v>
      </c>
      <c r="F691" s="232" t="s">
        <v>1191</v>
      </c>
      <c r="G691" s="233" t="s">
        <v>334</v>
      </c>
      <c r="H691" s="234">
        <v>151.19999999999999</v>
      </c>
      <c r="I691" s="235"/>
      <c r="J691" s="236">
        <f>ROUND(I691*H691,2)</f>
        <v>0</v>
      </c>
      <c r="K691" s="237"/>
      <c r="L691" s="238"/>
      <c r="M691" s="239" t="s">
        <v>1</v>
      </c>
      <c r="N691" s="240" t="s">
        <v>41</v>
      </c>
      <c r="O691" s="71"/>
      <c r="P691" s="193">
        <f>O691*H691</f>
        <v>0</v>
      </c>
      <c r="Q691" s="193">
        <v>1.0000000000000001E-5</v>
      </c>
      <c r="R691" s="193">
        <f>Q691*H691</f>
        <v>1.5120000000000001E-3</v>
      </c>
      <c r="S691" s="193">
        <v>0</v>
      </c>
      <c r="T691" s="194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195" t="s">
        <v>356</v>
      </c>
      <c r="AT691" s="195" t="s">
        <v>430</v>
      </c>
      <c r="AU691" s="195" t="s">
        <v>153</v>
      </c>
      <c r="AY691" s="17" t="s">
        <v>145</v>
      </c>
      <c r="BE691" s="196">
        <f>IF(N691="základní",J691,0)</f>
        <v>0</v>
      </c>
      <c r="BF691" s="196">
        <f>IF(N691="snížená",J691,0)</f>
        <v>0</v>
      </c>
      <c r="BG691" s="196">
        <f>IF(N691="zákl. přenesená",J691,0)</f>
        <v>0</v>
      </c>
      <c r="BH691" s="196">
        <f>IF(N691="sníž. přenesená",J691,0)</f>
        <v>0</v>
      </c>
      <c r="BI691" s="196">
        <f>IF(N691="nulová",J691,0)</f>
        <v>0</v>
      </c>
      <c r="BJ691" s="17" t="s">
        <v>153</v>
      </c>
      <c r="BK691" s="196">
        <f>ROUND(I691*H691,2)</f>
        <v>0</v>
      </c>
      <c r="BL691" s="17" t="s">
        <v>269</v>
      </c>
      <c r="BM691" s="195" t="s">
        <v>1192</v>
      </c>
    </row>
    <row r="692" spans="1:65" s="13" customFormat="1" ht="11.25">
      <c r="B692" s="197"/>
      <c r="C692" s="198"/>
      <c r="D692" s="199" t="s">
        <v>155</v>
      </c>
      <c r="E692" s="200" t="s">
        <v>1</v>
      </c>
      <c r="F692" s="201" t="s">
        <v>1193</v>
      </c>
      <c r="G692" s="198"/>
      <c r="H692" s="200" t="s">
        <v>1</v>
      </c>
      <c r="I692" s="202"/>
      <c r="J692" s="198"/>
      <c r="K692" s="198"/>
      <c r="L692" s="203"/>
      <c r="M692" s="204"/>
      <c r="N692" s="205"/>
      <c r="O692" s="205"/>
      <c r="P692" s="205"/>
      <c r="Q692" s="205"/>
      <c r="R692" s="205"/>
      <c r="S692" s="205"/>
      <c r="T692" s="206"/>
      <c r="AT692" s="207" t="s">
        <v>155</v>
      </c>
      <c r="AU692" s="207" t="s">
        <v>153</v>
      </c>
      <c r="AV692" s="13" t="s">
        <v>83</v>
      </c>
      <c r="AW692" s="13" t="s">
        <v>33</v>
      </c>
      <c r="AX692" s="13" t="s">
        <v>75</v>
      </c>
      <c r="AY692" s="207" t="s">
        <v>145</v>
      </c>
    </row>
    <row r="693" spans="1:65" s="13" customFormat="1" ht="11.25">
      <c r="B693" s="197"/>
      <c r="C693" s="198"/>
      <c r="D693" s="199" t="s">
        <v>155</v>
      </c>
      <c r="E693" s="200" t="s">
        <v>1</v>
      </c>
      <c r="F693" s="201" t="s">
        <v>1194</v>
      </c>
      <c r="G693" s="198"/>
      <c r="H693" s="200" t="s">
        <v>1</v>
      </c>
      <c r="I693" s="202"/>
      <c r="J693" s="198"/>
      <c r="K693" s="198"/>
      <c r="L693" s="203"/>
      <c r="M693" s="204"/>
      <c r="N693" s="205"/>
      <c r="O693" s="205"/>
      <c r="P693" s="205"/>
      <c r="Q693" s="205"/>
      <c r="R693" s="205"/>
      <c r="S693" s="205"/>
      <c r="T693" s="206"/>
      <c r="AT693" s="207" t="s">
        <v>155</v>
      </c>
      <c r="AU693" s="207" t="s">
        <v>153</v>
      </c>
      <c r="AV693" s="13" t="s">
        <v>83</v>
      </c>
      <c r="AW693" s="13" t="s">
        <v>33</v>
      </c>
      <c r="AX693" s="13" t="s">
        <v>75</v>
      </c>
      <c r="AY693" s="207" t="s">
        <v>145</v>
      </c>
    </row>
    <row r="694" spans="1:65" s="14" customFormat="1" ht="11.25">
      <c r="B694" s="208"/>
      <c r="C694" s="209"/>
      <c r="D694" s="199" t="s">
        <v>155</v>
      </c>
      <c r="E694" s="210" t="s">
        <v>1</v>
      </c>
      <c r="F694" s="211" t="s">
        <v>214</v>
      </c>
      <c r="G694" s="209"/>
      <c r="H694" s="212">
        <v>9</v>
      </c>
      <c r="I694" s="213"/>
      <c r="J694" s="209"/>
      <c r="K694" s="209"/>
      <c r="L694" s="214"/>
      <c r="M694" s="215"/>
      <c r="N694" s="216"/>
      <c r="O694" s="216"/>
      <c r="P694" s="216"/>
      <c r="Q694" s="216"/>
      <c r="R694" s="216"/>
      <c r="S694" s="216"/>
      <c r="T694" s="217"/>
      <c r="AT694" s="218" t="s">
        <v>155</v>
      </c>
      <c r="AU694" s="218" t="s">
        <v>153</v>
      </c>
      <c r="AV694" s="14" t="s">
        <v>153</v>
      </c>
      <c r="AW694" s="14" t="s">
        <v>33</v>
      </c>
      <c r="AX694" s="14" t="s">
        <v>75</v>
      </c>
      <c r="AY694" s="218" t="s">
        <v>145</v>
      </c>
    </row>
    <row r="695" spans="1:65" s="13" customFormat="1" ht="11.25">
      <c r="B695" s="197"/>
      <c r="C695" s="198"/>
      <c r="D695" s="199" t="s">
        <v>155</v>
      </c>
      <c r="E695" s="200" t="s">
        <v>1</v>
      </c>
      <c r="F695" s="201" t="s">
        <v>1195</v>
      </c>
      <c r="G695" s="198"/>
      <c r="H695" s="200" t="s">
        <v>1</v>
      </c>
      <c r="I695" s="202"/>
      <c r="J695" s="198"/>
      <c r="K695" s="198"/>
      <c r="L695" s="203"/>
      <c r="M695" s="204"/>
      <c r="N695" s="205"/>
      <c r="O695" s="205"/>
      <c r="P695" s="205"/>
      <c r="Q695" s="205"/>
      <c r="R695" s="205"/>
      <c r="S695" s="205"/>
      <c r="T695" s="206"/>
      <c r="AT695" s="207" t="s">
        <v>155</v>
      </c>
      <c r="AU695" s="207" t="s">
        <v>153</v>
      </c>
      <c r="AV695" s="13" t="s">
        <v>83</v>
      </c>
      <c r="AW695" s="13" t="s">
        <v>33</v>
      </c>
      <c r="AX695" s="13" t="s">
        <v>75</v>
      </c>
      <c r="AY695" s="207" t="s">
        <v>145</v>
      </c>
    </row>
    <row r="696" spans="1:65" s="14" customFormat="1" ht="11.25">
      <c r="B696" s="208"/>
      <c r="C696" s="209"/>
      <c r="D696" s="199" t="s">
        <v>155</v>
      </c>
      <c r="E696" s="210" t="s">
        <v>1</v>
      </c>
      <c r="F696" s="211" t="s">
        <v>214</v>
      </c>
      <c r="G696" s="209"/>
      <c r="H696" s="212">
        <v>9</v>
      </c>
      <c r="I696" s="213"/>
      <c r="J696" s="209"/>
      <c r="K696" s="209"/>
      <c r="L696" s="214"/>
      <c r="M696" s="215"/>
      <c r="N696" s="216"/>
      <c r="O696" s="216"/>
      <c r="P696" s="216"/>
      <c r="Q696" s="216"/>
      <c r="R696" s="216"/>
      <c r="S696" s="216"/>
      <c r="T696" s="217"/>
      <c r="AT696" s="218" t="s">
        <v>155</v>
      </c>
      <c r="AU696" s="218" t="s">
        <v>153</v>
      </c>
      <c r="AV696" s="14" t="s">
        <v>153</v>
      </c>
      <c r="AW696" s="14" t="s">
        <v>33</v>
      </c>
      <c r="AX696" s="14" t="s">
        <v>75</v>
      </c>
      <c r="AY696" s="218" t="s">
        <v>145</v>
      </c>
    </row>
    <row r="697" spans="1:65" s="13" customFormat="1" ht="11.25">
      <c r="B697" s="197"/>
      <c r="C697" s="198"/>
      <c r="D697" s="199" t="s">
        <v>155</v>
      </c>
      <c r="E697" s="200" t="s">
        <v>1</v>
      </c>
      <c r="F697" s="201" t="s">
        <v>1196</v>
      </c>
      <c r="G697" s="198"/>
      <c r="H697" s="200" t="s">
        <v>1</v>
      </c>
      <c r="I697" s="202"/>
      <c r="J697" s="198"/>
      <c r="K697" s="198"/>
      <c r="L697" s="203"/>
      <c r="M697" s="204"/>
      <c r="N697" s="205"/>
      <c r="O697" s="205"/>
      <c r="P697" s="205"/>
      <c r="Q697" s="205"/>
      <c r="R697" s="205"/>
      <c r="S697" s="205"/>
      <c r="T697" s="206"/>
      <c r="AT697" s="207" t="s">
        <v>155</v>
      </c>
      <c r="AU697" s="207" t="s">
        <v>153</v>
      </c>
      <c r="AV697" s="13" t="s">
        <v>83</v>
      </c>
      <c r="AW697" s="13" t="s">
        <v>33</v>
      </c>
      <c r="AX697" s="13" t="s">
        <v>75</v>
      </c>
      <c r="AY697" s="207" t="s">
        <v>145</v>
      </c>
    </row>
    <row r="698" spans="1:65" s="14" customFormat="1" ht="11.25">
      <c r="B698" s="208"/>
      <c r="C698" s="209"/>
      <c r="D698" s="199" t="s">
        <v>155</v>
      </c>
      <c r="E698" s="210" t="s">
        <v>1</v>
      </c>
      <c r="F698" s="211" t="s">
        <v>1197</v>
      </c>
      <c r="G698" s="209"/>
      <c r="H698" s="212">
        <v>15</v>
      </c>
      <c r="I698" s="213"/>
      <c r="J698" s="209"/>
      <c r="K698" s="209"/>
      <c r="L698" s="214"/>
      <c r="M698" s="215"/>
      <c r="N698" s="216"/>
      <c r="O698" s="216"/>
      <c r="P698" s="216"/>
      <c r="Q698" s="216"/>
      <c r="R698" s="216"/>
      <c r="S698" s="216"/>
      <c r="T698" s="217"/>
      <c r="AT698" s="218" t="s">
        <v>155</v>
      </c>
      <c r="AU698" s="218" t="s">
        <v>153</v>
      </c>
      <c r="AV698" s="14" t="s">
        <v>153</v>
      </c>
      <c r="AW698" s="14" t="s">
        <v>33</v>
      </c>
      <c r="AX698" s="14" t="s">
        <v>75</v>
      </c>
      <c r="AY698" s="218" t="s">
        <v>145</v>
      </c>
    </row>
    <row r="699" spans="1:65" s="13" customFormat="1" ht="11.25">
      <c r="B699" s="197"/>
      <c r="C699" s="198"/>
      <c r="D699" s="199" t="s">
        <v>155</v>
      </c>
      <c r="E699" s="200" t="s">
        <v>1</v>
      </c>
      <c r="F699" s="201" t="s">
        <v>1198</v>
      </c>
      <c r="G699" s="198"/>
      <c r="H699" s="200" t="s">
        <v>1</v>
      </c>
      <c r="I699" s="202"/>
      <c r="J699" s="198"/>
      <c r="K699" s="198"/>
      <c r="L699" s="203"/>
      <c r="M699" s="204"/>
      <c r="N699" s="205"/>
      <c r="O699" s="205"/>
      <c r="P699" s="205"/>
      <c r="Q699" s="205"/>
      <c r="R699" s="205"/>
      <c r="S699" s="205"/>
      <c r="T699" s="206"/>
      <c r="AT699" s="207" t="s">
        <v>155</v>
      </c>
      <c r="AU699" s="207" t="s">
        <v>153</v>
      </c>
      <c r="AV699" s="13" t="s">
        <v>83</v>
      </c>
      <c r="AW699" s="13" t="s">
        <v>33</v>
      </c>
      <c r="AX699" s="13" t="s">
        <v>75</v>
      </c>
      <c r="AY699" s="207" t="s">
        <v>145</v>
      </c>
    </row>
    <row r="700" spans="1:65" s="13" customFormat="1" ht="11.25">
      <c r="B700" s="197"/>
      <c r="C700" s="198"/>
      <c r="D700" s="199" t="s">
        <v>155</v>
      </c>
      <c r="E700" s="200" t="s">
        <v>1</v>
      </c>
      <c r="F700" s="201" t="s">
        <v>185</v>
      </c>
      <c r="G700" s="198"/>
      <c r="H700" s="200" t="s">
        <v>1</v>
      </c>
      <c r="I700" s="202"/>
      <c r="J700" s="198"/>
      <c r="K700" s="198"/>
      <c r="L700" s="203"/>
      <c r="M700" s="204"/>
      <c r="N700" s="205"/>
      <c r="O700" s="205"/>
      <c r="P700" s="205"/>
      <c r="Q700" s="205"/>
      <c r="R700" s="205"/>
      <c r="S700" s="205"/>
      <c r="T700" s="206"/>
      <c r="AT700" s="207" t="s">
        <v>155</v>
      </c>
      <c r="AU700" s="207" t="s">
        <v>153</v>
      </c>
      <c r="AV700" s="13" t="s">
        <v>83</v>
      </c>
      <c r="AW700" s="13" t="s">
        <v>33</v>
      </c>
      <c r="AX700" s="13" t="s">
        <v>75</v>
      </c>
      <c r="AY700" s="207" t="s">
        <v>145</v>
      </c>
    </row>
    <row r="701" spans="1:65" s="14" customFormat="1" ht="11.25">
      <c r="B701" s="208"/>
      <c r="C701" s="209"/>
      <c r="D701" s="199" t="s">
        <v>155</v>
      </c>
      <c r="E701" s="210" t="s">
        <v>1</v>
      </c>
      <c r="F701" s="211" t="s">
        <v>242</v>
      </c>
      <c r="G701" s="209"/>
      <c r="H701" s="212">
        <v>12</v>
      </c>
      <c r="I701" s="213"/>
      <c r="J701" s="209"/>
      <c r="K701" s="209"/>
      <c r="L701" s="214"/>
      <c r="M701" s="215"/>
      <c r="N701" s="216"/>
      <c r="O701" s="216"/>
      <c r="P701" s="216"/>
      <c r="Q701" s="216"/>
      <c r="R701" s="216"/>
      <c r="S701" s="216"/>
      <c r="T701" s="217"/>
      <c r="AT701" s="218" t="s">
        <v>155</v>
      </c>
      <c r="AU701" s="218" t="s">
        <v>153</v>
      </c>
      <c r="AV701" s="14" t="s">
        <v>153</v>
      </c>
      <c r="AW701" s="14" t="s">
        <v>33</v>
      </c>
      <c r="AX701" s="14" t="s">
        <v>75</v>
      </c>
      <c r="AY701" s="218" t="s">
        <v>145</v>
      </c>
    </row>
    <row r="702" spans="1:65" s="13" customFormat="1" ht="11.25">
      <c r="B702" s="197"/>
      <c r="C702" s="198"/>
      <c r="D702" s="199" t="s">
        <v>155</v>
      </c>
      <c r="E702" s="200" t="s">
        <v>1</v>
      </c>
      <c r="F702" s="201" t="s">
        <v>277</v>
      </c>
      <c r="G702" s="198"/>
      <c r="H702" s="200" t="s">
        <v>1</v>
      </c>
      <c r="I702" s="202"/>
      <c r="J702" s="198"/>
      <c r="K702" s="198"/>
      <c r="L702" s="203"/>
      <c r="M702" s="204"/>
      <c r="N702" s="205"/>
      <c r="O702" s="205"/>
      <c r="P702" s="205"/>
      <c r="Q702" s="205"/>
      <c r="R702" s="205"/>
      <c r="S702" s="205"/>
      <c r="T702" s="206"/>
      <c r="AT702" s="207" t="s">
        <v>155</v>
      </c>
      <c r="AU702" s="207" t="s">
        <v>153</v>
      </c>
      <c r="AV702" s="13" t="s">
        <v>83</v>
      </c>
      <c r="AW702" s="13" t="s">
        <v>33</v>
      </c>
      <c r="AX702" s="13" t="s">
        <v>75</v>
      </c>
      <c r="AY702" s="207" t="s">
        <v>145</v>
      </c>
    </row>
    <row r="703" spans="1:65" s="14" customFormat="1" ht="11.25">
      <c r="B703" s="208"/>
      <c r="C703" s="209"/>
      <c r="D703" s="199" t="s">
        <v>155</v>
      </c>
      <c r="E703" s="210" t="s">
        <v>1</v>
      </c>
      <c r="F703" s="211" t="s">
        <v>331</v>
      </c>
      <c r="G703" s="209"/>
      <c r="H703" s="212">
        <v>28</v>
      </c>
      <c r="I703" s="213"/>
      <c r="J703" s="209"/>
      <c r="K703" s="209"/>
      <c r="L703" s="214"/>
      <c r="M703" s="215"/>
      <c r="N703" s="216"/>
      <c r="O703" s="216"/>
      <c r="P703" s="216"/>
      <c r="Q703" s="216"/>
      <c r="R703" s="216"/>
      <c r="S703" s="216"/>
      <c r="T703" s="217"/>
      <c r="AT703" s="218" t="s">
        <v>155</v>
      </c>
      <c r="AU703" s="218" t="s">
        <v>153</v>
      </c>
      <c r="AV703" s="14" t="s">
        <v>153</v>
      </c>
      <c r="AW703" s="14" t="s">
        <v>33</v>
      </c>
      <c r="AX703" s="14" t="s">
        <v>75</v>
      </c>
      <c r="AY703" s="218" t="s">
        <v>145</v>
      </c>
    </row>
    <row r="704" spans="1:65" s="13" customFormat="1" ht="11.25">
      <c r="B704" s="197"/>
      <c r="C704" s="198"/>
      <c r="D704" s="199" t="s">
        <v>155</v>
      </c>
      <c r="E704" s="200" t="s">
        <v>1</v>
      </c>
      <c r="F704" s="201" t="s">
        <v>1199</v>
      </c>
      <c r="G704" s="198"/>
      <c r="H704" s="200" t="s">
        <v>1</v>
      </c>
      <c r="I704" s="202"/>
      <c r="J704" s="198"/>
      <c r="K704" s="198"/>
      <c r="L704" s="203"/>
      <c r="M704" s="204"/>
      <c r="N704" s="205"/>
      <c r="O704" s="205"/>
      <c r="P704" s="205"/>
      <c r="Q704" s="205"/>
      <c r="R704" s="205"/>
      <c r="S704" s="205"/>
      <c r="T704" s="206"/>
      <c r="AT704" s="207" t="s">
        <v>155</v>
      </c>
      <c r="AU704" s="207" t="s">
        <v>153</v>
      </c>
      <c r="AV704" s="13" t="s">
        <v>83</v>
      </c>
      <c r="AW704" s="13" t="s">
        <v>33</v>
      </c>
      <c r="AX704" s="13" t="s">
        <v>75</v>
      </c>
      <c r="AY704" s="207" t="s">
        <v>145</v>
      </c>
    </row>
    <row r="705" spans="1:65" s="13" customFormat="1" ht="11.25">
      <c r="B705" s="197"/>
      <c r="C705" s="198"/>
      <c r="D705" s="199" t="s">
        <v>155</v>
      </c>
      <c r="E705" s="200" t="s">
        <v>1</v>
      </c>
      <c r="F705" s="201" t="s">
        <v>193</v>
      </c>
      <c r="G705" s="198"/>
      <c r="H705" s="200" t="s">
        <v>1</v>
      </c>
      <c r="I705" s="202"/>
      <c r="J705" s="198"/>
      <c r="K705" s="198"/>
      <c r="L705" s="203"/>
      <c r="M705" s="204"/>
      <c r="N705" s="205"/>
      <c r="O705" s="205"/>
      <c r="P705" s="205"/>
      <c r="Q705" s="205"/>
      <c r="R705" s="205"/>
      <c r="S705" s="205"/>
      <c r="T705" s="206"/>
      <c r="AT705" s="207" t="s">
        <v>155</v>
      </c>
      <c r="AU705" s="207" t="s">
        <v>153</v>
      </c>
      <c r="AV705" s="13" t="s">
        <v>83</v>
      </c>
      <c r="AW705" s="13" t="s">
        <v>33</v>
      </c>
      <c r="AX705" s="13" t="s">
        <v>75</v>
      </c>
      <c r="AY705" s="207" t="s">
        <v>145</v>
      </c>
    </row>
    <row r="706" spans="1:65" s="14" customFormat="1" ht="11.25">
      <c r="B706" s="208"/>
      <c r="C706" s="209"/>
      <c r="D706" s="199" t="s">
        <v>155</v>
      </c>
      <c r="E706" s="210" t="s">
        <v>1</v>
      </c>
      <c r="F706" s="211" t="s">
        <v>356</v>
      </c>
      <c r="G706" s="209"/>
      <c r="H706" s="212">
        <v>32</v>
      </c>
      <c r="I706" s="213"/>
      <c r="J706" s="209"/>
      <c r="K706" s="209"/>
      <c r="L706" s="214"/>
      <c r="M706" s="215"/>
      <c r="N706" s="216"/>
      <c r="O706" s="216"/>
      <c r="P706" s="216"/>
      <c r="Q706" s="216"/>
      <c r="R706" s="216"/>
      <c r="S706" s="216"/>
      <c r="T706" s="217"/>
      <c r="AT706" s="218" t="s">
        <v>155</v>
      </c>
      <c r="AU706" s="218" t="s">
        <v>153</v>
      </c>
      <c r="AV706" s="14" t="s">
        <v>153</v>
      </c>
      <c r="AW706" s="14" t="s">
        <v>33</v>
      </c>
      <c r="AX706" s="14" t="s">
        <v>75</v>
      </c>
      <c r="AY706" s="218" t="s">
        <v>145</v>
      </c>
    </row>
    <row r="707" spans="1:65" s="13" customFormat="1" ht="11.25">
      <c r="B707" s="197"/>
      <c r="C707" s="198"/>
      <c r="D707" s="199" t="s">
        <v>155</v>
      </c>
      <c r="E707" s="200" t="s">
        <v>1</v>
      </c>
      <c r="F707" s="201" t="s">
        <v>209</v>
      </c>
      <c r="G707" s="198"/>
      <c r="H707" s="200" t="s">
        <v>1</v>
      </c>
      <c r="I707" s="202"/>
      <c r="J707" s="198"/>
      <c r="K707" s="198"/>
      <c r="L707" s="203"/>
      <c r="M707" s="204"/>
      <c r="N707" s="205"/>
      <c r="O707" s="205"/>
      <c r="P707" s="205"/>
      <c r="Q707" s="205"/>
      <c r="R707" s="205"/>
      <c r="S707" s="205"/>
      <c r="T707" s="206"/>
      <c r="AT707" s="207" t="s">
        <v>155</v>
      </c>
      <c r="AU707" s="207" t="s">
        <v>153</v>
      </c>
      <c r="AV707" s="13" t="s">
        <v>83</v>
      </c>
      <c r="AW707" s="13" t="s">
        <v>33</v>
      </c>
      <c r="AX707" s="13" t="s">
        <v>75</v>
      </c>
      <c r="AY707" s="207" t="s">
        <v>145</v>
      </c>
    </row>
    <row r="708" spans="1:65" s="14" customFormat="1" ht="11.25">
      <c r="B708" s="208"/>
      <c r="C708" s="209"/>
      <c r="D708" s="199" t="s">
        <v>155</v>
      </c>
      <c r="E708" s="210" t="s">
        <v>1</v>
      </c>
      <c r="F708" s="211" t="s">
        <v>269</v>
      </c>
      <c r="G708" s="209"/>
      <c r="H708" s="212">
        <v>16</v>
      </c>
      <c r="I708" s="213"/>
      <c r="J708" s="209"/>
      <c r="K708" s="209"/>
      <c r="L708" s="214"/>
      <c r="M708" s="215"/>
      <c r="N708" s="216"/>
      <c r="O708" s="216"/>
      <c r="P708" s="216"/>
      <c r="Q708" s="216"/>
      <c r="R708" s="216"/>
      <c r="S708" s="216"/>
      <c r="T708" s="217"/>
      <c r="AT708" s="218" t="s">
        <v>155</v>
      </c>
      <c r="AU708" s="218" t="s">
        <v>153</v>
      </c>
      <c r="AV708" s="14" t="s">
        <v>153</v>
      </c>
      <c r="AW708" s="14" t="s">
        <v>33</v>
      </c>
      <c r="AX708" s="14" t="s">
        <v>75</v>
      </c>
      <c r="AY708" s="218" t="s">
        <v>145</v>
      </c>
    </row>
    <row r="709" spans="1:65" s="13" customFormat="1" ht="11.25">
      <c r="B709" s="197"/>
      <c r="C709" s="198"/>
      <c r="D709" s="199" t="s">
        <v>155</v>
      </c>
      <c r="E709" s="200" t="s">
        <v>1</v>
      </c>
      <c r="F709" s="201" t="s">
        <v>187</v>
      </c>
      <c r="G709" s="198"/>
      <c r="H709" s="200" t="s">
        <v>1</v>
      </c>
      <c r="I709" s="202"/>
      <c r="J709" s="198"/>
      <c r="K709" s="198"/>
      <c r="L709" s="203"/>
      <c r="M709" s="204"/>
      <c r="N709" s="205"/>
      <c r="O709" s="205"/>
      <c r="P709" s="205"/>
      <c r="Q709" s="205"/>
      <c r="R709" s="205"/>
      <c r="S709" s="205"/>
      <c r="T709" s="206"/>
      <c r="AT709" s="207" t="s">
        <v>155</v>
      </c>
      <c r="AU709" s="207" t="s">
        <v>153</v>
      </c>
      <c r="AV709" s="13" t="s">
        <v>83</v>
      </c>
      <c r="AW709" s="13" t="s">
        <v>33</v>
      </c>
      <c r="AX709" s="13" t="s">
        <v>75</v>
      </c>
      <c r="AY709" s="207" t="s">
        <v>145</v>
      </c>
    </row>
    <row r="710" spans="1:65" s="14" customFormat="1" ht="11.25">
      <c r="B710" s="208"/>
      <c r="C710" s="209"/>
      <c r="D710" s="199" t="s">
        <v>155</v>
      </c>
      <c r="E710" s="210" t="s">
        <v>1</v>
      </c>
      <c r="F710" s="211" t="s">
        <v>179</v>
      </c>
      <c r="G710" s="209"/>
      <c r="H710" s="212">
        <v>5</v>
      </c>
      <c r="I710" s="213"/>
      <c r="J710" s="209"/>
      <c r="K710" s="209"/>
      <c r="L710" s="214"/>
      <c r="M710" s="215"/>
      <c r="N710" s="216"/>
      <c r="O710" s="216"/>
      <c r="P710" s="216"/>
      <c r="Q710" s="216"/>
      <c r="R710" s="216"/>
      <c r="S710" s="216"/>
      <c r="T710" s="217"/>
      <c r="AT710" s="218" t="s">
        <v>155</v>
      </c>
      <c r="AU710" s="218" t="s">
        <v>153</v>
      </c>
      <c r="AV710" s="14" t="s">
        <v>153</v>
      </c>
      <c r="AW710" s="14" t="s">
        <v>33</v>
      </c>
      <c r="AX710" s="14" t="s">
        <v>75</v>
      </c>
      <c r="AY710" s="218" t="s">
        <v>145</v>
      </c>
    </row>
    <row r="711" spans="1:65" s="15" customFormat="1" ht="11.25">
      <c r="B711" s="219"/>
      <c r="C711" s="220"/>
      <c r="D711" s="199" t="s">
        <v>155</v>
      </c>
      <c r="E711" s="221" t="s">
        <v>1</v>
      </c>
      <c r="F711" s="222" t="s">
        <v>165</v>
      </c>
      <c r="G711" s="220"/>
      <c r="H711" s="223">
        <v>126</v>
      </c>
      <c r="I711" s="224"/>
      <c r="J711" s="220"/>
      <c r="K711" s="220"/>
      <c r="L711" s="225"/>
      <c r="M711" s="226"/>
      <c r="N711" s="227"/>
      <c r="O711" s="227"/>
      <c r="P711" s="227"/>
      <c r="Q711" s="227"/>
      <c r="R711" s="227"/>
      <c r="S711" s="227"/>
      <c r="T711" s="228"/>
      <c r="AT711" s="229" t="s">
        <v>155</v>
      </c>
      <c r="AU711" s="229" t="s">
        <v>153</v>
      </c>
      <c r="AV711" s="15" t="s">
        <v>152</v>
      </c>
      <c r="AW711" s="15" t="s">
        <v>33</v>
      </c>
      <c r="AX711" s="15" t="s">
        <v>83</v>
      </c>
      <c r="AY711" s="229" t="s">
        <v>145</v>
      </c>
    </row>
    <row r="712" spans="1:65" s="14" customFormat="1" ht="11.25">
      <c r="B712" s="208"/>
      <c r="C712" s="209"/>
      <c r="D712" s="199" t="s">
        <v>155</v>
      </c>
      <c r="E712" s="209"/>
      <c r="F712" s="211" t="s">
        <v>1200</v>
      </c>
      <c r="G712" s="209"/>
      <c r="H712" s="212">
        <v>151.19999999999999</v>
      </c>
      <c r="I712" s="213"/>
      <c r="J712" s="209"/>
      <c r="K712" s="209"/>
      <c r="L712" s="214"/>
      <c r="M712" s="215"/>
      <c r="N712" s="216"/>
      <c r="O712" s="216"/>
      <c r="P712" s="216"/>
      <c r="Q712" s="216"/>
      <c r="R712" s="216"/>
      <c r="S712" s="216"/>
      <c r="T712" s="217"/>
      <c r="AT712" s="218" t="s">
        <v>155</v>
      </c>
      <c r="AU712" s="218" t="s">
        <v>153</v>
      </c>
      <c r="AV712" s="14" t="s">
        <v>153</v>
      </c>
      <c r="AW712" s="14" t="s">
        <v>4</v>
      </c>
      <c r="AX712" s="14" t="s">
        <v>83</v>
      </c>
      <c r="AY712" s="218" t="s">
        <v>145</v>
      </c>
    </row>
    <row r="713" spans="1:65" s="2" customFormat="1" ht="24.2" customHeight="1">
      <c r="A713" s="34"/>
      <c r="B713" s="35"/>
      <c r="C713" s="183" t="s">
        <v>1201</v>
      </c>
      <c r="D713" s="183" t="s">
        <v>148</v>
      </c>
      <c r="E713" s="184" t="s">
        <v>1202</v>
      </c>
      <c r="F713" s="185" t="s">
        <v>1203</v>
      </c>
      <c r="G713" s="186" t="s">
        <v>334</v>
      </c>
      <c r="H713" s="187">
        <v>20</v>
      </c>
      <c r="I713" s="188"/>
      <c r="J713" s="189">
        <f>ROUND(I713*H713,2)</f>
        <v>0</v>
      </c>
      <c r="K713" s="190"/>
      <c r="L713" s="39"/>
      <c r="M713" s="191" t="s">
        <v>1</v>
      </c>
      <c r="N713" s="192" t="s">
        <v>41</v>
      </c>
      <c r="O713" s="71"/>
      <c r="P713" s="193">
        <f>O713*H713</f>
        <v>0</v>
      </c>
      <c r="Q713" s="193">
        <v>0</v>
      </c>
      <c r="R713" s="193">
        <f>Q713*H713</f>
        <v>0</v>
      </c>
      <c r="S713" s="193">
        <v>0</v>
      </c>
      <c r="T713" s="194">
        <f>S713*H713</f>
        <v>0</v>
      </c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R713" s="195" t="s">
        <v>269</v>
      </c>
      <c r="AT713" s="195" t="s">
        <v>148</v>
      </c>
      <c r="AU713" s="195" t="s">
        <v>153</v>
      </c>
      <c r="AY713" s="17" t="s">
        <v>145</v>
      </c>
      <c r="BE713" s="196">
        <f>IF(N713="základní",J713,0)</f>
        <v>0</v>
      </c>
      <c r="BF713" s="196">
        <f>IF(N713="snížená",J713,0)</f>
        <v>0</v>
      </c>
      <c r="BG713" s="196">
        <f>IF(N713="zákl. přenesená",J713,0)</f>
        <v>0</v>
      </c>
      <c r="BH713" s="196">
        <f>IF(N713="sníž. přenesená",J713,0)</f>
        <v>0</v>
      </c>
      <c r="BI713" s="196">
        <f>IF(N713="nulová",J713,0)</f>
        <v>0</v>
      </c>
      <c r="BJ713" s="17" t="s">
        <v>153</v>
      </c>
      <c r="BK713" s="196">
        <f>ROUND(I713*H713,2)</f>
        <v>0</v>
      </c>
      <c r="BL713" s="17" t="s">
        <v>269</v>
      </c>
      <c r="BM713" s="195" t="s">
        <v>1204</v>
      </c>
    </row>
    <row r="714" spans="1:65" s="2" customFormat="1" ht="24.2" customHeight="1">
      <c r="A714" s="34"/>
      <c r="B714" s="35"/>
      <c r="C714" s="230" t="s">
        <v>1205</v>
      </c>
      <c r="D714" s="230" t="s">
        <v>430</v>
      </c>
      <c r="E714" s="231" t="s">
        <v>1206</v>
      </c>
      <c r="F714" s="232" t="s">
        <v>1207</v>
      </c>
      <c r="G714" s="233" t="s">
        <v>334</v>
      </c>
      <c r="H714" s="234">
        <v>12</v>
      </c>
      <c r="I714" s="235"/>
      <c r="J714" s="236">
        <f>ROUND(I714*H714,2)</f>
        <v>0</v>
      </c>
      <c r="K714" s="237"/>
      <c r="L714" s="238"/>
      <c r="M714" s="239" t="s">
        <v>1</v>
      </c>
      <c r="N714" s="240" t="s">
        <v>41</v>
      </c>
      <c r="O714" s="71"/>
      <c r="P714" s="193">
        <f>O714*H714</f>
        <v>0</v>
      </c>
      <c r="Q714" s="193">
        <v>5.2999999999999998E-4</v>
      </c>
      <c r="R714" s="193">
        <f>Q714*H714</f>
        <v>6.3599999999999993E-3</v>
      </c>
      <c r="S714" s="193">
        <v>0</v>
      </c>
      <c r="T714" s="194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95" t="s">
        <v>356</v>
      </c>
      <c r="AT714" s="195" t="s">
        <v>430</v>
      </c>
      <c r="AU714" s="195" t="s">
        <v>153</v>
      </c>
      <c r="AY714" s="17" t="s">
        <v>145</v>
      </c>
      <c r="BE714" s="196">
        <f>IF(N714="základní",J714,0)</f>
        <v>0</v>
      </c>
      <c r="BF714" s="196">
        <f>IF(N714="snížená",J714,0)</f>
        <v>0</v>
      </c>
      <c r="BG714" s="196">
        <f>IF(N714="zákl. přenesená",J714,0)</f>
        <v>0</v>
      </c>
      <c r="BH714" s="196">
        <f>IF(N714="sníž. přenesená",J714,0)</f>
        <v>0</v>
      </c>
      <c r="BI714" s="196">
        <f>IF(N714="nulová",J714,0)</f>
        <v>0</v>
      </c>
      <c r="BJ714" s="17" t="s">
        <v>153</v>
      </c>
      <c r="BK714" s="196">
        <f>ROUND(I714*H714,2)</f>
        <v>0</v>
      </c>
      <c r="BL714" s="17" t="s">
        <v>269</v>
      </c>
      <c r="BM714" s="195" t="s">
        <v>1208</v>
      </c>
    </row>
    <row r="715" spans="1:65" s="13" customFormat="1" ht="11.25">
      <c r="B715" s="197"/>
      <c r="C715" s="198"/>
      <c r="D715" s="199" t="s">
        <v>155</v>
      </c>
      <c r="E715" s="200" t="s">
        <v>1</v>
      </c>
      <c r="F715" s="201" t="s">
        <v>1209</v>
      </c>
      <c r="G715" s="198"/>
      <c r="H715" s="200" t="s">
        <v>1</v>
      </c>
      <c r="I715" s="202"/>
      <c r="J715" s="198"/>
      <c r="K715" s="198"/>
      <c r="L715" s="203"/>
      <c r="M715" s="204"/>
      <c r="N715" s="205"/>
      <c r="O715" s="205"/>
      <c r="P715" s="205"/>
      <c r="Q715" s="205"/>
      <c r="R715" s="205"/>
      <c r="S715" s="205"/>
      <c r="T715" s="206"/>
      <c r="AT715" s="207" t="s">
        <v>155</v>
      </c>
      <c r="AU715" s="207" t="s">
        <v>153</v>
      </c>
      <c r="AV715" s="13" t="s">
        <v>83</v>
      </c>
      <c r="AW715" s="13" t="s">
        <v>33</v>
      </c>
      <c r="AX715" s="13" t="s">
        <v>75</v>
      </c>
      <c r="AY715" s="207" t="s">
        <v>145</v>
      </c>
    </row>
    <row r="716" spans="1:65" s="14" customFormat="1" ht="11.25">
      <c r="B716" s="208"/>
      <c r="C716" s="209"/>
      <c r="D716" s="199" t="s">
        <v>155</v>
      </c>
      <c r="E716" s="210" t="s">
        <v>1</v>
      </c>
      <c r="F716" s="211" t="s">
        <v>227</v>
      </c>
      <c r="G716" s="209"/>
      <c r="H716" s="212">
        <v>10</v>
      </c>
      <c r="I716" s="213"/>
      <c r="J716" s="209"/>
      <c r="K716" s="209"/>
      <c r="L716" s="214"/>
      <c r="M716" s="215"/>
      <c r="N716" s="216"/>
      <c r="O716" s="216"/>
      <c r="P716" s="216"/>
      <c r="Q716" s="216"/>
      <c r="R716" s="216"/>
      <c r="S716" s="216"/>
      <c r="T716" s="217"/>
      <c r="AT716" s="218" t="s">
        <v>155</v>
      </c>
      <c r="AU716" s="218" t="s">
        <v>153</v>
      </c>
      <c r="AV716" s="14" t="s">
        <v>153</v>
      </c>
      <c r="AW716" s="14" t="s">
        <v>33</v>
      </c>
      <c r="AX716" s="14" t="s">
        <v>83</v>
      </c>
      <c r="AY716" s="218" t="s">
        <v>145</v>
      </c>
    </row>
    <row r="717" spans="1:65" s="14" customFormat="1" ht="11.25">
      <c r="B717" s="208"/>
      <c r="C717" s="209"/>
      <c r="D717" s="199" t="s">
        <v>155</v>
      </c>
      <c r="E717" s="209"/>
      <c r="F717" s="211" t="s">
        <v>1210</v>
      </c>
      <c r="G717" s="209"/>
      <c r="H717" s="212">
        <v>12</v>
      </c>
      <c r="I717" s="213"/>
      <c r="J717" s="209"/>
      <c r="K717" s="209"/>
      <c r="L717" s="214"/>
      <c r="M717" s="215"/>
      <c r="N717" s="216"/>
      <c r="O717" s="216"/>
      <c r="P717" s="216"/>
      <c r="Q717" s="216"/>
      <c r="R717" s="216"/>
      <c r="S717" s="216"/>
      <c r="T717" s="217"/>
      <c r="AT717" s="218" t="s">
        <v>155</v>
      </c>
      <c r="AU717" s="218" t="s">
        <v>153</v>
      </c>
      <c r="AV717" s="14" t="s">
        <v>153</v>
      </c>
      <c r="AW717" s="14" t="s">
        <v>4</v>
      </c>
      <c r="AX717" s="14" t="s">
        <v>83</v>
      </c>
      <c r="AY717" s="218" t="s">
        <v>145</v>
      </c>
    </row>
    <row r="718" spans="1:65" s="2" customFormat="1" ht="24.2" customHeight="1">
      <c r="A718" s="34"/>
      <c r="B718" s="35"/>
      <c r="C718" s="230" t="s">
        <v>1211</v>
      </c>
      <c r="D718" s="230" t="s">
        <v>430</v>
      </c>
      <c r="E718" s="231" t="s">
        <v>1212</v>
      </c>
      <c r="F718" s="232" t="s">
        <v>1213</v>
      </c>
      <c r="G718" s="233" t="s">
        <v>334</v>
      </c>
      <c r="H718" s="234">
        <v>12</v>
      </c>
      <c r="I718" s="235"/>
      <c r="J718" s="236">
        <f>ROUND(I718*H718,2)</f>
        <v>0</v>
      </c>
      <c r="K718" s="237"/>
      <c r="L718" s="238"/>
      <c r="M718" s="239" t="s">
        <v>1</v>
      </c>
      <c r="N718" s="240" t="s">
        <v>41</v>
      </c>
      <c r="O718" s="71"/>
      <c r="P718" s="193">
        <f>O718*H718</f>
        <v>0</v>
      </c>
      <c r="Q718" s="193">
        <v>3.4000000000000002E-4</v>
      </c>
      <c r="R718" s="193">
        <f>Q718*H718</f>
        <v>4.0800000000000003E-3</v>
      </c>
      <c r="S718" s="193">
        <v>0</v>
      </c>
      <c r="T718" s="194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195" t="s">
        <v>356</v>
      </c>
      <c r="AT718" s="195" t="s">
        <v>430</v>
      </c>
      <c r="AU718" s="195" t="s">
        <v>153</v>
      </c>
      <c r="AY718" s="17" t="s">
        <v>145</v>
      </c>
      <c r="BE718" s="196">
        <f>IF(N718="základní",J718,0)</f>
        <v>0</v>
      </c>
      <c r="BF718" s="196">
        <f>IF(N718="snížená",J718,0)</f>
        <v>0</v>
      </c>
      <c r="BG718" s="196">
        <f>IF(N718="zákl. přenesená",J718,0)</f>
        <v>0</v>
      </c>
      <c r="BH718" s="196">
        <f>IF(N718="sníž. přenesená",J718,0)</f>
        <v>0</v>
      </c>
      <c r="BI718" s="196">
        <f>IF(N718="nulová",J718,0)</f>
        <v>0</v>
      </c>
      <c r="BJ718" s="17" t="s">
        <v>153</v>
      </c>
      <c r="BK718" s="196">
        <f>ROUND(I718*H718,2)</f>
        <v>0</v>
      </c>
      <c r="BL718" s="17" t="s">
        <v>269</v>
      </c>
      <c r="BM718" s="195" t="s">
        <v>1214</v>
      </c>
    </row>
    <row r="719" spans="1:65" s="13" customFormat="1" ht="11.25">
      <c r="B719" s="197"/>
      <c r="C719" s="198"/>
      <c r="D719" s="199" t="s">
        <v>155</v>
      </c>
      <c r="E719" s="200" t="s">
        <v>1</v>
      </c>
      <c r="F719" s="201" t="s">
        <v>671</v>
      </c>
      <c r="G719" s="198"/>
      <c r="H719" s="200" t="s">
        <v>1</v>
      </c>
      <c r="I719" s="202"/>
      <c r="J719" s="198"/>
      <c r="K719" s="198"/>
      <c r="L719" s="203"/>
      <c r="M719" s="204"/>
      <c r="N719" s="205"/>
      <c r="O719" s="205"/>
      <c r="P719" s="205"/>
      <c r="Q719" s="205"/>
      <c r="R719" s="205"/>
      <c r="S719" s="205"/>
      <c r="T719" s="206"/>
      <c r="AT719" s="207" t="s">
        <v>155</v>
      </c>
      <c r="AU719" s="207" t="s">
        <v>153</v>
      </c>
      <c r="AV719" s="13" t="s">
        <v>83</v>
      </c>
      <c r="AW719" s="13" t="s">
        <v>33</v>
      </c>
      <c r="AX719" s="13" t="s">
        <v>75</v>
      </c>
      <c r="AY719" s="207" t="s">
        <v>145</v>
      </c>
    </row>
    <row r="720" spans="1:65" s="14" customFormat="1" ht="11.25">
      <c r="B720" s="208"/>
      <c r="C720" s="209"/>
      <c r="D720" s="199" t="s">
        <v>155</v>
      </c>
      <c r="E720" s="210" t="s">
        <v>1</v>
      </c>
      <c r="F720" s="211" t="s">
        <v>227</v>
      </c>
      <c r="G720" s="209"/>
      <c r="H720" s="212">
        <v>10</v>
      </c>
      <c r="I720" s="213"/>
      <c r="J720" s="209"/>
      <c r="K720" s="209"/>
      <c r="L720" s="214"/>
      <c r="M720" s="215"/>
      <c r="N720" s="216"/>
      <c r="O720" s="216"/>
      <c r="P720" s="216"/>
      <c r="Q720" s="216"/>
      <c r="R720" s="216"/>
      <c r="S720" s="216"/>
      <c r="T720" s="217"/>
      <c r="AT720" s="218" t="s">
        <v>155</v>
      </c>
      <c r="AU720" s="218" t="s">
        <v>153</v>
      </c>
      <c r="AV720" s="14" t="s">
        <v>153</v>
      </c>
      <c r="AW720" s="14" t="s">
        <v>33</v>
      </c>
      <c r="AX720" s="14" t="s">
        <v>83</v>
      </c>
      <c r="AY720" s="218" t="s">
        <v>145</v>
      </c>
    </row>
    <row r="721" spans="1:65" s="14" customFormat="1" ht="11.25">
      <c r="B721" s="208"/>
      <c r="C721" s="209"/>
      <c r="D721" s="199" t="s">
        <v>155</v>
      </c>
      <c r="E721" s="209"/>
      <c r="F721" s="211" t="s">
        <v>1210</v>
      </c>
      <c r="G721" s="209"/>
      <c r="H721" s="212">
        <v>12</v>
      </c>
      <c r="I721" s="213"/>
      <c r="J721" s="209"/>
      <c r="K721" s="209"/>
      <c r="L721" s="214"/>
      <c r="M721" s="215"/>
      <c r="N721" s="216"/>
      <c r="O721" s="216"/>
      <c r="P721" s="216"/>
      <c r="Q721" s="216"/>
      <c r="R721" s="216"/>
      <c r="S721" s="216"/>
      <c r="T721" s="217"/>
      <c r="AT721" s="218" t="s">
        <v>155</v>
      </c>
      <c r="AU721" s="218" t="s">
        <v>153</v>
      </c>
      <c r="AV721" s="14" t="s">
        <v>153</v>
      </c>
      <c r="AW721" s="14" t="s">
        <v>4</v>
      </c>
      <c r="AX721" s="14" t="s">
        <v>83</v>
      </c>
      <c r="AY721" s="218" t="s">
        <v>145</v>
      </c>
    </row>
    <row r="722" spans="1:65" s="2" customFormat="1" ht="24.2" customHeight="1">
      <c r="A722" s="34"/>
      <c r="B722" s="35"/>
      <c r="C722" s="183" t="s">
        <v>1215</v>
      </c>
      <c r="D722" s="183" t="s">
        <v>148</v>
      </c>
      <c r="E722" s="184" t="s">
        <v>1216</v>
      </c>
      <c r="F722" s="185" t="s">
        <v>1217</v>
      </c>
      <c r="G722" s="186" t="s">
        <v>151</v>
      </c>
      <c r="H722" s="187">
        <v>55</v>
      </c>
      <c r="I722" s="188"/>
      <c r="J722" s="189">
        <f t="shared" ref="J722:J740" si="80">ROUND(I722*H722,2)</f>
        <v>0</v>
      </c>
      <c r="K722" s="190"/>
      <c r="L722" s="39"/>
      <c r="M722" s="191" t="s">
        <v>1</v>
      </c>
      <c r="N722" s="192" t="s">
        <v>41</v>
      </c>
      <c r="O722" s="71"/>
      <c r="P722" s="193">
        <f t="shared" ref="P722:P740" si="81">O722*H722</f>
        <v>0</v>
      </c>
      <c r="Q722" s="193">
        <v>0</v>
      </c>
      <c r="R722" s="193">
        <f t="shared" ref="R722:R740" si="82">Q722*H722</f>
        <v>0</v>
      </c>
      <c r="S722" s="193">
        <v>0</v>
      </c>
      <c r="T722" s="194">
        <f t="shared" ref="T722:T740" si="83">S722*H722</f>
        <v>0</v>
      </c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R722" s="195" t="s">
        <v>269</v>
      </c>
      <c r="AT722" s="195" t="s">
        <v>148</v>
      </c>
      <c r="AU722" s="195" t="s">
        <v>153</v>
      </c>
      <c r="AY722" s="17" t="s">
        <v>145</v>
      </c>
      <c r="BE722" s="196">
        <f t="shared" ref="BE722:BE740" si="84">IF(N722="základní",J722,0)</f>
        <v>0</v>
      </c>
      <c r="BF722" s="196">
        <f t="shared" ref="BF722:BF740" si="85">IF(N722="snížená",J722,0)</f>
        <v>0</v>
      </c>
      <c r="BG722" s="196">
        <f t="shared" ref="BG722:BG740" si="86">IF(N722="zákl. přenesená",J722,0)</f>
        <v>0</v>
      </c>
      <c r="BH722" s="196">
        <f t="shared" ref="BH722:BH740" si="87">IF(N722="sníž. přenesená",J722,0)</f>
        <v>0</v>
      </c>
      <c r="BI722" s="196">
        <f t="shared" ref="BI722:BI740" si="88">IF(N722="nulová",J722,0)</f>
        <v>0</v>
      </c>
      <c r="BJ722" s="17" t="s">
        <v>153</v>
      </c>
      <c r="BK722" s="196">
        <f t="shared" ref="BK722:BK740" si="89">ROUND(I722*H722,2)</f>
        <v>0</v>
      </c>
      <c r="BL722" s="17" t="s">
        <v>269</v>
      </c>
      <c r="BM722" s="195" t="s">
        <v>1218</v>
      </c>
    </row>
    <row r="723" spans="1:65" s="2" customFormat="1" ht="24.2" customHeight="1">
      <c r="A723" s="34"/>
      <c r="B723" s="35"/>
      <c r="C723" s="183" t="s">
        <v>1219</v>
      </c>
      <c r="D723" s="183" t="s">
        <v>148</v>
      </c>
      <c r="E723" s="184" t="s">
        <v>1220</v>
      </c>
      <c r="F723" s="185" t="s">
        <v>1221</v>
      </c>
      <c r="G723" s="186" t="s">
        <v>151</v>
      </c>
      <c r="H723" s="187">
        <v>16</v>
      </c>
      <c r="I723" s="188"/>
      <c r="J723" s="189">
        <f t="shared" si="80"/>
        <v>0</v>
      </c>
      <c r="K723" s="190"/>
      <c r="L723" s="39"/>
      <c r="M723" s="191" t="s">
        <v>1</v>
      </c>
      <c r="N723" s="192" t="s">
        <v>41</v>
      </c>
      <c r="O723" s="71"/>
      <c r="P723" s="193">
        <f t="shared" si="81"/>
        <v>0</v>
      </c>
      <c r="Q723" s="193">
        <v>0</v>
      </c>
      <c r="R723" s="193">
        <f t="shared" si="82"/>
        <v>0</v>
      </c>
      <c r="S723" s="193">
        <v>0</v>
      </c>
      <c r="T723" s="194">
        <f t="shared" si="83"/>
        <v>0</v>
      </c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R723" s="195" t="s">
        <v>269</v>
      </c>
      <c r="AT723" s="195" t="s">
        <v>148</v>
      </c>
      <c r="AU723" s="195" t="s">
        <v>153</v>
      </c>
      <c r="AY723" s="17" t="s">
        <v>145</v>
      </c>
      <c r="BE723" s="196">
        <f t="shared" si="84"/>
        <v>0</v>
      </c>
      <c r="BF723" s="196">
        <f t="shared" si="85"/>
        <v>0</v>
      </c>
      <c r="BG723" s="196">
        <f t="shared" si="86"/>
        <v>0</v>
      </c>
      <c r="BH723" s="196">
        <f t="shared" si="87"/>
        <v>0</v>
      </c>
      <c r="BI723" s="196">
        <f t="shared" si="88"/>
        <v>0</v>
      </c>
      <c r="BJ723" s="17" t="s">
        <v>153</v>
      </c>
      <c r="BK723" s="196">
        <f t="shared" si="89"/>
        <v>0</v>
      </c>
      <c r="BL723" s="17" t="s">
        <v>269</v>
      </c>
      <c r="BM723" s="195" t="s">
        <v>1222</v>
      </c>
    </row>
    <row r="724" spans="1:65" s="2" customFormat="1" ht="21.75" customHeight="1">
      <c r="A724" s="34"/>
      <c r="B724" s="35"/>
      <c r="C724" s="183" t="s">
        <v>1223</v>
      </c>
      <c r="D724" s="183" t="s">
        <v>148</v>
      </c>
      <c r="E724" s="184" t="s">
        <v>1224</v>
      </c>
      <c r="F724" s="185" t="s">
        <v>1225</v>
      </c>
      <c r="G724" s="186" t="s">
        <v>151</v>
      </c>
      <c r="H724" s="187">
        <v>38</v>
      </c>
      <c r="I724" s="188"/>
      <c r="J724" s="189">
        <f t="shared" si="80"/>
        <v>0</v>
      </c>
      <c r="K724" s="190"/>
      <c r="L724" s="39"/>
      <c r="M724" s="191" t="s">
        <v>1</v>
      </c>
      <c r="N724" s="192" t="s">
        <v>41</v>
      </c>
      <c r="O724" s="71"/>
      <c r="P724" s="193">
        <f t="shared" si="81"/>
        <v>0</v>
      </c>
      <c r="Q724" s="193">
        <v>0</v>
      </c>
      <c r="R724" s="193">
        <f t="shared" si="82"/>
        <v>0</v>
      </c>
      <c r="S724" s="193">
        <v>0</v>
      </c>
      <c r="T724" s="194">
        <f t="shared" si="83"/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195" t="s">
        <v>269</v>
      </c>
      <c r="AT724" s="195" t="s">
        <v>148</v>
      </c>
      <c r="AU724" s="195" t="s">
        <v>153</v>
      </c>
      <c r="AY724" s="17" t="s">
        <v>145</v>
      </c>
      <c r="BE724" s="196">
        <f t="shared" si="84"/>
        <v>0</v>
      </c>
      <c r="BF724" s="196">
        <f t="shared" si="85"/>
        <v>0</v>
      </c>
      <c r="BG724" s="196">
        <f t="shared" si="86"/>
        <v>0</v>
      </c>
      <c r="BH724" s="196">
        <f t="shared" si="87"/>
        <v>0</v>
      </c>
      <c r="BI724" s="196">
        <f t="shared" si="88"/>
        <v>0</v>
      </c>
      <c r="BJ724" s="17" t="s">
        <v>153</v>
      </c>
      <c r="BK724" s="196">
        <f t="shared" si="89"/>
        <v>0</v>
      </c>
      <c r="BL724" s="17" t="s">
        <v>269</v>
      </c>
      <c r="BM724" s="195" t="s">
        <v>1226</v>
      </c>
    </row>
    <row r="725" spans="1:65" s="2" customFormat="1" ht="16.5" customHeight="1">
      <c r="A725" s="34"/>
      <c r="B725" s="35"/>
      <c r="C725" s="183" t="s">
        <v>1227</v>
      </c>
      <c r="D725" s="183" t="s">
        <v>148</v>
      </c>
      <c r="E725" s="184" t="s">
        <v>1228</v>
      </c>
      <c r="F725" s="185" t="s">
        <v>1229</v>
      </c>
      <c r="G725" s="186" t="s">
        <v>151</v>
      </c>
      <c r="H725" s="187">
        <v>1</v>
      </c>
      <c r="I725" s="188"/>
      <c r="J725" s="189">
        <f t="shared" si="80"/>
        <v>0</v>
      </c>
      <c r="K725" s="190"/>
      <c r="L725" s="39"/>
      <c r="M725" s="191" t="s">
        <v>1</v>
      </c>
      <c r="N725" s="192" t="s">
        <v>41</v>
      </c>
      <c r="O725" s="71"/>
      <c r="P725" s="193">
        <f t="shared" si="81"/>
        <v>0</v>
      </c>
      <c r="Q725" s="193">
        <v>0</v>
      </c>
      <c r="R725" s="193">
        <f t="shared" si="82"/>
        <v>0</v>
      </c>
      <c r="S725" s="193">
        <v>0</v>
      </c>
      <c r="T725" s="194">
        <f t="shared" si="83"/>
        <v>0</v>
      </c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R725" s="195" t="s">
        <v>269</v>
      </c>
      <c r="AT725" s="195" t="s">
        <v>148</v>
      </c>
      <c r="AU725" s="195" t="s">
        <v>153</v>
      </c>
      <c r="AY725" s="17" t="s">
        <v>145</v>
      </c>
      <c r="BE725" s="196">
        <f t="shared" si="84"/>
        <v>0</v>
      </c>
      <c r="BF725" s="196">
        <f t="shared" si="85"/>
        <v>0</v>
      </c>
      <c r="BG725" s="196">
        <f t="shared" si="86"/>
        <v>0</v>
      </c>
      <c r="BH725" s="196">
        <f t="shared" si="87"/>
        <v>0</v>
      </c>
      <c r="BI725" s="196">
        <f t="shared" si="88"/>
        <v>0</v>
      </c>
      <c r="BJ725" s="17" t="s">
        <v>153</v>
      </c>
      <c r="BK725" s="196">
        <f t="shared" si="89"/>
        <v>0</v>
      </c>
      <c r="BL725" s="17" t="s">
        <v>269</v>
      </c>
      <c r="BM725" s="195" t="s">
        <v>1230</v>
      </c>
    </row>
    <row r="726" spans="1:65" s="2" customFormat="1" ht="24.2" customHeight="1">
      <c r="A726" s="34"/>
      <c r="B726" s="35"/>
      <c r="C726" s="183" t="s">
        <v>1231</v>
      </c>
      <c r="D726" s="183" t="s">
        <v>148</v>
      </c>
      <c r="E726" s="184" t="s">
        <v>1232</v>
      </c>
      <c r="F726" s="185" t="s">
        <v>1233</v>
      </c>
      <c r="G726" s="186" t="s">
        <v>151</v>
      </c>
      <c r="H726" s="187">
        <v>1</v>
      </c>
      <c r="I726" s="188"/>
      <c r="J726" s="189">
        <f t="shared" si="80"/>
        <v>0</v>
      </c>
      <c r="K726" s="190"/>
      <c r="L726" s="39"/>
      <c r="M726" s="191" t="s">
        <v>1</v>
      </c>
      <c r="N726" s="192" t="s">
        <v>41</v>
      </c>
      <c r="O726" s="71"/>
      <c r="P726" s="193">
        <f t="shared" si="81"/>
        <v>0</v>
      </c>
      <c r="Q726" s="193">
        <v>0</v>
      </c>
      <c r="R726" s="193">
        <f t="shared" si="82"/>
        <v>0</v>
      </c>
      <c r="S726" s="193">
        <v>0</v>
      </c>
      <c r="T726" s="194">
        <f t="shared" si="83"/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95" t="s">
        <v>269</v>
      </c>
      <c r="AT726" s="195" t="s">
        <v>148</v>
      </c>
      <c r="AU726" s="195" t="s">
        <v>153</v>
      </c>
      <c r="AY726" s="17" t="s">
        <v>145</v>
      </c>
      <c r="BE726" s="196">
        <f t="shared" si="84"/>
        <v>0</v>
      </c>
      <c r="BF726" s="196">
        <f t="shared" si="85"/>
        <v>0</v>
      </c>
      <c r="BG726" s="196">
        <f t="shared" si="86"/>
        <v>0</v>
      </c>
      <c r="BH726" s="196">
        <f t="shared" si="87"/>
        <v>0</v>
      </c>
      <c r="BI726" s="196">
        <f t="shared" si="88"/>
        <v>0</v>
      </c>
      <c r="BJ726" s="17" t="s">
        <v>153</v>
      </c>
      <c r="BK726" s="196">
        <f t="shared" si="89"/>
        <v>0</v>
      </c>
      <c r="BL726" s="17" t="s">
        <v>269</v>
      </c>
      <c r="BM726" s="195" t="s">
        <v>1234</v>
      </c>
    </row>
    <row r="727" spans="1:65" s="2" customFormat="1" ht="24.2" customHeight="1">
      <c r="A727" s="34"/>
      <c r="B727" s="35"/>
      <c r="C727" s="230" t="s">
        <v>1235</v>
      </c>
      <c r="D727" s="230" t="s">
        <v>430</v>
      </c>
      <c r="E727" s="231" t="s">
        <v>1236</v>
      </c>
      <c r="F727" s="232" t="s">
        <v>1237</v>
      </c>
      <c r="G727" s="233" t="s">
        <v>151</v>
      </c>
      <c r="H727" s="234">
        <v>1</v>
      </c>
      <c r="I727" s="235"/>
      <c r="J727" s="236">
        <f t="shared" si="80"/>
        <v>0</v>
      </c>
      <c r="K727" s="237"/>
      <c r="L727" s="238"/>
      <c r="M727" s="239" t="s">
        <v>1</v>
      </c>
      <c r="N727" s="240" t="s">
        <v>41</v>
      </c>
      <c r="O727" s="71"/>
      <c r="P727" s="193">
        <f t="shared" si="81"/>
        <v>0</v>
      </c>
      <c r="Q727" s="193">
        <v>1.6199999999999999E-3</v>
      </c>
      <c r="R727" s="193">
        <f t="shared" si="82"/>
        <v>1.6199999999999999E-3</v>
      </c>
      <c r="S727" s="193">
        <v>0</v>
      </c>
      <c r="T727" s="194">
        <f t="shared" si="83"/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95" t="s">
        <v>356</v>
      </c>
      <c r="AT727" s="195" t="s">
        <v>430</v>
      </c>
      <c r="AU727" s="195" t="s">
        <v>153</v>
      </c>
      <c r="AY727" s="17" t="s">
        <v>145</v>
      </c>
      <c r="BE727" s="196">
        <f t="shared" si="84"/>
        <v>0</v>
      </c>
      <c r="BF727" s="196">
        <f t="shared" si="85"/>
        <v>0</v>
      </c>
      <c r="BG727" s="196">
        <f t="shared" si="86"/>
        <v>0</v>
      </c>
      <c r="BH727" s="196">
        <f t="shared" si="87"/>
        <v>0</v>
      </c>
      <c r="BI727" s="196">
        <f t="shared" si="88"/>
        <v>0</v>
      </c>
      <c r="BJ727" s="17" t="s">
        <v>153</v>
      </c>
      <c r="BK727" s="196">
        <f t="shared" si="89"/>
        <v>0</v>
      </c>
      <c r="BL727" s="17" t="s">
        <v>269</v>
      </c>
      <c r="BM727" s="195" t="s">
        <v>1238</v>
      </c>
    </row>
    <row r="728" spans="1:65" s="2" customFormat="1" ht="24.2" customHeight="1">
      <c r="A728" s="34"/>
      <c r="B728" s="35"/>
      <c r="C728" s="183" t="s">
        <v>1239</v>
      </c>
      <c r="D728" s="183" t="s">
        <v>148</v>
      </c>
      <c r="E728" s="184" t="s">
        <v>1240</v>
      </c>
      <c r="F728" s="185" t="s">
        <v>1241</v>
      </c>
      <c r="G728" s="186" t="s">
        <v>151</v>
      </c>
      <c r="H728" s="187">
        <v>1</v>
      </c>
      <c r="I728" s="188"/>
      <c r="J728" s="189">
        <f t="shared" si="80"/>
        <v>0</v>
      </c>
      <c r="K728" s="190"/>
      <c r="L728" s="39"/>
      <c r="M728" s="191" t="s">
        <v>1</v>
      </c>
      <c r="N728" s="192" t="s">
        <v>41</v>
      </c>
      <c r="O728" s="71"/>
      <c r="P728" s="193">
        <f t="shared" si="81"/>
        <v>0</v>
      </c>
      <c r="Q728" s="193">
        <v>0</v>
      </c>
      <c r="R728" s="193">
        <f t="shared" si="82"/>
        <v>0</v>
      </c>
      <c r="S728" s="193">
        <v>1.4999999999999999E-2</v>
      </c>
      <c r="T728" s="194">
        <f t="shared" si="83"/>
        <v>1.4999999999999999E-2</v>
      </c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R728" s="195" t="s">
        <v>269</v>
      </c>
      <c r="AT728" s="195" t="s">
        <v>148</v>
      </c>
      <c r="AU728" s="195" t="s">
        <v>153</v>
      </c>
      <c r="AY728" s="17" t="s">
        <v>145</v>
      </c>
      <c r="BE728" s="196">
        <f t="shared" si="84"/>
        <v>0</v>
      </c>
      <c r="BF728" s="196">
        <f t="shared" si="85"/>
        <v>0</v>
      </c>
      <c r="BG728" s="196">
        <f t="shared" si="86"/>
        <v>0</v>
      </c>
      <c r="BH728" s="196">
        <f t="shared" si="87"/>
        <v>0</v>
      </c>
      <c r="BI728" s="196">
        <f t="shared" si="88"/>
        <v>0</v>
      </c>
      <c r="BJ728" s="17" t="s">
        <v>153</v>
      </c>
      <c r="BK728" s="196">
        <f t="shared" si="89"/>
        <v>0</v>
      </c>
      <c r="BL728" s="17" t="s">
        <v>269</v>
      </c>
      <c r="BM728" s="195" t="s">
        <v>1242</v>
      </c>
    </row>
    <row r="729" spans="1:65" s="2" customFormat="1" ht="24.2" customHeight="1">
      <c r="A729" s="34"/>
      <c r="B729" s="35"/>
      <c r="C729" s="183" t="s">
        <v>1243</v>
      </c>
      <c r="D729" s="183" t="s">
        <v>148</v>
      </c>
      <c r="E729" s="184" t="s">
        <v>1244</v>
      </c>
      <c r="F729" s="185" t="s">
        <v>1245</v>
      </c>
      <c r="G729" s="186" t="s">
        <v>151</v>
      </c>
      <c r="H729" s="187">
        <v>1</v>
      </c>
      <c r="I729" s="188"/>
      <c r="J729" s="189">
        <f t="shared" si="80"/>
        <v>0</v>
      </c>
      <c r="K729" s="190"/>
      <c r="L729" s="39"/>
      <c r="M729" s="191" t="s">
        <v>1</v>
      </c>
      <c r="N729" s="192" t="s">
        <v>41</v>
      </c>
      <c r="O729" s="71"/>
      <c r="P729" s="193">
        <f t="shared" si="81"/>
        <v>0</v>
      </c>
      <c r="Q729" s="193">
        <v>0</v>
      </c>
      <c r="R729" s="193">
        <f t="shared" si="82"/>
        <v>0</v>
      </c>
      <c r="S729" s="193">
        <v>2.3000000000000001E-4</v>
      </c>
      <c r="T729" s="194">
        <f t="shared" si="83"/>
        <v>2.3000000000000001E-4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195" t="s">
        <v>269</v>
      </c>
      <c r="AT729" s="195" t="s">
        <v>148</v>
      </c>
      <c r="AU729" s="195" t="s">
        <v>153</v>
      </c>
      <c r="AY729" s="17" t="s">
        <v>145</v>
      </c>
      <c r="BE729" s="196">
        <f t="shared" si="84"/>
        <v>0</v>
      </c>
      <c r="BF729" s="196">
        <f t="shared" si="85"/>
        <v>0</v>
      </c>
      <c r="BG729" s="196">
        <f t="shared" si="86"/>
        <v>0</v>
      </c>
      <c r="BH729" s="196">
        <f t="shared" si="87"/>
        <v>0</v>
      </c>
      <c r="BI729" s="196">
        <f t="shared" si="88"/>
        <v>0</v>
      </c>
      <c r="BJ729" s="17" t="s">
        <v>153</v>
      </c>
      <c r="BK729" s="196">
        <f t="shared" si="89"/>
        <v>0</v>
      </c>
      <c r="BL729" s="17" t="s">
        <v>269</v>
      </c>
      <c r="BM729" s="195" t="s">
        <v>1246</v>
      </c>
    </row>
    <row r="730" spans="1:65" s="2" customFormat="1" ht="24.2" customHeight="1">
      <c r="A730" s="34"/>
      <c r="B730" s="35"/>
      <c r="C730" s="183" t="s">
        <v>1247</v>
      </c>
      <c r="D730" s="183" t="s">
        <v>148</v>
      </c>
      <c r="E730" s="184" t="s">
        <v>1248</v>
      </c>
      <c r="F730" s="185" t="s">
        <v>1249</v>
      </c>
      <c r="G730" s="186" t="s">
        <v>151</v>
      </c>
      <c r="H730" s="187">
        <v>1</v>
      </c>
      <c r="I730" s="188"/>
      <c r="J730" s="189">
        <f t="shared" si="80"/>
        <v>0</v>
      </c>
      <c r="K730" s="190"/>
      <c r="L730" s="39"/>
      <c r="M730" s="191" t="s">
        <v>1</v>
      </c>
      <c r="N730" s="192" t="s">
        <v>41</v>
      </c>
      <c r="O730" s="71"/>
      <c r="P730" s="193">
        <f t="shared" si="81"/>
        <v>0</v>
      </c>
      <c r="Q730" s="193">
        <v>0</v>
      </c>
      <c r="R730" s="193">
        <f t="shared" si="82"/>
        <v>0</v>
      </c>
      <c r="S730" s="193">
        <v>0</v>
      </c>
      <c r="T730" s="194">
        <f t="shared" si="83"/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195" t="s">
        <v>269</v>
      </c>
      <c r="AT730" s="195" t="s">
        <v>148</v>
      </c>
      <c r="AU730" s="195" t="s">
        <v>153</v>
      </c>
      <c r="AY730" s="17" t="s">
        <v>145</v>
      </c>
      <c r="BE730" s="196">
        <f t="shared" si="84"/>
        <v>0</v>
      </c>
      <c r="BF730" s="196">
        <f t="shared" si="85"/>
        <v>0</v>
      </c>
      <c r="BG730" s="196">
        <f t="shared" si="86"/>
        <v>0</v>
      </c>
      <c r="BH730" s="196">
        <f t="shared" si="87"/>
        <v>0</v>
      </c>
      <c r="BI730" s="196">
        <f t="shared" si="88"/>
        <v>0</v>
      </c>
      <c r="BJ730" s="17" t="s">
        <v>153</v>
      </c>
      <c r="BK730" s="196">
        <f t="shared" si="89"/>
        <v>0</v>
      </c>
      <c r="BL730" s="17" t="s">
        <v>269</v>
      </c>
      <c r="BM730" s="195" t="s">
        <v>1250</v>
      </c>
    </row>
    <row r="731" spans="1:65" s="2" customFormat="1" ht="24.2" customHeight="1">
      <c r="A731" s="34"/>
      <c r="B731" s="35"/>
      <c r="C731" s="183" t="s">
        <v>1251</v>
      </c>
      <c r="D731" s="183" t="s">
        <v>148</v>
      </c>
      <c r="E731" s="184" t="s">
        <v>1252</v>
      </c>
      <c r="F731" s="185" t="s">
        <v>1253</v>
      </c>
      <c r="G731" s="186" t="s">
        <v>151</v>
      </c>
      <c r="H731" s="187">
        <v>6</v>
      </c>
      <c r="I731" s="188"/>
      <c r="J731" s="189">
        <f t="shared" si="80"/>
        <v>0</v>
      </c>
      <c r="K731" s="190"/>
      <c r="L731" s="39"/>
      <c r="M731" s="191" t="s">
        <v>1</v>
      </c>
      <c r="N731" s="192" t="s">
        <v>41</v>
      </c>
      <c r="O731" s="71"/>
      <c r="P731" s="193">
        <f t="shared" si="81"/>
        <v>0</v>
      </c>
      <c r="Q731" s="193">
        <v>0</v>
      </c>
      <c r="R731" s="193">
        <f t="shared" si="82"/>
        <v>0</v>
      </c>
      <c r="S731" s="193">
        <v>0</v>
      </c>
      <c r="T731" s="194">
        <f t="shared" si="83"/>
        <v>0</v>
      </c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R731" s="195" t="s">
        <v>269</v>
      </c>
      <c r="AT731" s="195" t="s">
        <v>148</v>
      </c>
      <c r="AU731" s="195" t="s">
        <v>153</v>
      </c>
      <c r="AY731" s="17" t="s">
        <v>145</v>
      </c>
      <c r="BE731" s="196">
        <f t="shared" si="84"/>
        <v>0</v>
      </c>
      <c r="BF731" s="196">
        <f t="shared" si="85"/>
        <v>0</v>
      </c>
      <c r="BG731" s="196">
        <f t="shared" si="86"/>
        <v>0</v>
      </c>
      <c r="BH731" s="196">
        <f t="shared" si="87"/>
        <v>0</v>
      </c>
      <c r="BI731" s="196">
        <f t="shared" si="88"/>
        <v>0</v>
      </c>
      <c r="BJ731" s="17" t="s">
        <v>153</v>
      </c>
      <c r="BK731" s="196">
        <f t="shared" si="89"/>
        <v>0</v>
      </c>
      <c r="BL731" s="17" t="s">
        <v>269</v>
      </c>
      <c r="BM731" s="195" t="s">
        <v>1254</v>
      </c>
    </row>
    <row r="732" spans="1:65" s="2" customFormat="1" ht="16.5" customHeight="1">
      <c r="A732" s="34"/>
      <c r="B732" s="35"/>
      <c r="C732" s="230" t="s">
        <v>1255</v>
      </c>
      <c r="D732" s="230" t="s">
        <v>430</v>
      </c>
      <c r="E732" s="231" t="s">
        <v>1256</v>
      </c>
      <c r="F732" s="232" t="s">
        <v>1257</v>
      </c>
      <c r="G732" s="233" t="s">
        <v>151</v>
      </c>
      <c r="H732" s="234">
        <v>6</v>
      </c>
      <c r="I732" s="235"/>
      <c r="J732" s="236">
        <f t="shared" si="80"/>
        <v>0</v>
      </c>
      <c r="K732" s="237"/>
      <c r="L732" s="238"/>
      <c r="M732" s="239" t="s">
        <v>1</v>
      </c>
      <c r="N732" s="240" t="s">
        <v>41</v>
      </c>
      <c r="O732" s="71"/>
      <c r="P732" s="193">
        <f t="shared" si="81"/>
        <v>0</v>
      </c>
      <c r="Q732" s="193">
        <v>4.0000000000000003E-5</v>
      </c>
      <c r="R732" s="193">
        <f t="shared" si="82"/>
        <v>2.4000000000000003E-4</v>
      </c>
      <c r="S732" s="193">
        <v>0</v>
      </c>
      <c r="T732" s="194">
        <f t="shared" si="83"/>
        <v>0</v>
      </c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R732" s="195" t="s">
        <v>356</v>
      </c>
      <c r="AT732" s="195" t="s">
        <v>430</v>
      </c>
      <c r="AU732" s="195" t="s">
        <v>153</v>
      </c>
      <c r="AY732" s="17" t="s">
        <v>145</v>
      </c>
      <c r="BE732" s="196">
        <f t="shared" si="84"/>
        <v>0</v>
      </c>
      <c r="BF732" s="196">
        <f t="shared" si="85"/>
        <v>0</v>
      </c>
      <c r="BG732" s="196">
        <f t="shared" si="86"/>
        <v>0</v>
      </c>
      <c r="BH732" s="196">
        <f t="shared" si="87"/>
        <v>0</v>
      </c>
      <c r="BI732" s="196">
        <f t="shared" si="88"/>
        <v>0</v>
      </c>
      <c r="BJ732" s="17" t="s">
        <v>153</v>
      </c>
      <c r="BK732" s="196">
        <f t="shared" si="89"/>
        <v>0</v>
      </c>
      <c r="BL732" s="17" t="s">
        <v>269</v>
      </c>
      <c r="BM732" s="195" t="s">
        <v>1258</v>
      </c>
    </row>
    <row r="733" spans="1:65" s="2" customFormat="1" ht="24.2" customHeight="1">
      <c r="A733" s="34"/>
      <c r="B733" s="35"/>
      <c r="C733" s="230" t="s">
        <v>1259</v>
      </c>
      <c r="D733" s="230" t="s">
        <v>430</v>
      </c>
      <c r="E733" s="231" t="s">
        <v>1260</v>
      </c>
      <c r="F733" s="232" t="s">
        <v>1261</v>
      </c>
      <c r="G733" s="233" t="s">
        <v>151</v>
      </c>
      <c r="H733" s="234">
        <v>6</v>
      </c>
      <c r="I733" s="235"/>
      <c r="J733" s="236">
        <f t="shared" si="80"/>
        <v>0</v>
      </c>
      <c r="K733" s="237"/>
      <c r="L733" s="238"/>
      <c r="M733" s="239" t="s">
        <v>1</v>
      </c>
      <c r="N733" s="240" t="s">
        <v>41</v>
      </c>
      <c r="O733" s="71"/>
      <c r="P733" s="193">
        <f t="shared" si="81"/>
        <v>0</v>
      </c>
      <c r="Q733" s="193">
        <v>4.0000000000000003E-5</v>
      </c>
      <c r="R733" s="193">
        <f t="shared" si="82"/>
        <v>2.4000000000000003E-4</v>
      </c>
      <c r="S733" s="193">
        <v>0</v>
      </c>
      <c r="T733" s="194">
        <f t="shared" si="83"/>
        <v>0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95" t="s">
        <v>356</v>
      </c>
      <c r="AT733" s="195" t="s">
        <v>430</v>
      </c>
      <c r="AU733" s="195" t="s">
        <v>153</v>
      </c>
      <c r="AY733" s="17" t="s">
        <v>145</v>
      </c>
      <c r="BE733" s="196">
        <f t="shared" si="84"/>
        <v>0</v>
      </c>
      <c r="BF733" s="196">
        <f t="shared" si="85"/>
        <v>0</v>
      </c>
      <c r="BG733" s="196">
        <f t="shared" si="86"/>
        <v>0</v>
      </c>
      <c r="BH733" s="196">
        <f t="shared" si="87"/>
        <v>0</v>
      </c>
      <c r="BI733" s="196">
        <f t="shared" si="88"/>
        <v>0</v>
      </c>
      <c r="BJ733" s="17" t="s">
        <v>153</v>
      </c>
      <c r="BK733" s="196">
        <f t="shared" si="89"/>
        <v>0</v>
      </c>
      <c r="BL733" s="17" t="s">
        <v>269</v>
      </c>
      <c r="BM733" s="195" t="s">
        <v>1262</v>
      </c>
    </row>
    <row r="734" spans="1:65" s="2" customFormat="1" ht="24.2" customHeight="1">
      <c r="A734" s="34"/>
      <c r="B734" s="35"/>
      <c r="C734" s="230" t="s">
        <v>1263</v>
      </c>
      <c r="D734" s="230" t="s">
        <v>430</v>
      </c>
      <c r="E734" s="231" t="s">
        <v>1264</v>
      </c>
      <c r="F734" s="232" t="s">
        <v>1265</v>
      </c>
      <c r="G734" s="233" t="s">
        <v>151</v>
      </c>
      <c r="H734" s="234">
        <v>7</v>
      </c>
      <c r="I734" s="235"/>
      <c r="J734" s="236">
        <f t="shared" si="80"/>
        <v>0</v>
      </c>
      <c r="K734" s="237"/>
      <c r="L734" s="238"/>
      <c r="M734" s="239" t="s">
        <v>1</v>
      </c>
      <c r="N734" s="240" t="s">
        <v>41</v>
      </c>
      <c r="O734" s="71"/>
      <c r="P734" s="193">
        <f t="shared" si="81"/>
        <v>0</v>
      </c>
      <c r="Q734" s="193">
        <v>1.0000000000000001E-5</v>
      </c>
      <c r="R734" s="193">
        <f t="shared" si="82"/>
        <v>7.0000000000000007E-5</v>
      </c>
      <c r="S734" s="193">
        <v>0</v>
      </c>
      <c r="T734" s="194">
        <f t="shared" si="83"/>
        <v>0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195" t="s">
        <v>356</v>
      </c>
      <c r="AT734" s="195" t="s">
        <v>430</v>
      </c>
      <c r="AU734" s="195" t="s">
        <v>153</v>
      </c>
      <c r="AY734" s="17" t="s">
        <v>145</v>
      </c>
      <c r="BE734" s="196">
        <f t="shared" si="84"/>
        <v>0</v>
      </c>
      <c r="BF734" s="196">
        <f t="shared" si="85"/>
        <v>0</v>
      </c>
      <c r="BG734" s="196">
        <f t="shared" si="86"/>
        <v>0</v>
      </c>
      <c r="BH734" s="196">
        <f t="shared" si="87"/>
        <v>0</v>
      </c>
      <c r="BI734" s="196">
        <f t="shared" si="88"/>
        <v>0</v>
      </c>
      <c r="BJ734" s="17" t="s">
        <v>153</v>
      </c>
      <c r="BK734" s="196">
        <f t="shared" si="89"/>
        <v>0</v>
      </c>
      <c r="BL734" s="17" t="s">
        <v>269</v>
      </c>
      <c r="BM734" s="195" t="s">
        <v>1266</v>
      </c>
    </row>
    <row r="735" spans="1:65" s="2" customFormat="1" ht="24.2" customHeight="1">
      <c r="A735" s="34"/>
      <c r="B735" s="35"/>
      <c r="C735" s="183" t="s">
        <v>1267</v>
      </c>
      <c r="D735" s="183" t="s">
        <v>148</v>
      </c>
      <c r="E735" s="184" t="s">
        <v>1268</v>
      </c>
      <c r="F735" s="185" t="s">
        <v>1269</v>
      </c>
      <c r="G735" s="186" t="s">
        <v>151</v>
      </c>
      <c r="H735" s="187">
        <v>1</v>
      </c>
      <c r="I735" s="188"/>
      <c r="J735" s="189">
        <f t="shared" si="80"/>
        <v>0</v>
      </c>
      <c r="K735" s="190"/>
      <c r="L735" s="39"/>
      <c r="M735" s="191" t="s">
        <v>1</v>
      </c>
      <c r="N735" s="192" t="s">
        <v>41</v>
      </c>
      <c r="O735" s="71"/>
      <c r="P735" s="193">
        <f t="shared" si="81"/>
        <v>0</v>
      </c>
      <c r="Q735" s="193">
        <v>0</v>
      </c>
      <c r="R735" s="193">
        <f t="shared" si="82"/>
        <v>0</v>
      </c>
      <c r="S735" s="193">
        <v>0</v>
      </c>
      <c r="T735" s="194">
        <f t="shared" si="83"/>
        <v>0</v>
      </c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R735" s="195" t="s">
        <v>269</v>
      </c>
      <c r="AT735" s="195" t="s">
        <v>148</v>
      </c>
      <c r="AU735" s="195" t="s">
        <v>153</v>
      </c>
      <c r="AY735" s="17" t="s">
        <v>145</v>
      </c>
      <c r="BE735" s="196">
        <f t="shared" si="84"/>
        <v>0</v>
      </c>
      <c r="BF735" s="196">
        <f t="shared" si="85"/>
        <v>0</v>
      </c>
      <c r="BG735" s="196">
        <f t="shared" si="86"/>
        <v>0</v>
      </c>
      <c r="BH735" s="196">
        <f t="shared" si="87"/>
        <v>0</v>
      </c>
      <c r="BI735" s="196">
        <f t="shared" si="88"/>
        <v>0</v>
      </c>
      <c r="BJ735" s="17" t="s">
        <v>153</v>
      </c>
      <c r="BK735" s="196">
        <f t="shared" si="89"/>
        <v>0</v>
      </c>
      <c r="BL735" s="17" t="s">
        <v>269</v>
      </c>
      <c r="BM735" s="195" t="s">
        <v>1270</v>
      </c>
    </row>
    <row r="736" spans="1:65" s="2" customFormat="1" ht="24.2" customHeight="1">
      <c r="A736" s="34"/>
      <c r="B736" s="35"/>
      <c r="C736" s="230" t="s">
        <v>1271</v>
      </c>
      <c r="D736" s="230" t="s">
        <v>430</v>
      </c>
      <c r="E736" s="231" t="s">
        <v>1272</v>
      </c>
      <c r="F736" s="232" t="s">
        <v>1273</v>
      </c>
      <c r="G736" s="233" t="s">
        <v>151</v>
      </c>
      <c r="H736" s="234">
        <v>1</v>
      </c>
      <c r="I736" s="235"/>
      <c r="J736" s="236">
        <f t="shared" si="80"/>
        <v>0</v>
      </c>
      <c r="K736" s="237"/>
      <c r="L736" s="238"/>
      <c r="M736" s="239" t="s">
        <v>1</v>
      </c>
      <c r="N736" s="240" t="s">
        <v>41</v>
      </c>
      <c r="O736" s="71"/>
      <c r="P736" s="193">
        <f t="shared" si="81"/>
        <v>0</v>
      </c>
      <c r="Q736" s="193">
        <v>4.0000000000000003E-5</v>
      </c>
      <c r="R736" s="193">
        <f t="shared" si="82"/>
        <v>4.0000000000000003E-5</v>
      </c>
      <c r="S736" s="193">
        <v>0</v>
      </c>
      <c r="T736" s="194">
        <f t="shared" si="83"/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195" t="s">
        <v>356</v>
      </c>
      <c r="AT736" s="195" t="s">
        <v>430</v>
      </c>
      <c r="AU736" s="195" t="s">
        <v>153</v>
      </c>
      <c r="AY736" s="17" t="s">
        <v>145</v>
      </c>
      <c r="BE736" s="196">
        <f t="shared" si="84"/>
        <v>0</v>
      </c>
      <c r="BF736" s="196">
        <f t="shared" si="85"/>
        <v>0</v>
      </c>
      <c r="BG736" s="196">
        <f t="shared" si="86"/>
        <v>0</v>
      </c>
      <c r="BH736" s="196">
        <f t="shared" si="87"/>
        <v>0</v>
      </c>
      <c r="BI736" s="196">
        <f t="shared" si="88"/>
        <v>0</v>
      </c>
      <c r="BJ736" s="17" t="s">
        <v>153</v>
      </c>
      <c r="BK736" s="196">
        <f t="shared" si="89"/>
        <v>0</v>
      </c>
      <c r="BL736" s="17" t="s">
        <v>269</v>
      </c>
      <c r="BM736" s="195" t="s">
        <v>1274</v>
      </c>
    </row>
    <row r="737" spans="1:65" s="2" customFormat="1" ht="16.5" customHeight="1">
      <c r="A737" s="34"/>
      <c r="B737" s="35"/>
      <c r="C737" s="230" t="s">
        <v>1275</v>
      </c>
      <c r="D737" s="230" t="s">
        <v>430</v>
      </c>
      <c r="E737" s="231" t="s">
        <v>1276</v>
      </c>
      <c r="F737" s="232" t="s">
        <v>1277</v>
      </c>
      <c r="G737" s="233" t="s">
        <v>151</v>
      </c>
      <c r="H737" s="234">
        <v>1</v>
      </c>
      <c r="I737" s="235"/>
      <c r="J737" s="236">
        <f t="shared" si="80"/>
        <v>0</v>
      </c>
      <c r="K737" s="237"/>
      <c r="L737" s="238"/>
      <c r="M737" s="239" t="s">
        <v>1</v>
      </c>
      <c r="N737" s="240" t="s">
        <v>41</v>
      </c>
      <c r="O737" s="71"/>
      <c r="P737" s="193">
        <f t="shared" si="81"/>
        <v>0</v>
      </c>
      <c r="Q737" s="193">
        <v>5.0000000000000002E-5</v>
      </c>
      <c r="R737" s="193">
        <f t="shared" si="82"/>
        <v>5.0000000000000002E-5</v>
      </c>
      <c r="S737" s="193">
        <v>0</v>
      </c>
      <c r="T737" s="194">
        <f t="shared" si="83"/>
        <v>0</v>
      </c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R737" s="195" t="s">
        <v>356</v>
      </c>
      <c r="AT737" s="195" t="s">
        <v>430</v>
      </c>
      <c r="AU737" s="195" t="s">
        <v>153</v>
      </c>
      <c r="AY737" s="17" t="s">
        <v>145</v>
      </c>
      <c r="BE737" s="196">
        <f t="shared" si="84"/>
        <v>0</v>
      </c>
      <c r="BF737" s="196">
        <f t="shared" si="85"/>
        <v>0</v>
      </c>
      <c r="BG737" s="196">
        <f t="shared" si="86"/>
        <v>0</v>
      </c>
      <c r="BH737" s="196">
        <f t="shared" si="87"/>
        <v>0</v>
      </c>
      <c r="BI737" s="196">
        <f t="shared" si="88"/>
        <v>0</v>
      </c>
      <c r="BJ737" s="17" t="s">
        <v>153</v>
      </c>
      <c r="BK737" s="196">
        <f t="shared" si="89"/>
        <v>0</v>
      </c>
      <c r="BL737" s="17" t="s">
        <v>269</v>
      </c>
      <c r="BM737" s="195" t="s">
        <v>1278</v>
      </c>
    </row>
    <row r="738" spans="1:65" s="2" customFormat="1" ht="24.2" customHeight="1">
      <c r="A738" s="34"/>
      <c r="B738" s="35"/>
      <c r="C738" s="183" t="s">
        <v>1279</v>
      </c>
      <c r="D738" s="183" t="s">
        <v>148</v>
      </c>
      <c r="E738" s="184" t="s">
        <v>1280</v>
      </c>
      <c r="F738" s="185" t="s">
        <v>1281</v>
      </c>
      <c r="G738" s="186" t="s">
        <v>151</v>
      </c>
      <c r="H738" s="187">
        <v>1</v>
      </c>
      <c r="I738" s="188"/>
      <c r="J738" s="189">
        <f t="shared" si="80"/>
        <v>0</v>
      </c>
      <c r="K738" s="190"/>
      <c r="L738" s="39"/>
      <c r="M738" s="191" t="s">
        <v>1</v>
      </c>
      <c r="N738" s="192" t="s">
        <v>41</v>
      </c>
      <c r="O738" s="71"/>
      <c r="P738" s="193">
        <f t="shared" si="81"/>
        <v>0</v>
      </c>
      <c r="Q738" s="193">
        <v>0</v>
      </c>
      <c r="R738" s="193">
        <f t="shared" si="82"/>
        <v>0</v>
      </c>
      <c r="S738" s="193">
        <v>0</v>
      </c>
      <c r="T738" s="194">
        <f t="shared" si="83"/>
        <v>0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195" t="s">
        <v>269</v>
      </c>
      <c r="AT738" s="195" t="s">
        <v>148</v>
      </c>
      <c r="AU738" s="195" t="s">
        <v>153</v>
      </c>
      <c r="AY738" s="17" t="s">
        <v>145</v>
      </c>
      <c r="BE738" s="196">
        <f t="shared" si="84"/>
        <v>0</v>
      </c>
      <c r="BF738" s="196">
        <f t="shared" si="85"/>
        <v>0</v>
      </c>
      <c r="BG738" s="196">
        <f t="shared" si="86"/>
        <v>0</v>
      </c>
      <c r="BH738" s="196">
        <f t="shared" si="87"/>
        <v>0</v>
      </c>
      <c r="BI738" s="196">
        <f t="shared" si="88"/>
        <v>0</v>
      </c>
      <c r="BJ738" s="17" t="s">
        <v>153</v>
      </c>
      <c r="BK738" s="196">
        <f t="shared" si="89"/>
        <v>0</v>
      </c>
      <c r="BL738" s="17" t="s">
        <v>269</v>
      </c>
      <c r="BM738" s="195" t="s">
        <v>1282</v>
      </c>
    </row>
    <row r="739" spans="1:65" s="2" customFormat="1" ht="24.2" customHeight="1">
      <c r="A739" s="34"/>
      <c r="B739" s="35"/>
      <c r="C739" s="230" t="s">
        <v>1283</v>
      </c>
      <c r="D739" s="230" t="s">
        <v>430</v>
      </c>
      <c r="E739" s="231" t="s">
        <v>1284</v>
      </c>
      <c r="F739" s="232" t="s">
        <v>1285</v>
      </c>
      <c r="G739" s="233" t="s">
        <v>151</v>
      </c>
      <c r="H739" s="234">
        <v>1</v>
      </c>
      <c r="I739" s="235"/>
      <c r="J739" s="236">
        <f t="shared" si="80"/>
        <v>0</v>
      </c>
      <c r="K739" s="237"/>
      <c r="L739" s="238"/>
      <c r="M739" s="239" t="s">
        <v>1</v>
      </c>
      <c r="N739" s="240" t="s">
        <v>41</v>
      </c>
      <c r="O739" s="71"/>
      <c r="P739" s="193">
        <f t="shared" si="81"/>
        <v>0</v>
      </c>
      <c r="Q739" s="193">
        <v>3.8999999999999999E-4</v>
      </c>
      <c r="R739" s="193">
        <f t="shared" si="82"/>
        <v>3.8999999999999999E-4</v>
      </c>
      <c r="S739" s="193">
        <v>0</v>
      </c>
      <c r="T739" s="194">
        <f t="shared" si="83"/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95" t="s">
        <v>356</v>
      </c>
      <c r="AT739" s="195" t="s">
        <v>430</v>
      </c>
      <c r="AU739" s="195" t="s">
        <v>153</v>
      </c>
      <c r="AY739" s="17" t="s">
        <v>145</v>
      </c>
      <c r="BE739" s="196">
        <f t="shared" si="84"/>
        <v>0</v>
      </c>
      <c r="BF739" s="196">
        <f t="shared" si="85"/>
        <v>0</v>
      </c>
      <c r="BG739" s="196">
        <f t="shared" si="86"/>
        <v>0</v>
      </c>
      <c r="BH739" s="196">
        <f t="shared" si="87"/>
        <v>0</v>
      </c>
      <c r="BI739" s="196">
        <f t="shared" si="88"/>
        <v>0</v>
      </c>
      <c r="BJ739" s="17" t="s">
        <v>153</v>
      </c>
      <c r="BK739" s="196">
        <f t="shared" si="89"/>
        <v>0</v>
      </c>
      <c r="BL739" s="17" t="s">
        <v>269</v>
      </c>
      <c r="BM739" s="195" t="s">
        <v>1286</v>
      </c>
    </row>
    <row r="740" spans="1:65" s="2" customFormat="1" ht="33" customHeight="1">
      <c r="A740" s="34"/>
      <c r="B740" s="35"/>
      <c r="C740" s="183" t="s">
        <v>1287</v>
      </c>
      <c r="D740" s="183" t="s">
        <v>148</v>
      </c>
      <c r="E740" s="184" t="s">
        <v>1288</v>
      </c>
      <c r="F740" s="185" t="s">
        <v>1289</v>
      </c>
      <c r="G740" s="186" t="s">
        <v>151</v>
      </c>
      <c r="H740" s="187">
        <v>6</v>
      </c>
      <c r="I740" s="188"/>
      <c r="J740" s="189">
        <f t="shared" si="80"/>
        <v>0</v>
      </c>
      <c r="K740" s="190"/>
      <c r="L740" s="39"/>
      <c r="M740" s="191" t="s">
        <v>1</v>
      </c>
      <c r="N740" s="192" t="s">
        <v>41</v>
      </c>
      <c r="O740" s="71"/>
      <c r="P740" s="193">
        <f t="shared" si="81"/>
        <v>0</v>
      </c>
      <c r="Q740" s="193">
        <v>0</v>
      </c>
      <c r="R740" s="193">
        <f t="shared" si="82"/>
        <v>0</v>
      </c>
      <c r="S740" s="193">
        <v>5.0000000000000002E-5</v>
      </c>
      <c r="T740" s="194">
        <f t="shared" si="83"/>
        <v>3.0000000000000003E-4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195" t="s">
        <v>269</v>
      </c>
      <c r="AT740" s="195" t="s">
        <v>148</v>
      </c>
      <c r="AU740" s="195" t="s">
        <v>153</v>
      </c>
      <c r="AY740" s="17" t="s">
        <v>145</v>
      </c>
      <c r="BE740" s="196">
        <f t="shared" si="84"/>
        <v>0</v>
      </c>
      <c r="BF740" s="196">
        <f t="shared" si="85"/>
        <v>0</v>
      </c>
      <c r="BG740" s="196">
        <f t="shared" si="86"/>
        <v>0</v>
      </c>
      <c r="BH740" s="196">
        <f t="shared" si="87"/>
        <v>0</v>
      </c>
      <c r="BI740" s="196">
        <f t="shared" si="88"/>
        <v>0</v>
      </c>
      <c r="BJ740" s="17" t="s">
        <v>153</v>
      </c>
      <c r="BK740" s="196">
        <f t="shared" si="89"/>
        <v>0</v>
      </c>
      <c r="BL740" s="17" t="s">
        <v>269</v>
      </c>
      <c r="BM740" s="195" t="s">
        <v>1290</v>
      </c>
    </row>
    <row r="741" spans="1:65" s="13" customFormat="1" ht="11.25">
      <c r="B741" s="197"/>
      <c r="C741" s="198"/>
      <c r="D741" s="199" t="s">
        <v>155</v>
      </c>
      <c r="E741" s="200" t="s">
        <v>1</v>
      </c>
      <c r="F741" s="201" t="s">
        <v>193</v>
      </c>
      <c r="G741" s="198"/>
      <c r="H741" s="200" t="s">
        <v>1</v>
      </c>
      <c r="I741" s="202"/>
      <c r="J741" s="198"/>
      <c r="K741" s="198"/>
      <c r="L741" s="203"/>
      <c r="M741" s="204"/>
      <c r="N741" s="205"/>
      <c r="O741" s="205"/>
      <c r="P741" s="205"/>
      <c r="Q741" s="205"/>
      <c r="R741" s="205"/>
      <c r="S741" s="205"/>
      <c r="T741" s="206"/>
      <c r="AT741" s="207" t="s">
        <v>155</v>
      </c>
      <c r="AU741" s="207" t="s">
        <v>153</v>
      </c>
      <c r="AV741" s="13" t="s">
        <v>83</v>
      </c>
      <c r="AW741" s="13" t="s">
        <v>33</v>
      </c>
      <c r="AX741" s="13" t="s">
        <v>75</v>
      </c>
      <c r="AY741" s="207" t="s">
        <v>145</v>
      </c>
    </row>
    <row r="742" spans="1:65" s="14" customFormat="1" ht="11.25">
      <c r="B742" s="208"/>
      <c r="C742" s="209"/>
      <c r="D742" s="199" t="s">
        <v>155</v>
      </c>
      <c r="E742" s="210" t="s">
        <v>1</v>
      </c>
      <c r="F742" s="211" t="s">
        <v>583</v>
      </c>
      <c r="G742" s="209"/>
      <c r="H742" s="212">
        <v>2</v>
      </c>
      <c r="I742" s="213"/>
      <c r="J742" s="209"/>
      <c r="K742" s="209"/>
      <c r="L742" s="214"/>
      <c r="M742" s="215"/>
      <c r="N742" s="216"/>
      <c r="O742" s="216"/>
      <c r="P742" s="216"/>
      <c r="Q742" s="216"/>
      <c r="R742" s="216"/>
      <c r="S742" s="216"/>
      <c r="T742" s="217"/>
      <c r="AT742" s="218" t="s">
        <v>155</v>
      </c>
      <c r="AU742" s="218" t="s">
        <v>153</v>
      </c>
      <c r="AV742" s="14" t="s">
        <v>153</v>
      </c>
      <c r="AW742" s="14" t="s">
        <v>33</v>
      </c>
      <c r="AX742" s="14" t="s">
        <v>75</v>
      </c>
      <c r="AY742" s="218" t="s">
        <v>145</v>
      </c>
    </row>
    <row r="743" spans="1:65" s="13" customFormat="1" ht="11.25">
      <c r="B743" s="197"/>
      <c r="C743" s="198"/>
      <c r="D743" s="199" t="s">
        <v>155</v>
      </c>
      <c r="E743" s="200" t="s">
        <v>1</v>
      </c>
      <c r="F743" s="201" t="s">
        <v>187</v>
      </c>
      <c r="G743" s="198"/>
      <c r="H743" s="200" t="s">
        <v>1</v>
      </c>
      <c r="I743" s="202"/>
      <c r="J743" s="198"/>
      <c r="K743" s="198"/>
      <c r="L743" s="203"/>
      <c r="M743" s="204"/>
      <c r="N743" s="205"/>
      <c r="O743" s="205"/>
      <c r="P743" s="205"/>
      <c r="Q743" s="205"/>
      <c r="R743" s="205"/>
      <c r="S743" s="205"/>
      <c r="T743" s="206"/>
      <c r="AT743" s="207" t="s">
        <v>155</v>
      </c>
      <c r="AU743" s="207" t="s">
        <v>153</v>
      </c>
      <c r="AV743" s="13" t="s">
        <v>83</v>
      </c>
      <c r="AW743" s="13" t="s">
        <v>33</v>
      </c>
      <c r="AX743" s="13" t="s">
        <v>75</v>
      </c>
      <c r="AY743" s="207" t="s">
        <v>145</v>
      </c>
    </row>
    <row r="744" spans="1:65" s="14" customFormat="1" ht="11.25">
      <c r="B744" s="208"/>
      <c r="C744" s="209"/>
      <c r="D744" s="199" t="s">
        <v>155</v>
      </c>
      <c r="E744" s="210" t="s">
        <v>1</v>
      </c>
      <c r="F744" s="211" t="s">
        <v>83</v>
      </c>
      <c r="G744" s="209"/>
      <c r="H744" s="212">
        <v>1</v>
      </c>
      <c r="I744" s="213"/>
      <c r="J744" s="209"/>
      <c r="K744" s="209"/>
      <c r="L744" s="214"/>
      <c r="M744" s="215"/>
      <c r="N744" s="216"/>
      <c r="O744" s="216"/>
      <c r="P744" s="216"/>
      <c r="Q744" s="216"/>
      <c r="R744" s="216"/>
      <c r="S744" s="216"/>
      <c r="T744" s="217"/>
      <c r="AT744" s="218" t="s">
        <v>155</v>
      </c>
      <c r="AU744" s="218" t="s">
        <v>153</v>
      </c>
      <c r="AV744" s="14" t="s">
        <v>153</v>
      </c>
      <c r="AW744" s="14" t="s">
        <v>33</v>
      </c>
      <c r="AX744" s="14" t="s">
        <v>75</v>
      </c>
      <c r="AY744" s="218" t="s">
        <v>145</v>
      </c>
    </row>
    <row r="745" spans="1:65" s="13" customFormat="1" ht="11.25">
      <c r="B745" s="197"/>
      <c r="C745" s="198"/>
      <c r="D745" s="199" t="s">
        <v>155</v>
      </c>
      <c r="E745" s="200" t="s">
        <v>1</v>
      </c>
      <c r="F745" s="201" t="s">
        <v>277</v>
      </c>
      <c r="G745" s="198"/>
      <c r="H745" s="200" t="s">
        <v>1</v>
      </c>
      <c r="I745" s="202"/>
      <c r="J745" s="198"/>
      <c r="K745" s="198"/>
      <c r="L745" s="203"/>
      <c r="M745" s="204"/>
      <c r="N745" s="205"/>
      <c r="O745" s="205"/>
      <c r="P745" s="205"/>
      <c r="Q745" s="205"/>
      <c r="R745" s="205"/>
      <c r="S745" s="205"/>
      <c r="T745" s="206"/>
      <c r="AT745" s="207" t="s">
        <v>155</v>
      </c>
      <c r="AU745" s="207" t="s">
        <v>153</v>
      </c>
      <c r="AV745" s="13" t="s">
        <v>83</v>
      </c>
      <c r="AW745" s="13" t="s">
        <v>33</v>
      </c>
      <c r="AX745" s="13" t="s">
        <v>75</v>
      </c>
      <c r="AY745" s="207" t="s">
        <v>145</v>
      </c>
    </row>
    <row r="746" spans="1:65" s="14" customFormat="1" ht="11.25">
      <c r="B746" s="208"/>
      <c r="C746" s="209"/>
      <c r="D746" s="199" t="s">
        <v>155</v>
      </c>
      <c r="E746" s="210" t="s">
        <v>1</v>
      </c>
      <c r="F746" s="211" t="s">
        <v>153</v>
      </c>
      <c r="G746" s="209"/>
      <c r="H746" s="212">
        <v>2</v>
      </c>
      <c r="I746" s="213"/>
      <c r="J746" s="209"/>
      <c r="K746" s="209"/>
      <c r="L746" s="214"/>
      <c r="M746" s="215"/>
      <c r="N746" s="216"/>
      <c r="O746" s="216"/>
      <c r="P746" s="216"/>
      <c r="Q746" s="216"/>
      <c r="R746" s="216"/>
      <c r="S746" s="216"/>
      <c r="T746" s="217"/>
      <c r="AT746" s="218" t="s">
        <v>155</v>
      </c>
      <c r="AU746" s="218" t="s">
        <v>153</v>
      </c>
      <c r="AV746" s="14" t="s">
        <v>153</v>
      </c>
      <c r="AW746" s="14" t="s">
        <v>33</v>
      </c>
      <c r="AX746" s="14" t="s">
        <v>75</v>
      </c>
      <c r="AY746" s="218" t="s">
        <v>145</v>
      </c>
    </row>
    <row r="747" spans="1:65" s="13" customFormat="1" ht="11.25">
      <c r="B747" s="197"/>
      <c r="C747" s="198"/>
      <c r="D747" s="199" t="s">
        <v>155</v>
      </c>
      <c r="E747" s="200" t="s">
        <v>1</v>
      </c>
      <c r="F747" s="201" t="s">
        <v>285</v>
      </c>
      <c r="G747" s="198"/>
      <c r="H747" s="200" t="s">
        <v>1</v>
      </c>
      <c r="I747" s="202"/>
      <c r="J747" s="198"/>
      <c r="K747" s="198"/>
      <c r="L747" s="203"/>
      <c r="M747" s="204"/>
      <c r="N747" s="205"/>
      <c r="O747" s="205"/>
      <c r="P747" s="205"/>
      <c r="Q747" s="205"/>
      <c r="R747" s="205"/>
      <c r="S747" s="205"/>
      <c r="T747" s="206"/>
      <c r="AT747" s="207" t="s">
        <v>155</v>
      </c>
      <c r="AU747" s="207" t="s">
        <v>153</v>
      </c>
      <c r="AV747" s="13" t="s">
        <v>83</v>
      </c>
      <c r="AW747" s="13" t="s">
        <v>33</v>
      </c>
      <c r="AX747" s="13" t="s">
        <v>75</v>
      </c>
      <c r="AY747" s="207" t="s">
        <v>145</v>
      </c>
    </row>
    <row r="748" spans="1:65" s="14" customFormat="1" ht="11.25">
      <c r="B748" s="208"/>
      <c r="C748" s="209"/>
      <c r="D748" s="199" t="s">
        <v>155</v>
      </c>
      <c r="E748" s="210" t="s">
        <v>1</v>
      </c>
      <c r="F748" s="211" t="s">
        <v>83</v>
      </c>
      <c r="G748" s="209"/>
      <c r="H748" s="212">
        <v>1</v>
      </c>
      <c r="I748" s="213"/>
      <c r="J748" s="209"/>
      <c r="K748" s="209"/>
      <c r="L748" s="214"/>
      <c r="M748" s="215"/>
      <c r="N748" s="216"/>
      <c r="O748" s="216"/>
      <c r="P748" s="216"/>
      <c r="Q748" s="216"/>
      <c r="R748" s="216"/>
      <c r="S748" s="216"/>
      <c r="T748" s="217"/>
      <c r="AT748" s="218" t="s">
        <v>155</v>
      </c>
      <c r="AU748" s="218" t="s">
        <v>153</v>
      </c>
      <c r="AV748" s="14" t="s">
        <v>153</v>
      </c>
      <c r="AW748" s="14" t="s">
        <v>33</v>
      </c>
      <c r="AX748" s="14" t="s">
        <v>75</v>
      </c>
      <c r="AY748" s="218" t="s">
        <v>145</v>
      </c>
    </row>
    <row r="749" spans="1:65" s="15" customFormat="1" ht="11.25">
      <c r="B749" s="219"/>
      <c r="C749" s="220"/>
      <c r="D749" s="199" t="s">
        <v>155</v>
      </c>
      <c r="E749" s="221" t="s">
        <v>1</v>
      </c>
      <c r="F749" s="222" t="s">
        <v>165</v>
      </c>
      <c r="G749" s="220"/>
      <c r="H749" s="223">
        <v>6</v>
      </c>
      <c r="I749" s="224"/>
      <c r="J749" s="220"/>
      <c r="K749" s="220"/>
      <c r="L749" s="225"/>
      <c r="M749" s="226"/>
      <c r="N749" s="227"/>
      <c r="O749" s="227"/>
      <c r="P749" s="227"/>
      <c r="Q749" s="227"/>
      <c r="R749" s="227"/>
      <c r="S749" s="227"/>
      <c r="T749" s="228"/>
      <c r="AT749" s="229" t="s">
        <v>155</v>
      </c>
      <c r="AU749" s="229" t="s">
        <v>153</v>
      </c>
      <c r="AV749" s="15" t="s">
        <v>152</v>
      </c>
      <c r="AW749" s="15" t="s">
        <v>33</v>
      </c>
      <c r="AX749" s="15" t="s">
        <v>83</v>
      </c>
      <c r="AY749" s="229" t="s">
        <v>145</v>
      </c>
    </row>
    <row r="750" spans="1:65" s="2" customFormat="1" ht="24.2" customHeight="1">
      <c r="A750" s="34"/>
      <c r="B750" s="35"/>
      <c r="C750" s="183" t="s">
        <v>1291</v>
      </c>
      <c r="D750" s="183" t="s">
        <v>148</v>
      </c>
      <c r="E750" s="184" t="s">
        <v>1292</v>
      </c>
      <c r="F750" s="185" t="s">
        <v>1293</v>
      </c>
      <c r="G750" s="186" t="s">
        <v>151</v>
      </c>
      <c r="H750" s="187">
        <v>1</v>
      </c>
      <c r="I750" s="188"/>
      <c r="J750" s="189">
        <f>ROUND(I750*H750,2)</f>
        <v>0</v>
      </c>
      <c r="K750" s="190"/>
      <c r="L750" s="39"/>
      <c r="M750" s="191" t="s">
        <v>1</v>
      </c>
      <c r="N750" s="192" t="s">
        <v>41</v>
      </c>
      <c r="O750" s="71"/>
      <c r="P750" s="193">
        <f>O750*H750</f>
        <v>0</v>
      </c>
      <c r="Q750" s="193">
        <v>0</v>
      </c>
      <c r="R750" s="193">
        <f>Q750*H750</f>
        <v>0</v>
      </c>
      <c r="S750" s="193">
        <v>0</v>
      </c>
      <c r="T750" s="194">
        <f>S750*H750</f>
        <v>0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195" t="s">
        <v>269</v>
      </c>
      <c r="AT750" s="195" t="s">
        <v>148</v>
      </c>
      <c r="AU750" s="195" t="s">
        <v>153</v>
      </c>
      <c r="AY750" s="17" t="s">
        <v>145</v>
      </c>
      <c r="BE750" s="196">
        <f>IF(N750="základní",J750,0)</f>
        <v>0</v>
      </c>
      <c r="BF750" s="196">
        <f>IF(N750="snížená",J750,0)</f>
        <v>0</v>
      </c>
      <c r="BG750" s="196">
        <f>IF(N750="zákl. přenesená",J750,0)</f>
        <v>0</v>
      </c>
      <c r="BH750" s="196">
        <f>IF(N750="sníž. přenesená",J750,0)</f>
        <v>0</v>
      </c>
      <c r="BI750" s="196">
        <f>IF(N750="nulová",J750,0)</f>
        <v>0</v>
      </c>
      <c r="BJ750" s="17" t="s">
        <v>153</v>
      </c>
      <c r="BK750" s="196">
        <f>ROUND(I750*H750,2)</f>
        <v>0</v>
      </c>
      <c r="BL750" s="17" t="s">
        <v>269</v>
      </c>
      <c r="BM750" s="195" t="s">
        <v>1294</v>
      </c>
    </row>
    <row r="751" spans="1:65" s="13" customFormat="1" ht="11.25">
      <c r="B751" s="197"/>
      <c r="C751" s="198"/>
      <c r="D751" s="199" t="s">
        <v>155</v>
      </c>
      <c r="E751" s="200" t="s">
        <v>1</v>
      </c>
      <c r="F751" s="201" t="s">
        <v>1295</v>
      </c>
      <c r="G751" s="198"/>
      <c r="H751" s="200" t="s">
        <v>1</v>
      </c>
      <c r="I751" s="202"/>
      <c r="J751" s="198"/>
      <c r="K751" s="198"/>
      <c r="L751" s="203"/>
      <c r="M751" s="204"/>
      <c r="N751" s="205"/>
      <c r="O751" s="205"/>
      <c r="P751" s="205"/>
      <c r="Q751" s="205"/>
      <c r="R751" s="205"/>
      <c r="S751" s="205"/>
      <c r="T751" s="206"/>
      <c r="AT751" s="207" t="s">
        <v>155</v>
      </c>
      <c r="AU751" s="207" t="s">
        <v>153</v>
      </c>
      <c r="AV751" s="13" t="s">
        <v>83</v>
      </c>
      <c r="AW751" s="13" t="s">
        <v>33</v>
      </c>
      <c r="AX751" s="13" t="s">
        <v>75</v>
      </c>
      <c r="AY751" s="207" t="s">
        <v>145</v>
      </c>
    </row>
    <row r="752" spans="1:65" s="14" customFormat="1" ht="11.25">
      <c r="B752" s="208"/>
      <c r="C752" s="209"/>
      <c r="D752" s="199" t="s">
        <v>155</v>
      </c>
      <c r="E752" s="210" t="s">
        <v>1</v>
      </c>
      <c r="F752" s="211" t="s">
        <v>83</v>
      </c>
      <c r="G752" s="209"/>
      <c r="H752" s="212">
        <v>1</v>
      </c>
      <c r="I752" s="213"/>
      <c r="J752" s="209"/>
      <c r="K752" s="209"/>
      <c r="L752" s="214"/>
      <c r="M752" s="215"/>
      <c r="N752" s="216"/>
      <c r="O752" s="216"/>
      <c r="P752" s="216"/>
      <c r="Q752" s="216"/>
      <c r="R752" s="216"/>
      <c r="S752" s="216"/>
      <c r="T752" s="217"/>
      <c r="AT752" s="218" t="s">
        <v>155</v>
      </c>
      <c r="AU752" s="218" t="s">
        <v>153</v>
      </c>
      <c r="AV752" s="14" t="s">
        <v>153</v>
      </c>
      <c r="AW752" s="14" t="s">
        <v>33</v>
      </c>
      <c r="AX752" s="14" t="s">
        <v>83</v>
      </c>
      <c r="AY752" s="218" t="s">
        <v>145</v>
      </c>
    </row>
    <row r="753" spans="1:65" s="2" customFormat="1" ht="16.5" customHeight="1">
      <c r="A753" s="34"/>
      <c r="B753" s="35"/>
      <c r="C753" s="230" t="s">
        <v>1296</v>
      </c>
      <c r="D753" s="230" t="s">
        <v>430</v>
      </c>
      <c r="E753" s="231" t="s">
        <v>1297</v>
      </c>
      <c r="F753" s="232" t="s">
        <v>1298</v>
      </c>
      <c r="G753" s="233" t="s">
        <v>151</v>
      </c>
      <c r="H753" s="234">
        <v>1</v>
      </c>
      <c r="I753" s="235"/>
      <c r="J753" s="236">
        <f t="shared" ref="J753:J759" si="90">ROUND(I753*H753,2)</f>
        <v>0</v>
      </c>
      <c r="K753" s="237"/>
      <c r="L753" s="238"/>
      <c r="M753" s="239" t="s">
        <v>1</v>
      </c>
      <c r="N753" s="240" t="s">
        <v>41</v>
      </c>
      <c r="O753" s="71"/>
      <c r="P753" s="193">
        <f t="shared" ref="P753:P759" si="91">O753*H753</f>
        <v>0</v>
      </c>
      <c r="Q753" s="193">
        <v>0</v>
      </c>
      <c r="R753" s="193">
        <f t="shared" ref="R753:R759" si="92">Q753*H753</f>
        <v>0</v>
      </c>
      <c r="S753" s="193">
        <v>0</v>
      </c>
      <c r="T753" s="194">
        <f t="shared" ref="T753:T759" si="93">S753*H753</f>
        <v>0</v>
      </c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R753" s="195" t="s">
        <v>204</v>
      </c>
      <c r="AT753" s="195" t="s">
        <v>430</v>
      </c>
      <c r="AU753" s="195" t="s">
        <v>153</v>
      </c>
      <c r="AY753" s="17" t="s">
        <v>145</v>
      </c>
      <c r="BE753" s="196">
        <f t="shared" ref="BE753:BE759" si="94">IF(N753="základní",J753,0)</f>
        <v>0</v>
      </c>
      <c r="BF753" s="196">
        <f t="shared" ref="BF753:BF759" si="95">IF(N753="snížená",J753,0)</f>
        <v>0</v>
      </c>
      <c r="BG753" s="196">
        <f t="shared" ref="BG753:BG759" si="96">IF(N753="zákl. přenesená",J753,0)</f>
        <v>0</v>
      </c>
      <c r="BH753" s="196">
        <f t="shared" ref="BH753:BH759" si="97">IF(N753="sníž. přenesená",J753,0)</f>
        <v>0</v>
      </c>
      <c r="BI753" s="196">
        <f t="shared" ref="BI753:BI759" si="98">IF(N753="nulová",J753,0)</f>
        <v>0</v>
      </c>
      <c r="BJ753" s="17" t="s">
        <v>153</v>
      </c>
      <c r="BK753" s="196">
        <f t="shared" ref="BK753:BK759" si="99">ROUND(I753*H753,2)</f>
        <v>0</v>
      </c>
      <c r="BL753" s="17" t="s">
        <v>152</v>
      </c>
      <c r="BM753" s="195" t="s">
        <v>1299</v>
      </c>
    </row>
    <row r="754" spans="1:65" s="2" customFormat="1" ht="24.2" customHeight="1">
      <c r="A754" s="34"/>
      <c r="B754" s="35"/>
      <c r="C754" s="183" t="s">
        <v>1300</v>
      </c>
      <c r="D754" s="183" t="s">
        <v>148</v>
      </c>
      <c r="E754" s="184" t="s">
        <v>1301</v>
      </c>
      <c r="F754" s="185" t="s">
        <v>1302</v>
      </c>
      <c r="G754" s="186" t="s">
        <v>151</v>
      </c>
      <c r="H754" s="187">
        <v>7</v>
      </c>
      <c r="I754" s="188"/>
      <c r="J754" s="189">
        <f t="shared" si="90"/>
        <v>0</v>
      </c>
      <c r="K754" s="190"/>
      <c r="L754" s="39"/>
      <c r="M754" s="191" t="s">
        <v>1</v>
      </c>
      <c r="N754" s="192" t="s">
        <v>41</v>
      </c>
      <c r="O754" s="71"/>
      <c r="P754" s="193">
        <f t="shared" si="91"/>
        <v>0</v>
      </c>
      <c r="Q754" s="193">
        <v>0</v>
      </c>
      <c r="R754" s="193">
        <f t="shared" si="92"/>
        <v>0</v>
      </c>
      <c r="S754" s="193">
        <v>0</v>
      </c>
      <c r="T754" s="194">
        <f t="shared" si="93"/>
        <v>0</v>
      </c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R754" s="195" t="s">
        <v>269</v>
      </c>
      <c r="AT754" s="195" t="s">
        <v>148</v>
      </c>
      <c r="AU754" s="195" t="s">
        <v>153</v>
      </c>
      <c r="AY754" s="17" t="s">
        <v>145</v>
      </c>
      <c r="BE754" s="196">
        <f t="shared" si="94"/>
        <v>0</v>
      </c>
      <c r="BF754" s="196">
        <f t="shared" si="95"/>
        <v>0</v>
      </c>
      <c r="BG754" s="196">
        <f t="shared" si="96"/>
        <v>0</v>
      </c>
      <c r="BH754" s="196">
        <f t="shared" si="97"/>
        <v>0</v>
      </c>
      <c r="BI754" s="196">
        <f t="shared" si="98"/>
        <v>0</v>
      </c>
      <c r="BJ754" s="17" t="s">
        <v>153</v>
      </c>
      <c r="BK754" s="196">
        <f t="shared" si="99"/>
        <v>0</v>
      </c>
      <c r="BL754" s="17" t="s">
        <v>269</v>
      </c>
      <c r="BM754" s="195" t="s">
        <v>1303</v>
      </c>
    </row>
    <row r="755" spans="1:65" s="2" customFormat="1" ht="24.2" customHeight="1">
      <c r="A755" s="34"/>
      <c r="B755" s="35"/>
      <c r="C755" s="230" t="s">
        <v>1304</v>
      </c>
      <c r="D755" s="230" t="s">
        <v>430</v>
      </c>
      <c r="E755" s="231" t="s">
        <v>1305</v>
      </c>
      <c r="F755" s="232" t="s">
        <v>1306</v>
      </c>
      <c r="G755" s="233" t="s">
        <v>151</v>
      </c>
      <c r="H755" s="234">
        <v>7</v>
      </c>
      <c r="I755" s="235"/>
      <c r="J755" s="236">
        <f t="shared" si="90"/>
        <v>0</v>
      </c>
      <c r="K755" s="237"/>
      <c r="L755" s="238"/>
      <c r="M755" s="239" t="s">
        <v>1</v>
      </c>
      <c r="N755" s="240" t="s">
        <v>41</v>
      </c>
      <c r="O755" s="71"/>
      <c r="P755" s="193">
        <f t="shared" si="91"/>
        <v>0</v>
      </c>
      <c r="Q755" s="193">
        <v>6.9999999999999994E-5</v>
      </c>
      <c r="R755" s="193">
        <f t="shared" si="92"/>
        <v>4.8999999999999998E-4</v>
      </c>
      <c r="S755" s="193">
        <v>0</v>
      </c>
      <c r="T755" s="194">
        <f t="shared" si="93"/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195" t="s">
        <v>356</v>
      </c>
      <c r="AT755" s="195" t="s">
        <v>430</v>
      </c>
      <c r="AU755" s="195" t="s">
        <v>153</v>
      </c>
      <c r="AY755" s="17" t="s">
        <v>145</v>
      </c>
      <c r="BE755" s="196">
        <f t="shared" si="94"/>
        <v>0</v>
      </c>
      <c r="BF755" s="196">
        <f t="shared" si="95"/>
        <v>0</v>
      </c>
      <c r="BG755" s="196">
        <f t="shared" si="96"/>
        <v>0</v>
      </c>
      <c r="BH755" s="196">
        <f t="shared" si="97"/>
        <v>0</v>
      </c>
      <c r="BI755" s="196">
        <f t="shared" si="98"/>
        <v>0</v>
      </c>
      <c r="BJ755" s="17" t="s">
        <v>153</v>
      </c>
      <c r="BK755" s="196">
        <f t="shared" si="99"/>
        <v>0</v>
      </c>
      <c r="BL755" s="17" t="s">
        <v>269</v>
      </c>
      <c r="BM755" s="195" t="s">
        <v>1307</v>
      </c>
    </row>
    <row r="756" spans="1:65" s="2" customFormat="1" ht="24.2" customHeight="1">
      <c r="A756" s="34"/>
      <c r="B756" s="35"/>
      <c r="C756" s="230" t="s">
        <v>1308</v>
      </c>
      <c r="D756" s="230" t="s">
        <v>430</v>
      </c>
      <c r="E756" s="231" t="s">
        <v>1309</v>
      </c>
      <c r="F756" s="232" t="s">
        <v>1310</v>
      </c>
      <c r="G756" s="233" t="s">
        <v>151</v>
      </c>
      <c r="H756" s="234">
        <v>7</v>
      </c>
      <c r="I756" s="235"/>
      <c r="J756" s="236">
        <f t="shared" si="90"/>
        <v>0</v>
      </c>
      <c r="K756" s="237"/>
      <c r="L756" s="238"/>
      <c r="M756" s="239" t="s">
        <v>1</v>
      </c>
      <c r="N756" s="240" t="s">
        <v>41</v>
      </c>
      <c r="O756" s="71"/>
      <c r="P756" s="193">
        <f t="shared" si="91"/>
        <v>0</v>
      </c>
      <c r="Q756" s="193">
        <v>6.0000000000000002E-5</v>
      </c>
      <c r="R756" s="193">
        <f t="shared" si="92"/>
        <v>4.2000000000000002E-4</v>
      </c>
      <c r="S756" s="193">
        <v>0</v>
      </c>
      <c r="T756" s="194">
        <f t="shared" si="93"/>
        <v>0</v>
      </c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R756" s="195" t="s">
        <v>356</v>
      </c>
      <c r="AT756" s="195" t="s">
        <v>430</v>
      </c>
      <c r="AU756" s="195" t="s">
        <v>153</v>
      </c>
      <c r="AY756" s="17" t="s">
        <v>145</v>
      </c>
      <c r="BE756" s="196">
        <f t="shared" si="94"/>
        <v>0</v>
      </c>
      <c r="BF756" s="196">
        <f t="shared" si="95"/>
        <v>0</v>
      </c>
      <c r="BG756" s="196">
        <f t="shared" si="96"/>
        <v>0</v>
      </c>
      <c r="BH756" s="196">
        <f t="shared" si="97"/>
        <v>0</v>
      </c>
      <c r="BI756" s="196">
        <f t="shared" si="98"/>
        <v>0</v>
      </c>
      <c r="BJ756" s="17" t="s">
        <v>153</v>
      </c>
      <c r="BK756" s="196">
        <f t="shared" si="99"/>
        <v>0</v>
      </c>
      <c r="BL756" s="17" t="s">
        <v>269</v>
      </c>
      <c r="BM756" s="195" t="s">
        <v>1311</v>
      </c>
    </row>
    <row r="757" spans="1:65" s="2" customFormat="1" ht="33" customHeight="1">
      <c r="A757" s="34"/>
      <c r="B757" s="35"/>
      <c r="C757" s="183" t="s">
        <v>1312</v>
      </c>
      <c r="D757" s="183" t="s">
        <v>148</v>
      </c>
      <c r="E757" s="184" t="s">
        <v>1313</v>
      </c>
      <c r="F757" s="185" t="s">
        <v>1314</v>
      </c>
      <c r="G757" s="186" t="s">
        <v>151</v>
      </c>
      <c r="H757" s="187">
        <v>10</v>
      </c>
      <c r="I757" s="188"/>
      <c r="J757" s="189">
        <f t="shared" si="90"/>
        <v>0</v>
      </c>
      <c r="K757" s="190"/>
      <c r="L757" s="39"/>
      <c r="M757" s="191" t="s">
        <v>1</v>
      </c>
      <c r="N757" s="192" t="s">
        <v>41</v>
      </c>
      <c r="O757" s="71"/>
      <c r="P757" s="193">
        <f t="shared" si="91"/>
        <v>0</v>
      </c>
      <c r="Q757" s="193">
        <v>0</v>
      </c>
      <c r="R757" s="193">
        <f t="shared" si="92"/>
        <v>0</v>
      </c>
      <c r="S757" s="193">
        <v>0</v>
      </c>
      <c r="T757" s="194">
        <f t="shared" si="93"/>
        <v>0</v>
      </c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R757" s="195" t="s">
        <v>269</v>
      </c>
      <c r="AT757" s="195" t="s">
        <v>148</v>
      </c>
      <c r="AU757" s="195" t="s">
        <v>153</v>
      </c>
      <c r="AY757" s="17" t="s">
        <v>145</v>
      </c>
      <c r="BE757" s="196">
        <f t="shared" si="94"/>
        <v>0</v>
      </c>
      <c r="BF757" s="196">
        <f t="shared" si="95"/>
        <v>0</v>
      </c>
      <c r="BG757" s="196">
        <f t="shared" si="96"/>
        <v>0</v>
      </c>
      <c r="BH757" s="196">
        <f t="shared" si="97"/>
        <v>0</v>
      </c>
      <c r="BI757" s="196">
        <f t="shared" si="98"/>
        <v>0</v>
      </c>
      <c r="BJ757" s="17" t="s">
        <v>153</v>
      </c>
      <c r="BK757" s="196">
        <f t="shared" si="99"/>
        <v>0</v>
      </c>
      <c r="BL757" s="17" t="s">
        <v>269</v>
      </c>
      <c r="BM757" s="195" t="s">
        <v>1315</v>
      </c>
    </row>
    <row r="758" spans="1:65" s="2" customFormat="1" ht="24.2" customHeight="1">
      <c r="A758" s="34"/>
      <c r="B758" s="35"/>
      <c r="C758" s="230" t="s">
        <v>1316</v>
      </c>
      <c r="D758" s="230" t="s">
        <v>430</v>
      </c>
      <c r="E758" s="231" t="s">
        <v>1317</v>
      </c>
      <c r="F758" s="232" t="s">
        <v>1318</v>
      </c>
      <c r="G758" s="233" t="s">
        <v>151</v>
      </c>
      <c r="H758" s="234">
        <v>10</v>
      </c>
      <c r="I758" s="235"/>
      <c r="J758" s="236">
        <f t="shared" si="90"/>
        <v>0</v>
      </c>
      <c r="K758" s="237"/>
      <c r="L758" s="238"/>
      <c r="M758" s="239" t="s">
        <v>1</v>
      </c>
      <c r="N758" s="240" t="s">
        <v>41</v>
      </c>
      <c r="O758" s="71"/>
      <c r="P758" s="193">
        <f t="shared" si="91"/>
        <v>0</v>
      </c>
      <c r="Q758" s="193">
        <v>1E-4</v>
      </c>
      <c r="R758" s="193">
        <f t="shared" si="92"/>
        <v>1E-3</v>
      </c>
      <c r="S758" s="193">
        <v>0</v>
      </c>
      <c r="T758" s="194">
        <f t="shared" si="93"/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95" t="s">
        <v>356</v>
      </c>
      <c r="AT758" s="195" t="s">
        <v>430</v>
      </c>
      <c r="AU758" s="195" t="s">
        <v>153</v>
      </c>
      <c r="AY758" s="17" t="s">
        <v>145</v>
      </c>
      <c r="BE758" s="196">
        <f t="shared" si="94"/>
        <v>0</v>
      </c>
      <c r="BF758" s="196">
        <f t="shared" si="95"/>
        <v>0</v>
      </c>
      <c r="BG758" s="196">
        <f t="shared" si="96"/>
        <v>0</v>
      </c>
      <c r="BH758" s="196">
        <f t="shared" si="97"/>
        <v>0</v>
      </c>
      <c r="BI758" s="196">
        <f t="shared" si="98"/>
        <v>0</v>
      </c>
      <c r="BJ758" s="17" t="s">
        <v>153</v>
      </c>
      <c r="BK758" s="196">
        <f t="shared" si="99"/>
        <v>0</v>
      </c>
      <c r="BL758" s="17" t="s">
        <v>269</v>
      </c>
      <c r="BM758" s="195" t="s">
        <v>1319</v>
      </c>
    </row>
    <row r="759" spans="1:65" s="2" customFormat="1" ht="37.9" customHeight="1">
      <c r="A759" s="34"/>
      <c r="B759" s="35"/>
      <c r="C759" s="183" t="s">
        <v>1320</v>
      </c>
      <c r="D759" s="183" t="s">
        <v>148</v>
      </c>
      <c r="E759" s="184" t="s">
        <v>1321</v>
      </c>
      <c r="F759" s="185" t="s">
        <v>1322</v>
      </c>
      <c r="G759" s="186" t="s">
        <v>151</v>
      </c>
      <c r="H759" s="187">
        <v>10</v>
      </c>
      <c r="I759" s="188"/>
      <c r="J759" s="189">
        <f t="shared" si="90"/>
        <v>0</v>
      </c>
      <c r="K759" s="190"/>
      <c r="L759" s="39"/>
      <c r="M759" s="191" t="s">
        <v>1</v>
      </c>
      <c r="N759" s="192" t="s">
        <v>41</v>
      </c>
      <c r="O759" s="71"/>
      <c r="P759" s="193">
        <f t="shared" si="91"/>
        <v>0</v>
      </c>
      <c r="Q759" s="193">
        <v>0</v>
      </c>
      <c r="R759" s="193">
        <f t="shared" si="92"/>
        <v>0</v>
      </c>
      <c r="S759" s="193">
        <v>5.0000000000000002E-5</v>
      </c>
      <c r="T759" s="194">
        <f t="shared" si="93"/>
        <v>5.0000000000000001E-4</v>
      </c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R759" s="195" t="s">
        <v>269</v>
      </c>
      <c r="AT759" s="195" t="s">
        <v>148</v>
      </c>
      <c r="AU759" s="195" t="s">
        <v>153</v>
      </c>
      <c r="AY759" s="17" t="s">
        <v>145</v>
      </c>
      <c r="BE759" s="196">
        <f t="shared" si="94"/>
        <v>0</v>
      </c>
      <c r="BF759" s="196">
        <f t="shared" si="95"/>
        <v>0</v>
      </c>
      <c r="BG759" s="196">
        <f t="shared" si="96"/>
        <v>0</v>
      </c>
      <c r="BH759" s="196">
        <f t="shared" si="97"/>
        <v>0</v>
      </c>
      <c r="BI759" s="196">
        <f t="shared" si="98"/>
        <v>0</v>
      </c>
      <c r="BJ759" s="17" t="s">
        <v>153</v>
      </c>
      <c r="BK759" s="196">
        <f t="shared" si="99"/>
        <v>0</v>
      </c>
      <c r="BL759" s="17" t="s">
        <v>269</v>
      </c>
      <c r="BM759" s="195" t="s">
        <v>1323</v>
      </c>
    </row>
    <row r="760" spans="1:65" s="13" customFormat="1" ht="11.25">
      <c r="B760" s="197"/>
      <c r="C760" s="198"/>
      <c r="D760" s="199" t="s">
        <v>155</v>
      </c>
      <c r="E760" s="200" t="s">
        <v>1</v>
      </c>
      <c r="F760" s="201" t="s">
        <v>277</v>
      </c>
      <c r="G760" s="198"/>
      <c r="H760" s="200" t="s">
        <v>1</v>
      </c>
      <c r="I760" s="202"/>
      <c r="J760" s="198"/>
      <c r="K760" s="198"/>
      <c r="L760" s="203"/>
      <c r="M760" s="204"/>
      <c r="N760" s="205"/>
      <c r="O760" s="205"/>
      <c r="P760" s="205"/>
      <c r="Q760" s="205"/>
      <c r="R760" s="205"/>
      <c r="S760" s="205"/>
      <c r="T760" s="206"/>
      <c r="AT760" s="207" t="s">
        <v>155</v>
      </c>
      <c r="AU760" s="207" t="s">
        <v>153</v>
      </c>
      <c r="AV760" s="13" t="s">
        <v>83</v>
      </c>
      <c r="AW760" s="13" t="s">
        <v>33</v>
      </c>
      <c r="AX760" s="13" t="s">
        <v>75</v>
      </c>
      <c r="AY760" s="207" t="s">
        <v>145</v>
      </c>
    </row>
    <row r="761" spans="1:65" s="14" customFormat="1" ht="11.25">
      <c r="B761" s="208"/>
      <c r="C761" s="209"/>
      <c r="D761" s="199" t="s">
        <v>155</v>
      </c>
      <c r="E761" s="210" t="s">
        <v>1</v>
      </c>
      <c r="F761" s="211" t="s">
        <v>152</v>
      </c>
      <c r="G761" s="209"/>
      <c r="H761" s="212">
        <v>4</v>
      </c>
      <c r="I761" s="213"/>
      <c r="J761" s="209"/>
      <c r="K761" s="209"/>
      <c r="L761" s="214"/>
      <c r="M761" s="215"/>
      <c r="N761" s="216"/>
      <c r="O761" s="216"/>
      <c r="P761" s="216"/>
      <c r="Q761" s="216"/>
      <c r="R761" s="216"/>
      <c r="S761" s="216"/>
      <c r="T761" s="217"/>
      <c r="AT761" s="218" t="s">
        <v>155</v>
      </c>
      <c r="AU761" s="218" t="s">
        <v>153</v>
      </c>
      <c r="AV761" s="14" t="s">
        <v>153</v>
      </c>
      <c r="AW761" s="14" t="s">
        <v>33</v>
      </c>
      <c r="AX761" s="14" t="s">
        <v>75</v>
      </c>
      <c r="AY761" s="218" t="s">
        <v>145</v>
      </c>
    </row>
    <row r="762" spans="1:65" s="13" customFormat="1" ht="11.25">
      <c r="B762" s="197"/>
      <c r="C762" s="198"/>
      <c r="D762" s="199" t="s">
        <v>155</v>
      </c>
      <c r="E762" s="200" t="s">
        <v>1</v>
      </c>
      <c r="F762" s="201" t="s">
        <v>209</v>
      </c>
      <c r="G762" s="198"/>
      <c r="H762" s="200" t="s">
        <v>1</v>
      </c>
      <c r="I762" s="202"/>
      <c r="J762" s="198"/>
      <c r="K762" s="198"/>
      <c r="L762" s="203"/>
      <c r="M762" s="204"/>
      <c r="N762" s="205"/>
      <c r="O762" s="205"/>
      <c r="P762" s="205"/>
      <c r="Q762" s="205"/>
      <c r="R762" s="205"/>
      <c r="S762" s="205"/>
      <c r="T762" s="206"/>
      <c r="AT762" s="207" t="s">
        <v>155</v>
      </c>
      <c r="AU762" s="207" t="s">
        <v>153</v>
      </c>
      <c r="AV762" s="13" t="s">
        <v>83</v>
      </c>
      <c r="AW762" s="13" t="s">
        <v>33</v>
      </c>
      <c r="AX762" s="13" t="s">
        <v>75</v>
      </c>
      <c r="AY762" s="207" t="s">
        <v>145</v>
      </c>
    </row>
    <row r="763" spans="1:65" s="14" customFormat="1" ht="11.25">
      <c r="B763" s="208"/>
      <c r="C763" s="209"/>
      <c r="D763" s="199" t="s">
        <v>155</v>
      </c>
      <c r="E763" s="210" t="s">
        <v>1</v>
      </c>
      <c r="F763" s="211" t="s">
        <v>583</v>
      </c>
      <c r="G763" s="209"/>
      <c r="H763" s="212">
        <v>2</v>
      </c>
      <c r="I763" s="213"/>
      <c r="J763" s="209"/>
      <c r="K763" s="209"/>
      <c r="L763" s="214"/>
      <c r="M763" s="215"/>
      <c r="N763" s="216"/>
      <c r="O763" s="216"/>
      <c r="P763" s="216"/>
      <c r="Q763" s="216"/>
      <c r="R763" s="216"/>
      <c r="S763" s="216"/>
      <c r="T763" s="217"/>
      <c r="AT763" s="218" t="s">
        <v>155</v>
      </c>
      <c r="AU763" s="218" t="s">
        <v>153</v>
      </c>
      <c r="AV763" s="14" t="s">
        <v>153</v>
      </c>
      <c r="AW763" s="14" t="s">
        <v>33</v>
      </c>
      <c r="AX763" s="14" t="s">
        <v>75</v>
      </c>
      <c r="AY763" s="218" t="s">
        <v>145</v>
      </c>
    </row>
    <row r="764" spans="1:65" s="13" customFormat="1" ht="11.25">
      <c r="B764" s="197"/>
      <c r="C764" s="198"/>
      <c r="D764" s="199" t="s">
        <v>155</v>
      </c>
      <c r="E764" s="200" t="s">
        <v>1</v>
      </c>
      <c r="F764" s="201" t="s">
        <v>193</v>
      </c>
      <c r="G764" s="198"/>
      <c r="H764" s="200" t="s">
        <v>1</v>
      </c>
      <c r="I764" s="202"/>
      <c r="J764" s="198"/>
      <c r="K764" s="198"/>
      <c r="L764" s="203"/>
      <c r="M764" s="204"/>
      <c r="N764" s="205"/>
      <c r="O764" s="205"/>
      <c r="P764" s="205"/>
      <c r="Q764" s="205"/>
      <c r="R764" s="205"/>
      <c r="S764" s="205"/>
      <c r="T764" s="206"/>
      <c r="AT764" s="207" t="s">
        <v>155</v>
      </c>
      <c r="AU764" s="207" t="s">
        <v>153</v>
      </c>
      <c r="AV764" s="13" t="s">
        <v>83</v>
      </c>
      <c r="AW764" s="13" t="s">
        <v>33</v>
      </c>
      <c r="AX764" s="13" t="s">
        <v>75</v>
      </c>
      <c r="AY764" s="207" t="s">
        <v>145</v>
      </c>
    </row>
    <row r="765" spans="1:65" s="14" customFormat="1" ht="11.25">
      <c r="B765" s="208"/>
      <c r="C765" s="209"/>
      <c r="D765" s="199" t="s">
        <v>155</v>
      </c>
      <c r="E765" s="210" t="s">
        <v>1</v>
      </c>
      <c r="F765" s="211" t="s">
        <v>152</v>
      </c>
      <c r="G765" s="209"/>
      <c r="H765" s="212">
        <v>4</v>
      </c>
      <c r="I765" s="213"/>
      <c r="J765" s="209"/>
      <c r="K765" s="209"/>
      <c r="L765" s="214"/>
      <c r="M765" s="215"/>
      <c r="N765" s="216"/>
      <c r="O765" s="216"/>
      <c r="P765" s="216"/>
      <c r="Q765" s="216"/>
      <c r="R765" s="216"/>
      <c r="S765" s="216"/>
      <c r="T765" s="217"/>
      <c r="AT765" s="218" t="s">
        <v>155</v>
      </c>
      <c r="AU765" s="218" t="s">
        <v>153</v>
      </c>
      <c r="AV765" s="14" t="s">
        <v>153</v>
      </c>
      <c r="AW765" s="14" t="s">
        <v>33</v>
      </c>
      <c r="AX765" s="14" t="s">
        <v>75</v>
      </c>
      <c r="AY765" s="218" t="s">
        <v>145</v>
      </c>
    </row>
    <row r="766" spans="1:65" s="15" customFormat="1" ht="11.25">
      <c r="B766" s="219"/>
      <c r="C766" s="220"/>
      <c r="D766" s="199" t="s">
        <v>155</v>
      </c>
      <c r="E766" s="221" t="s">
        <v>1</v>
      </c>
      <c r="F766" s="222" t="s">
        <v>165</v>
      </c>
      <c r="G766" s="220"/>
      <c r="H766" s="223">
        <v>10</v>
      </c>
      <c r="I766" s="224"/>
      <c r="J766" s="220"/>
      <c r="K766" s="220"/>
      <c r="L766" s="225"/>
      <c r="M766" s="226"/>
      <c r="N766" s="227"/>
      <c r="O766" s="227"/>
      <c r="P766" s="227"/>
      <c r="Q766" s="227"/>
      <c r="R766" s="227"/>
      <c r="S766" s="227"/>
      <c r="T766" s="228"/>
      <c r="AT766" s="229" t="s">
        <v>155</v>
      </c>
      <c r="AU766" s="229" t="s">
        <v>153</v>
      </c>
      <c r="AV766" s="15" t="s">
        <v>152</v>
      </c>
      <c r="AW766" s="15" t="s">
        <v>33</v>
      </c>
      <c r="AX766" s="15" t="s">
        <v>83</v>
      </c>
      <c r="AY766" s="229" t="s">
        <v>145</v>
      </c>
    </row>
    <row r="767" spans="1:65" s="2" customFormat="1" ht="16.5" customHeight="1">
      <c r="A767" s="34"/>
      <c r="B767" s="35"/>
      <c r="C767" s="183" t="s">
        <v>1324</v>
      </c>
      <c r="D767" s="183" t="s">
        <v>148</v>
      </c>
      <c r="E767" s="184" t="s">
        <v>1325</v>
      </c>
      <c r="F767" s="185" t="s">
        <v>1326</v>
      </c>
      <c r="G767" s="186" t="s">
        <v>151</v>
      </c>
      <c r="H767" s="187">
        <v>8</v>
      </c>
      <c r="I767" s="188"/>
      <c r="J767" s="189">
        <f>ROUND(I767*H767,2)</f>
        <v>0</v>
      </c>
      <c r="K767" s="190"/>
      <c r="L767" s="39"/>
      <c r="M767" s="191" t="s">
        <v>1</v>
      </c>
      <c r="N767" s="192" t="s">
        <v>41</v>
      </c>
      <c r="O767" s="71"/>
      <c r="P767" s="193">
        <f>O767*H767</f>
        <v>0</v>
      </c>
      <c r="Q767" s="193">
        <v>0</v>
      </c>
      <c r="R767" s="193">
        <f>Q767*H767</f>
        <v>0</v>
      </c>
      <c r="S767" s="193">
        <v>0</v>
      </c>
      <c r="T767" s="194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95" t="s">
        <v>152</v>
      </c>
      <c r="AT767" s="195" t="s">
        <v>148</v>
      </c>
      <c r="AU767" s="195" t="s">
        <v>153</v>
      </c>
      <c r="AY767" s="17" t="s">
        <v>145</v>
      </c>
      <c r="BE767" s="196">
        <f>IF(N767="základní",J767,0)</f>
        <v>0</v>
      </c>
      <c r="BF767" s="196">
        <f>IF(N767="snížená",J767,0)</f>
        <v>0</v>
      </c>
      <c r="BG767" s="196">
        <f>IF(N767="zákl. přenesená",J767,0)</f>
        <v>0</v>
      </c>
      <c r="BH767" s="196">
        <f>IF(N767="sníž. přenesená",J767,0)</f>
        <v>0</v>
      </c>
      <c r="BI767" s="196">
        <f>IF(N767="nulová",J767,0)</f>
        <v>0</v>
      </c>
      <c r="BJ767" s="17" t="s">
        <v>153</v>
      </c>
      <c r="BK767" s="196">
        <f>ROUND(I767*H767,2)</f>
        <v>0</v>
      </c>
      <c r="BL767" s="17" t="s">
        <v>152</v>
      </c>
      <c r="BM767" s="195" t="s">
        <v>1327</v>
      </c>
    </row>
    <row r="768" spans="1:65" s="2" customFormat="1" ht="16.5" customHeight="1">
      <c r="A768" s="34"/>
      <c r="B768" s="35"/>
      <c r="C768" s="230" t="s">
        <v>1328</v>
      </c>
      <c r="D768" s="230" t="s">
        <v>430</v>
      </c>
      <c r="E768" s="231" t="s">
        <v>1329</v>
      </c>
      <c r="F768" s="232" t="s">
        <v>1330</v>
      </c>
      <c r="G768" s="233" t="s">
        <v>151</v>
      </c>
      <c r="H768" s="234">
        <v>6</v>
      </c>
      <c r="I768" s="235"/>
      <c r="J768" s="236">
        <f>ROUND(I768*H768,2)</f>
        <v>0</v>
      </c>
      <c r="K768" s="237"/>
      <c r="L768" s="238"/>
      <c r="M768" s="239" t="s">
        <v>1</v>
      </c>
      <c r="N768" s="240" t="s">
        <v>41</v>
      </c>
      <c r="O768" s="71"/>
      <c r="P768" s="193">
        <f>O768*H768</f>
        <v>0</v>
      </c>
      <c r="Q768" s="193">
        <v>4.0000000000000002E-4</v>
      </c>
      <c r="R768" s="193">
        <f>Q768*H768</f>
        <v>2.4000000000000002E-3</v>
      </c>
      <c r="S768" s="193">
        <v>0</v>
      </c>
      <c r="T768" s="194">
        <f>S768*H768</f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95" t="s">
        <v>204</v>
      </c>
      <c r="AT768" s="195" t="s">
        <v>430</v>
      </c>
      <c r="AU768" s="195" t="s">
        <v>153</v>
      </c>
      <c r="AY768" s="17" t="s">
        <v>145</v>
      </c>
      <c r="BE768" s="196">
        <f>IF(N768="základní",J768,0)</f>
        <v>0</v>
      </c>
      <c r="BF768" s="196">
        <f>IF(N768="snížená",J768,0)</f>
        <v>0</v>
      </c>
      <c r="BG768" s="196">
        <f>IF(N768="zákl. přenesená",J768,0)</f>
        <v>0</v>
      </c>
      <c r="BH768" s="196">
        <f>IF(N768="sníž. přenesená",J768,0)</f>
        <v>0</v>
      </c>
      <c r="BI768" s="196">
        <f>IF(N768="nulová",J768,0)</f>
        <v>0</v>
      </c>
      <c r="BJ768" s="17" t="s">
        <v>153</v>
      </c>
      <c r="BK768" s="196">
        <f>ROUND(I768*H768,2)</f>
        <v>0</v>
      </c>
      <c r="BL768" s="17" t="s">
        <v>152</v>
      </c>
      <c r="BM768" s="195" t="s">
        <v>1331</v>
      </c>
    </row>
    <row r="769" spans="1:65" s="2" customFormat="1" ht="16.5" customHeight="1">
      <c r="A769" s="34"/>
      <c r="B769" s="35"/>
      <c r="C769" s="230" t="s">
        <v>1332</v>
      </c>
      <c r="D769" s="230" t="s">
        <v>430</v>
      </c>
      <c r="E769" s="231" t="s">
        <v>1333</v>
      </c>
      <c r="F769" s="232" t="s">
        <v>1334</v>
      </c>
      <c r="G769" s="233" t="s">
        <v>151</v>
      </c>
      <c r="H769" s="234">
        <v>2</v>
      </c>
      <c r="I769" s="235"/>
      <c r="J769" s="236">
        <f>ROUND(I769*H769,2)</f>
        <v>0</v>
      </c>
      <c r="K769" s="237"/>
      <c r="L769" s="238"/>
      <c r="M769" s="239" t="s">
        <v>1</v>
      </c>
      <c r="N769" s="240" t="s">
        <v>41</v>
      </c>
      <c r="O769" s="71"/>
      <c r="P769" s="193">
        <f>O769*H769</f>
        <v>0</v>
      </c>
      <c r="Q769" s="193">
        <v>4.0000000000000002E-4</v>
      </c>
      <c r="R769" s="193">
        <f>Q769*H769</f>
        <v>8.0000000000000004E-4</v>
      </c>
      <c r="S769" s="193">
        <v>0</v>
      </c>
      <c r="T769" s="194">
        <f>S769*H769</f>
        <v>0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195" t="s">
        <v>356</v>
      </c>
      <c r="AT769" s="195" t="s">
        <v>430</v>
      </c>
      <c r="AU769" s="195" t="s">
        <v>153</v>
      </c>
      <c r="AY769" s="17" t="s">
        <v>145</v>
      </c>
      <c r="BE769" s="196">
        <f>IF(N769="základní",J769,0)</f>
        <v>0</v>
      </c>
      <c r="BF769" s="196">
        <f>IF(N769="snížená",J769,0)</f>
        <v>0</v>
      </c>
      <c r="BG769" s="196">
        <f>IF(N769="zákl. přenesená",J769,0)</f>
        <v>0</v>
      </c>
      <c r="BH769" s="196">
        <f>IF(N769="sníž. přenesená",J769,0)</f>
        <v>0</v>
      </c>
      <c r="BI769" s="196">
        <f>IF(N769="nulová",J769,0)</f>
        <v>0</v>
      </c>
      <c r="BJ769" s="17" t="s">
        <v>153</v>
      </c>
      <c r="BK769" s="196">
        <f>ROUND(I769*H769,2)</f>
        <v>0</v>
      </c>
      <c r="BL769" s="17" t="s">
        <v>269</v>
      </c>
      <c r="BM769" s="195" t="s">
        <v>1335</v>
      </c>
    </row>
    <row r="770" spans="1:65" s="13" customFormat="1" ht="11.25">
      <c r="B770" s="197"/>
      <c r="C770" s="198"/>
      <c r="D770" s="199" t="s">
        <v>155</v>
      </c>
      <c r="E770" s="200" t="s">
        <v>1</v>
      </c>
      <c r="F770" s="201" t="s">
        <v>1336</v>
      </c>
      <c r="G770" s="198"/>
      <c r="H770" s="200" t="s">
        <v>1</v>
      </c>
      <c r="I770" s="202"/>
      <c r="J770" s="198"/>
      <c r="K770" s="198"/>
      <c r="L770" s="203"/>
      <c r="M770" s="204"/>
      <c r="N770" s="205"/>
      <c r="O770" s="205"/>
      <c r="P770" s="205"/>
      <c r="Q770" s="205"/>
      <c r="R770" s="205"/>
      <c r="S770" s="205"/>
      <c r="T770" s="206"/>
      <c r="AT770" s="207" t="s">
        <v>155</v>
      </c>
      <c r="AU770" s="207" t="s">
        <v>153</v>
      </c>
      <c r="AV770" s="13" t="s">
        <v>83</v>
      </c>
      <c r="AW770" s="13" t="s">
        <v>33</v>
      </c>
      <c r="AX770" s="13" t="s">
        <v>75</v>
      </c>
      <c r="AY770" s="207" t="s">
        <v>145</v>
      </c>
    </row>
    <row r="771" spans="1:65" s="14" customFormat="1" ht="11.25">
      <c r="B771" s="208"/>
      <c r="C771" s="209"/>
      <c r="D771" s="199" t="s">
        <v>155</v>
      </c>
      <c r="E771" s="210" t="s">
        <v>1</v>
      </c>
      <c r="F771" s="211" t="s">
        <v>153</v>
      </c>
      <c r="G771" s="209"/>
      <c r="H771" s="212">
        <v>2</v>
      </c>
      <c r="I771" s="213"/>
      <c r="J771" s="209"/>
      <c r="K771" s="209"/>
      <c r="L771" s="214"/>
      <c r="M771" s="215"/>
      <c r="N771" s="216"/>
      <c r="O771" s="216"/>
      <c r="P771" s="216"/>
      <c r="Q771" s="216"/>
      <c r="R771" s="216"/>
      <c r="S771" s="216"/>
      <c r="T771" s="217"/>
      <c r="AT771" s="218" t="s">
        <v>155</v>
      </c>
      <c r="AU771" s="218" t="s">
        <v>153</v>
      </c>
      <c r="AV771" s="14" t="s">
        <v>153</v>
      </c>
      <c r="AW771" s="14" t="s">
        <v>33</v>
      </c>
      <c r="AX771" s="14" t="s">
        <v>83</v>
      </c>
      <c r="AY771" s="218" t="s">
        <v>145</v>
      </c>
    </row>
    <row r="772" spans="1:65" s="2" customFormat="1" ht="16.5" customHeight="1">
      <c r="A772" s="34"/>
      <c r="B772" s="35"/>
      <c r="C772" s="183" t="s">
        <v>1337</v>
      </c>
      <c r="D772" s="183" t="s">
        <v>148</v>
      </c>
      <c r="E772" s="184" t="s">
        <v>1338</v>
      </c>
      <c r="F772" s="185" t="s">
        <v>1339</v>
      </c>
      <c r="G772" s="186" t="s">
        <v>151</v>
      </c>
      <c r="H772" s="187">
        <v>1</v>
      </c>
      <c r="I772" s="188"/>
      <c r="J772" s="189">
        <f>ROUND(I772*H772,2)</f>
        <v>0</v>
      </c>
      <c r="K772" s="190"/>
      <c r="L772" s="39"/>
      <c r="M772" s="191" t="s">
        <v>1</v>
      </c>
      <c r="N772" s="192" t="s">
        <v>41</v>
      </c>
      <c r="O772" s="71"/>
      <c r="P772" s="193">
        <f>O772*H772</f>
        <v>0</v>
      </c>
      <c r="Q772" s="193">
        <v>0</v>
      </c>
      <c r="R772" s="193">
        <f>Q772*H772</f>
        <v>0</v>
      </c>
      <c r="S772" s="193">
        <v>0</v>
      </c>
      <c r="T772" s="194">
        <f>S772*H772</f>
        <v>0</v>
      </c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R772" s="195" t="s">
        <v>269</v>
      </c>
      <c r="AT772" s="195" t="s">
        <v>148</v>
      </c>
      <c r="AU772" s="195" t="s">
        <v>153</v>
      </c>
      <c r="AY772" s="17" t="s">
        <v>145</v>
      </c>
      <c r="BE772" s="196">
        <f>IF(N772="základní",J772,0)</f>
        <v>0</v>
      </c>
      <c r="BF772" s="196">
        <f>IF(N772="snížená",J772,0)</f>
        <v>0</v>
      </c>
      <c r="BG772" s="196">
        <f>IF(N772="zákl. přenesená",J772,0)</f>
        <v>0</v>
      </c>
      <c r="BH772" s="196">
        <f>IF(N772="sníž. přenesená",J772,0)</f>
        <v>0</v>
      </c>
      <c r="BI772" s="196">
        <f>IF(N772="nulová",J772,0)</f>
        <v>0</v>
      </c>
      <c r="BJ772" s="17" t="s">
        <v>153</v>
      </c>
      <c r="BK772" s="196">
        <f>ROUND(I772*H772,2)</f>
        <v>0</v>
      </c>
      <c r="BL772" s="17" t="s">
        <v>269</v>
      </c>
      <c r="BM772" s="195" t="s">
        <v>1340</v>
      </c>
    </row>
    <row r="773" spans="1:65" s="13" customFormat="1" ht="11.25">
      <c r="B773" s="197"/>
      <c r="C773" s="198"/>
      <c r="D773" s="199" t="s">
        <v>155</v>
      </c>
      <c r="E773" s="200" t="s">
        <v>1</v>
      </c>
      <c r="F773" s="201" t="s">
        <v>671</v>
      </c>
      <c r="G773" s="198"/>
      <c r="H773" s="200" t="s">
        <v>1</v>
      </c>
      <c r="I773" s="202"/>
      <c r="J773" s="198"/>
      <c r="K773" s="198"/>
      <c r="L773" s="203"/>
      <c r="M773" s="204"/>
      <c r="N773" s="205"/>
      <c r="O773" s="205"/>
      <c r="P773" s="205"/>
      <c r="Q773" s="205"/>
      <c r="R773" s="205"/>
      <c r="S773" s="205"/>
      <c r="T773" s="206"/>
      <c r="AT773" s="207" t="s">
        <v>155</v>
      </c>
      <c r="AU773" s="207" t="s">
        <v>153</v>
      </c>
      <c r="AV773" s="13" t="s">
        <v>83</v>
      </c>
      <c r="AW773" s="13" t="s">
        <v>33</v>
      </c>
      <c r="AX773" s="13" t="s">
        <v>75</v>
      </c>
      <c r="AY773" s="207" t="s">
        <v>145</v>
      </c>
    </row>
    <row r="774" spans="1:65" s="14" customFormat="1" ht="11.25">
      <c r="B774" s="208"/>
      <c r="C774" s="209"/>
      <c r="D774" s="199" t="s">
        <v>155</v>
      </c>
      <c r="E774" s="210" t="s">
        <v>1</v>
      </c>
      <c r="F774" s="211" t="s">
        <v>83</v>
      </c>
      <c r="G774" s="209"/>
      <c r="H774" s="212">
        <v>1</v>
      </c>
      <c r="I774" s="213"/>
      <c r="J774" s="209"/>
      <c r="K774" s="209"/>
      <c r="L774" s="214"/>
      <c r="M774" s="215"/>
      <c r="N774" s="216"/>
      <c r="O774" s="216"/>
      <c r="P774" s="216"/>
      <c r="Q774" s="216"/>
      <c r="R774" s="216"/>
      <c r="S774" s="216"/>
      <c r="T774" s="217"/>
      <c r="AT774" s="218" t="s">
        <v>155</v>
      </c>
      <c r="AU774" s="218" t="s">
        <v>153</v>
      </c>
      <c r="AV774" s="14" t="s">
        <v>153</v>
      </c>
      <c r="AW774" s="14" t="s">
        <v>33</v>
      </c>
      <c r="AX774" s="14" t="s">
        <v>83</v>
      </c>
      <c r="AY774" s="218" t="s">
        <v>145</v>
      </c>
    </row>
    <row r="775" spans="1:65" s="2" customFormat="1" ht="16.5" customHeight="1">
      <c r="A775" s="34"/>
      <c r="B775" s="35"/>
      <c r="C775" s="230" t="s">
        <v>1341</v>
      </c>
      <c r="D775" s="230" t="s">
        <v>430</v>
      </c>
      <c r="E775" s="231" t="s">
        <v>1342</v>
      </c>
      <c r="F775" s="232" t="s">
        <v>1343</v>
      </c>
      <c r="G775" s="233" t="s">
        <v>151</v>
      </c>
      <c r="H775" s="234">
        <v>1</v>
      </c>
      <c r="I775" s="235"/>
      <c r="J775" s="236">
        <f t="shared" ref="J775:J795" si="100">ROUND(I775*H775,2)</f>
        <v>0</v>
      </c>
      <c r="K775" s="237"/>
      <c r="L775" s="238"/>
      <c r="M775" s="239" t="s">
        <v>1</v>
      </c>
      <c r="N775" s="240" t="s">
        <v>41</v>
      </c>
      <c r="O775" s="71"/>
      <c r="P775" s="193">
        <f t="shared" ref="P775:P795" si="101">O775*H775</f>
        <v>0</v>
      </c>
      <c r="Q775" s="193">
        <v>4.0000000000000002E-4</v>
      </c>
      <c r="R775" s="193">
        <f t="shared" ref="R775:R795" si="102">Q775*H775</f>
        <v>4.0000000000000002E-4</v>
      </c>
      <c r="S775" s="193">
        <v>0</v>
      </c>
      <c r="T775" s="194">
        <f t="shared" ref="T775:T795" si="103"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95" t="s">
        <v>204</v>
      </c>
      <c r="AT775" s="195" t="s">
        <v>430</v>
      </c>
      <c r="AU775" s="195" t="s">
        <v>153</v>
      </c>
      <c r="AY775" s="17" t="s">
        <v>145</v>
      </c>
      <c r="BE775" s="196">
        <f t="shared" ref="BE775:BE795" si="104">IF(N775="základní",J775,0)</f>
        <v>0</v>
      </c>
      <c r="BF775" s="196">
        <f t="shared" ref="BF775:BF795" si="105">IF(N775="snížená",J775,0)</f>
        <v>0</v>
      </c>
      <c r="BG775" s="196">
        <f t="shared" ref="BG775:BG795" si="106">IF(N775="zákl. přenesená",J775,0)</f>
        <v>0</v>
      </c>
      <c r="BH775" s="196">
        <f t="shared" ref="BH775:BH795" si="107">IF(N775="sníž. přenesená",J775,0)</f>
        <v>0</v>
      </c>
      <c r="BI775" s="196">
        <f t="shared" ref="BI775:BI795" si="108">IF(N775="nulová",J775,0)</f>
        <v>0</v>
      </c>
      <c r="BJ775" s="17" t="s">
        <v>153</v>
      </c>
      <c r="BK775" s="196">
        <f t="shared" ref="BK775:BK795" si="109">ROUND(I775*H775,2)</f>
        <v>0</v>
      </c>
      <c r="BL775" s="17" t="s">
        <v>152</v>
      </c>
      <c r="BM775" s="195" t="s">
        <v>1344</v>
      </c>
    </row>
    <row r="776" spans="1:65" s="2" customFormat="1" ht="24.2" customHeight="1">
      <c r="A776" s="34"/>
      <c r="B776" s="35"/>
      <c r="C776" s="183" t="s">
        <v>1345</v>
      </c>
      <c r="D776" s="183" t="s">
        <v>148</v>
      </c>
      <c r="E776" s="184" t="s">
        <v>1346</v>
      </c>
      <c r="F776" s="185" t="s">
        <v>1347</v>
      </c>
      <c r="G776" s="186" t="s">
        <v>151</v>
      </c>
      <c r="H776" s="187">
        <v>4</v>
      </c>
      <c r="I776" s="188"/>
      <c r="J776" s="189">
        <f t="shared" si="100"/>
        <v>0</v>
      </c>
      <c r="K776" s="190"/>
      <c r="L776" s="39"/>
      <c r="M776" s="191" t="s">
        <v>1</v>
      </c>
      <c r="N776" s="192" t="s">
        <v>41</v>
      </c>
      <c r="O776" s="71"/>
      <c r="P776" s="193">
        <f t="shared" si="101"/>
        <v>0</v>
      </c>
      <c r="Q776" s="193">
        <v>0</v>
      </c>
      <c r="R776" s="193">
        <f t="shared" si="102"/>
        <v>0</v>
      </c>
      <c r="S776" s="193">
        <v>0</v>
      </c>
      <c r="T776" s="194">
        <f t="shared" si="103"/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195" t="s">
        <v>269</v>
      </c>
      <c r="AT776" s="195" t="s">
        <v>148</v>
      </c>
      <c r="AU776" s="195" t="s">
        <v>153</v>
      </c>
      <c r="AY776" s="17" t="s">
        <v>145</v>
      </c>
      <c r="BE776" s="196">
        <f t="shared" si="104"/>
        <v>0</v>
      </c>
      <c r="BF776" s="196">
        <f t="shared" si="105"/>
        <v>0</v>
      </c>
      <c r="BG776" s="196">
        <f t="shared" si="106"/>
        <v>0</v>
      </c>
      <c r="BH776" s="196">
        <f t="shared" si="107"/>
        <v>0</v>
      </c>
      <c r="BI776" s="196">
        <f t="shared" si="108"/>
        <v>0</v>
      </c>
      <c r="BJ776" s="17" t="s">
        <v>153</v>
      </c>
      <c r="BK776" s="196">
        <f t="shared" si="109"/>
        <v>0</v>
      </c>
      <c r="BL776" s="17" t="s">
        <v>269</v>
      </c>
      <c r="BM776" s="195" t="s">
        <v>1348</v>
      </c>
    </row>
    <row r="777" spans="1:65" s="2" customFormat="1" ht="24.2" customHeight="1">
      <c r="A777" s="34"/>
      <c r="B777" s="35"/>
      <c r="C777" s="230" t="s">
        <v>1349</v>
      </c>
      <c r="D777" s="230" t="s">
        <v>430</v>
      </c>
      <c r="E777" s="231" t="s">
        <v>1350</v>
      </c>
      <c r="F777" s="232" t="s">
        <v>1351</v>
      </c>
      <c r="G777" s="233" t="s">
        <v>151</v>
      </c>
      <c r="H777" s="234">
        <v>4</v>
      </c>
      <c r="I777" s="235"/>
      <c r="J777" s="236">
        <f t="shared" si="100"/>
        <v>0</v>
      </c>
      <c r="K777" s="237"/>
      <c r="L777" s="238"/>
      <c r="M777" s="239" t="s">
        <v>1</v>
      </c>
      <c r="N777" s="240" t="s">
        <v>41</v>
      </c>
      <c r="O777" s="71"/>
      <c r="P777" s="193">
        <f t="shared" si="101"/>
        <v>0</v>
      </c>
      <c r="Q777" s="193">
        <v>4.6999999999999999E-4</v>
      </c>
      <c r="R777" s="193">
        <f t="shared" si="102"/>
        <v>1.8799999999999999E-3</v>
      </c>
      <c r="S777" s="193">
        <v>0</v>
      </c>
      <c r="T777" s="194">
        <f t="shared" si="103"/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195" t="s">
        <v>356</v>
      </c>
      <c r="AT777" s="195" t="s">
        <v>430</v>
      </c>
      <c r="AU777" s="195" t="s">
        <v>153</v>
      </c>
      <c r="AY777" s="17" t="s">
        <v>145</v>
      </c>
      <c r="BE777" s="196">
        <f t="shared" si="104"/>
        <v>0</v>
      </c>
      <c r="BF777" s="196">
        <f t="shared" si="105"/>
        <v>0</v>
      </c>
      <c r="BG777" s="196">
        <f t="shared" si="106"/>
        <v>0</v>
      </c>
      <c r="BH777" s="196">
        <f t="shared" si="107"/>
        <v>0</v>
      </c>
      <c r="BI777" s="196">
        <f t="shared" si="108"/>
        <v>0</v>
      </c>
      <c r="BJ777" s="17" t="s">
        <v>153</v>
      </c>
      <c r="BK777" s="196">
        <f t="shared" si="109"/>
        <v>0</v>
      </c>
      <c r="BL777" s="17" t="s">
        <v>269</v>
      </c>
      <c r="BM777" s="195" t="s">
        <v>1352</v>
      </c>
    </row>
    <row r="778" spans="1:65" s="2" customFormat="1" ht="21.75" customHeight="1">
      <c r="A778" s="34"/>
      <c r="B778" s="35"/>
      <c r="C778" s="183" t="s">
        <v>1353</v>
      </c>
      <c r="D778" s="183" t="s">
        <v>148</v>
      </c>
      <c r="E778" s="184" t="s">
        <v>1354</v>
      </c>
      <c r="F778" s="185" t="s">
        <v>1355</v>
      </c>
      <c r="G778" s="186" t="s">
        <v>151</v>
      </c>
      <c r="H778" s="187">
        <v>7</v>
      </c>
      <c r="I778" s="188"/>
      <c r="J778" s="189">
        <f t="shared" si="100"/>
        <v>0</v>
      </c>
      <c r="K778" s="190"/>
      <c r="L778" s="39"/>
      <c r="M778" s="191" t="s">
        <v>1</v>
      </c>
      <c r="N778" s="192" t="s">
        <v>41</v>
      </c>
      <c r="O778" s="71"/>
      <c r="P778" s="193">
        <f t="shared" si="101"/>
        <v>0</v>
      </c>
      <c r="Q778" s="193">
        <v>0</v>
      </c>
      <c r="R778" s="193">
        <f t="shared" si="102"/>
        <v>0</v>
      </c>
      <c r="S778" s="193">
        <v>4.0000000000000002E-4</v>
      </c>
      <c r="T778" s="194">
        <f t="shared" si="103"/>
        <v>2.8E-3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95" t="s">
        <v>269</v>
      </c>
      <c r="AT778" s="195" t="s">
        <v>148</v>
      </c>
      <c r="AU778" s="195" t="s">
        <v>153</v>
      </c>
      <c r="AY778" s="17" t="s">
        <v>145</v>
      </c>
      <c r="BE778" s="196">
        <f t="shared" si="104"/>
        <v>0</v>
      </c>
      <c r="BF778" s="196">
        <f t="shared" si="105"/>
        <v>0</v>
      </c>
      <c r="BG778" s="196">
        <f t="shared" si="106"/>
        <v>0</v>
      </c>
      <c r="BH778" s="196">
        <f t="shared" si="107"/>
        <v>0</v>
      </c>
      <c r="BI778" s="196">
        <f t="shared" si="108"/>
        <v>0</v>
      </c>
      <c r="BJ778" s="17" t="s">
        <v>153</v>
      </c>
      <c r="BK778" s="196">
        <f t="shared" si="109"/>
        <v>0</v>
      </c>
      <c r="BL778" s="17" t="s">
        <v>269</v>
      </c>
      <c r="BM778" s="195" t="s">
        <v>1356</v>
      </c>
    </row>
    <row r="779" spans="1:65" s="2" customFormat="1" ht="21.75" customHeight="1">
      <c r="A779" s="34"/>
      <c r="B779" s="35"/>
      <c r="C779" s="183" t="s">
        <v>1357</v>
      </c>
      <c r="D779" s="183" t="s">
        <v>148</v>
      </c>
      <c r="E779" s="184" t="s">
        <v>1358</v>
      </c>
      <c r="F779" s="185" t="s">
        <v>1359</v>
      </c>
      <c r="G779" s="186" t="s">
        <v>151</v>
      </c>
      <c r="H779" s="187">
        <v>1</v>
      </c>
      <c r="I779" s="188"/>
      <c r="J779" s="189">
        <f t="shared" si="100"/>
        <v>0</v>
      </c>
      <c r="K779" s="190"/>
      <c r="L779" s="39"/>
      <c r="M779" s="191" t="s">
        <v>1</v>
      </c>
      <c r="N779" s="192" t="s">
        <v>41</v>
      </c>
      <c r="O779" s="71"/>
      <c r="P779" s="193">
        <f t="shared" si="101"/>
        <v>0</v>
      </c>
      <c r="Q779" s="193">
        <v>0</v>
      </c>
      <c r="R779" s="193">
        <f t="shared" si="102"/>
        <v>0</v>
      </c>
      <c r="S779" s="193">
        <v>0</v>
      </c>
      <c r="T779" s="194">
        <f t="shared" si="103"/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95" t="s">
        <v>269</v>
      </c>
      <c r="AT779" s="195" t="s">
        <v>148</v>
      </c>
      <c r="AU779" s="195" t="s">
        <v>153</v>
      </c>
      <c r="AY779" s="17" t="s">
        <v>145</v>
      </c>
      <c r="BE779" s="196">
        <f t="shared" si="104"/>
        <v>0</v>
      </c>
      <c r="BF779" s="196">
        <f t="shared" si="105"/>
        <v>0</v>
      </c>
      <c r="BG779" s="196">
        <f t="shared" si="106"/>
        <v>0</v>
      </c>
      <c r="BH779" s="196">
        <f t="shared" si="107"/>
        <v>0</v>
      </c>
      <c r="BI779" s="196">
        <f t="shared" si="108"/>
        <v>0</v>
      </c>
      <c r="BJ779" s="17" t="s">
        <v>153</v>
      </c>
      <c r="BK779" s="196">
        <f t="shared" si="109"/>
        <v>0</v>
      </c>
      <c r="BL779" s="17" t="s">
        <v>269</v>
      </c>
      <c r="BM779" s="195" t="s">
        <v>1360</v>
      </c>
    </row>
    <row r="780" spans="1:65" s="2" customFormat="1" ht="16.5" customHeight="1">
      <c r="A780" s="34"/>
      <c r="B780" s="35"/>
      <c r="C780" s="183" t="s">
        <v>1361</v>
      </c>
      <c r="D780" s="183" t="s">
        <v>148</v>
      </c>
      <c r="E780" s="184" t="s">
        <v>1362</v>
      </c>
      <c r="F780" s="185" t="s">
        <v>1363</v>
      </c>
      <c r="G780" s="186" t="s">
        <v>151</v>
      </c>
      <c r="H780" s="187">
        <v>1</v>
      </c>
      <c r="I780" s="188"/>
      <c r="J780" s="189">
        <f t="shared" si="100"/>
        <v>0</v>
      </c>
      <c r="K780" s="190"/>
      <c r="L780" s="39"/>
      <c r="M780" s="191" t="s">
        <v>1</v>
      </c>
      <c r="N780" s="192" t="s">
        <v>41</v>
      </c>
      <c r="O780" s="71"/>
      <c r="P780" s="193">
        <f t="shared" si="101"/>
        <v>0</v>
      </c>
      <c r="Q780" s="193">
        <v>0</v>
      </c>
      <c r="R780" s="193">
        <f t="shared" si="102"/>
        <v>0</v>
      </c>
      <c r="S780" s="193">
        <v>1.5E-3</v>
      </c>
      <c r="T780" s="194">
        <f t="shared" si="103"/>
        <v>1.5E-3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195" t="s">
        <v>269</v>
      </c>
      <c r="AT780" s="195" t="s">
        <v>148</v>
      </c>
      <c r="AU780" s="195" t="s">
        <v>153</v>
      </c>
      <c r="AY780" s="17" t="s">
        <v>145</v>
      </c>
      <c r="BE780" s="196">
        <f t="shared" si="104"/>
        <v>0</v>
      </c>
      <c r="BF780" s="196">
        <f t="shared" si="105"/>
        <v>0</v>
      </c>
      <c r="BG780" s="196">
        <f t="shared" si="106"/>
        <v>0</v>
      </c>
      <c r="BH780" s="196">
        <f t="shared" si="107"/>
        <v>0</v>
      </c>
      <c r="BI780" s="196">
        <f t="shared" si="108"/>
        <v>0</v>
      </c>
      <c r="BJ780" s="17" t="s">
        <v>153</v>
      </c>
      <c r="BK780" s="196">
        <f t="shared" si="109"/>
        <v>0</v>
      </c>
      <c r="BL780" s="17" t="s">
        <v>269</v>
      </c>
      <c r="BM780" s="195" t="s">
        <v>1364</v>
      </c>
    </row>
    <row r="781" spans="1:65" s="2" customFormat="1" ht="16.5" customHeight="1">
      <c r="A781" s="34"/>
      <c r="B781" s="35"/>
      <c r="C781" s="183" t="s">
        <v>1365</v>
      </c>
      <c r="D781" s="183" t="s">
        <v>148</v>
      </c>
      <c r="E781" s="184" t="s">
        <v>1366</v>
      </c>
      <c r="F781" s="185" t="s">
        <v>1367</v>
      </c>
      <c r="G781" s="186" t="s">
        <v>151</v>
      </c>
      <c r="H781" s="187">
        <v>1</v>
      </c>
      <c r="I781" s="188"/>
      <c r="J781" s="189">
        <f t="shared" si="100"/>
        <v>0</v>
      </c>
      <c r="K781" s="190"/>
      <c r="L781" s="39"/>
      <c r="M781" s="191" t="s">
        <v>1</v>
      </c>
      <c r="N781" s="192" t="s">
        <v>41</v>
      </c>
      <c r="O781" s="71"/>
      <c r="P781" s="193">
        <f t="shared" si="101"/>
        <v>0</v>
      </c>
      <c r="Q781" s="193">
        <v>0</v>
      </c>
      <c r="R781" s="193">
        <f t="shared" si="102"/>
        <v>0</v>
      </c>
      <c r="S781" s="193">
        <v>2.0000000000000001E-4</v>
      </c>
      <c r="T781" s="194">
        <f t="shared" si="103"/>
        <v>2.0000000000000001E-4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95" t="s">
        <v>269</v>
      </c>
      <c r="AT781" s="195" t="s">
        <v>148</v>
      </c>
      <c r="AU781" s="195" t="s">
        <v>153</v>
      </c>
      <c r="AY781" s="17" t="s">
        <v>145</v>
      </c>
      <c r="BE781" s="196">
        <f t="shared" si="104"/>
        <v>0</v>
      </c>
      <c r="BF781" s="196">
        <f t="shared" si="105"/>
        <v>0</v>
      </c>
      <c r="BG781" s="196">
        <f t="shared" si="106"/>
        <v>0</v>
      </c>
      <c r="BH781" s="196">
        <f t="shared" si="107"/>
        <v>0</v>
      </c>
      <c r="BI781" s="196">
        <f t="shared" si="108"/>
        <v>0</v>
      </c>
      <c r="BJ781" s="17" t="s">
        <v>153</v>
      </c>
      <c r="BK781" s="196">
        <f t="shared" si="109"/>
        <v>0</v>
      </c>
      <c r="BL781" s="17" t="s">
        <v>269</v>
      </c>
      <c r="BM781" s="195" t="s">
        <v>1368</v>
      </c>
    </row>
    <row r="782" spans="1:65" s="2" customFormat="1" ht="24.2" customHeight="1">
      <c r="A782" s="34"/>
      <c r="B782" s="35"/>
      <c r="C782" s="183" t="s">
        <v>1369</v>
      </c>
      <c r="D782" s="183" t="s">
        <v>148</v>
      </c>
      <c r="E782" s="184" t="s">
        <v>1370</v>
      </c>
      <c r="F782" s="185" t="s">
        <v>1371</v>
      </c>
      <c r="G782" s="186" t="s">
        <v>151</v>
      </c>
      <c r="H782" s="187">
        <v>1</v>
      </c>
      <c r="I782" s="188"/>
      <c r="J782" s="189">
        <f t="shared" si="100"/>
        <v>0</v>
      </c>
      <c r="K782" s="190"/>
      <c r="L782" s="39"/>
      <c r="M782" s="191" t="s">
        <v>1</v>
      </c>
      <c r="N782" s="192" t="s">
        <v>41</v>
      </c>
      <c r="O782" s="71"/>
      <c r="P782" s="193">
        <f t="shared" si="101"/>
        <v>0</v>
      </c>
      <c r="Q782" s="193">
        <v>0</v>
      </c>
      <c r="R782" s="193">
        <f t="shared" si="102"/>
        <v>0</v>
      </c>
      <c r="S782" s="193">
        <v>0</v>
      </c>
      <c r="T782" s="194">
        <f t="shared" si="103"/>
        <v>0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195" t="s">
        <v>269</v>
      </c>
      <c r="AT782" s="195" t="s">
        <v>148</v>
      </c>
      <c r="AU782" s="195" t="s">
        <v>153</v>
      </c>
      <c r="AY782" s="17" t="s">
        <v>145</v>
      </c>
      <c r="BE782" s="196">
        <f t="shared" si="104"/>
        <v>0</v>
      </c>
      <c r="BF782" s="196">
        <f t="shared" si="105"/>
        <v>0</v>
      </c>
      <c r="BG782" s="196">
        <f t="shared" si="106"/>
        <v>0</v>
      </c>
      <c r="BH782" s="196">
        <f t="shared" si="107"/>
        <v>0</v>
      </c>
      <c r="BI782" s="196">
        <f t="shared" si="108"/>
        <v>0</v>
      </c>
      <c r="BJ782" s="17" t="s">
        <v>153</v>
      </c>
      <c r="BK782" s="196">
        <f t="shared" si="109"/>
        <v>0</v>
      </c>
      <c r="BL782" s="17" t="s">
        <v>269</v>
      </c>
      <c r="BM782" s="195" t="s">
        <v>1372</v>
      </c>
    </row>
    <row r="783" spans="1:65" s="2" customFormat="1" ht="16.5" customHeight="1">
      <c r="A783" s="34"/>
      <c r="B783" s="35"/>
      <c r="C783" s="230" t="s">
        <v>1373</v>
      </c>
      <c r="D783" s="230" t="s">
        <v>430</v>
      </c>
      <c r="E783" s="231" t="s">
        <v>1374</v>
      </c>
      <c r="F783" s="232" t="s">
        <v>1375</v>
      </c>
      <c r="G783" s="233" t="s">
        <v>151</v>
      </c>
      <c r="H783" s="234">
        <v>1</v>
      </c>
      <c r="I783" s="235"/>
      <c r="J783" s="236">
        <f t="shared" si="100"/>
        <v>0</v>
      </c>
      <c r="K783" s="237"/>
      <c r="L783" s="238"/>
      <c r="M783" s="239" t="s">
        <v>1</v>
      </c>
      <c r="N783" s="240" t="s">
        <v>41</v>
      </c>
      <c r="O783" s="71"/>
      <c r="P783" s="193">
        <f t="shared" si="101"/>
        <v>0</v>
      </c>
      <c r="Q783" s="193">
        <v>1E-3</v>
      </c>
      <c r="R783" s="193">
        <f t="shared" si="102"/>
        <v>1E-3</v>
      </c>
      <c r="S783" s="193">
        <v>0</v>
      </c>
      <c r="T783" s="194">
        <f t="shared" si="103"/>
        <v>0</v>
      </c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R783" s="195" t="s">
        <v>356</v>
      </c>
      <c r="AT783" s="195" t="s">
        <v>430</v>
      </c>
      <c r="AU783" s="195" t="s">
        <v>153</v>
      </c>
      <c r="AY783" s="17" t="s">
        <v>145</v>
      </c>
      <c r="BE783" s="196">
        <f t="shared" si="104"/>
        <v>0</v>
      </c>
      <c r="BF783" s="196">
        <f t="shared" si="105"/>
        <v>0</v>
      </c>
      <c r="BG783" s="196">
        <f t="shared" si="106"/>
        <v>0</v>
      </c>
      <c r="BH783" s="196">
        <f t="shared" si="107"/>
        <v>0</v>
      </c>
      <c r="BI783" s="196">
        <f t="shared" si="108"/>
        <v>0</v>
      </c>
      <c r="BJ783" s="17" t="s">
        <v>153</v>
      </c>
      <c r="BK783" s="196">
        <f t="shared" si="109"/>
        <v>0</v>
      </c>
      <c r="BL783" s="17" t="s">
        <v>269</v>
      </c>
      <c r="BM783" s="195" t="s">
        <v>1376</v>
      </c>
    </row>
    <row r="784" spans="1:65" s="2" customFormat="1" ht="16.5" customHeight="1">
      <c r="A784" s="34"/>
      <c r="B784" s="35"/>
      <c r="C784" s="183" t="s">
        <v>1377</v>
      </c>
      <c r="D784" s="183" t="s">
        <v>148</v>
      </c>
      <c r="E784" s="184" t="s">
        <v>1378</v>
      </c>
      <c r="F784" s="185" t="s">
        <v>1379</v>
      </c>
      <c r="G784" s="186" t="s">
        <v>151</v>
      </c>
      <c r="H784" s="187">
        <v>7</v>
      </c>
      <c r="I784" s="188"/>
      <c r="J784" s="189">
        <f t="shared" si="100"/>
        <v>0</v>
      </c>
      <c r="K784" s="190"/>
      <c r="L784" s="39"/>
      <c r="M784" s="191" t="s">
        <v>1</v>
      </c>
      <c r="N784" s="192" t="s">
        <v>41</v>
      </c>
      <c r="O784" s="71"/>
      <c r="P784" s="193">
        <f t="shared" si="101"/>
        <v>0</v>
      </c>
      <c r="Q784" s="193">
        <v>0</v>
      </c>
      <c r="R784" s="193">
        <f t="shared" si="102"/>
        <v>0</v>
      </c>
      <c r="S784" s="193">
        <v>0</v>
      </c>
      <c r="T784" s="194">
        <f t="shared" si="103"/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95" t="s">
        <v>269</v>
      </c>
      <c r="AT784" s="195" t="s">
        <v>148</v>
      </c>
      <c r="AU784" s="195" t="s">
        <v>153</v>
      </c>
      <c r="AY784" s="17" t="s">
        <v>145</v>
      </c>
      <c r="BE784" s="196">
        <f t="shared" si="104"/>
        <v>0</v>
      </c>
      <c r="BF784" s="196">
        <f t="shared" si="105"/>
        <v>0</v>
      </c>
      <c r="BG784" s="196">
        <f t="shared" si="106"/>
        <v>0</v>
      </c>
      <c r="BH784" s="196">
        <f t="shared" si="107"/>
        <v>0</v>
      </c>
      <c r="BI784" s="196">
        <f t="shared" si="108"/>
        <v>0</v>
      </c>
      <c r="BJ784" s="17" t="s">
        <v>153</v>
      </c>
      <c r="BK784" s="196">
        <f t="shared" si="109"/>
        <v>0</v>
      </c>
      <c r="BL784" s="17" t="s">
        <v>269</v>
      </c>
      <c r="BM784" s="195" t="s">
        <v>1380</v>
      </c>
    </row>
    <row r="785" spans="1:65" s="2" customFormat="1" ht="24.2" customHeight="1">
      <c r="A785" s="34"/>
      <c r="B785" s="35"/>
      <c r="C785" s="230" t="s">
        <v>1381</v>
      </c>
      <c r="D785" s="230" t="s">
        <v>430</v>
      </c>
      <c r="E785" s="231" t="s">
        <v>1382</v>
      </c>
      <c r="F785" s="232" t="s">
        <v>1383</v>
      </c>
      <c r="G785" s="233" t="s">
        <v>151</v>
      </c>
      <c r="H785" s="234">
        <v>7</v>
      </c>
      <c r="I785" s="235"/>
      <c r="J785" s="236">
        <f t="shared" si="100"/>
        <v>0</v>
      </c>
      <c r="K785" s="237"/>
      <c r="L785" s="238"/>
      <c r="M785" s="239" t="s">
        <v>1</v>
      </c>
      <c r="N785" s="240" t="s">
        <v>41</v>
      </c>
      <c r="O785" s="71"/>
      <c r="P785" s="193">
        <f t="shared" si="101"/>
        <v>0</v>
      </c>
      <c r="Q785" s="193">
        <v>2.0000000000000002E-5</v>
      </c>
      <c r="R785" s="193">
        <f t="shared" si="102"/>
        <v>1.4000000000000001E-4</v>
      </c>
      <c r="S785" s="193">
        <v>0</v>
      </c>
      <c r="T785" s="194">
        <f t="shared" si="103"/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95" t="s">
        <v>356</v>
      </c>
      <c r="AT785" s="195" t="s">
        <v>430</v>
      </c>
      <c r="AU785" s="195" t="s">
        <v>153</v>
      </c>
      <c r="AY785" s="17" t="s">
        <v>145</v>
      </c>
      <c r="BE785" s="196">
        <f t="shared" si="104"/>
        <v>0</v>
      </c>
      <c r="BF785" s="196">
        <f t="shared" si="105"/>
        <v>0</v>
      </c>
      <c r="BG785" s="196">
        <f t="shared" si="106"/>
        <v>0</v>
      </c>
      <c r="BH785" s="196">
        <f t="shared" si="107"/>
        <v>0</v>
      </c>
      <c r="BI785" s="196">
        <f t="shared" si="108"/>
        <v>0</v>
      </c>
      <c r="BJ785" s="17" t="s">
        <v>153</v>
      </c>
      <c r="BK785" s="196">
        <f t="shared" si="109"/>
        <v>0</v>
      </c>
      <c r="BL785" s="17" t="s">
        <v>269</v>
      </c>
      <c r="BM785" s="195" t="s">
        <v>1384</v>
      </c>
    </row>
    <row r="786" spans="1:65" s="2" customFormat="1" ht="16.5" customHeight="1">
      <c r="A786" s="34"/>
      <c r="B786" s="35"/>
      <c r="C786" s="230" t="s">
        <v>1385</v>
      </c>
      <c r="D786" s="230" t="s">
        <v>430</v>
      </c>
      <c r="E786" s="231" t="s">
        <v>1386</v>
      </c>
      <c r="F786" s="232" t="s">
        <v>1387</v>
      </c>
      <c r="G786" s="233" t="s">
        <v>151</v>
      </c>
      <c r="H786" s="234">
        <v>7</v>
      </c>
      <c r="I786" s="235"/>
      <c r="J786" s="236">
        <f t="shared" si="100"/>
        <v>0</v>
      </c>
      <c r="K786" s="237"/>
      <c r="L786" s="238"/>
      <c r="M786" s="239" t="s">
        <v>1</v>
      </c>
      <c r="N786" s="240" t="s">
        <v>41</v>
      </c>
      <c r="O786" s="71"/>
      <c r="P786" s="193">
        <f t="shared" si="101"/>
        <v>0</v>
      </c>
      <c r="Q786" s="193">
        <v>5.0000000000000002E-5</v>
      </c>
      <c r="R786" s="193">
        <f t="shared" si="102"/>
        <v>3.5E-4</v>
      </c>
      <c r="S786" s="193">
        <v>0</v>
      </c>
      <c r="T786" s="194">
        <f t="shared" si="103"/>
        <v>0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95" t="s">
        <v>356</v>
      </c>
      <c r="AT786" s="195" t="s">
        <v>430</v>
      </c>
      <c r="AU786" s="195" t="s">
        <v>153</v>
      </c>
      <c r="AY786" s="17" t="s">
        <v>145</v>
      </c>
      <c r="BE786" s="196">
        <f t="shared" si="104"/>
        <v>0</v>
      </c>
      <c r="BF786" s="196">
        <f t="shared" si="105"/>
        <v>0</v>
      </c>
      <c r="BG786" s="196">
        <f t="shared" si="106"/>
        <v>0</v>
      </c>
      <c r="BH786" s="196">
        <f t="shared" si="107"/>
        <v>0</v>
      </c>
      <c r="BI786" s="196">
        <f t="shared" si="108"/>
        <v>0</v>
      </c>
      <c r="BJ786" s="17" t="s">
        <v>153</v>
      </c>
      <c r="BK786" s="196">
        <f t="shared" si="109"/>
        <v>0</v>
      </c>
      <c r="BL786" s="17" t="s">
        <v>269</v>
      </c>
      <c r="BM786" s="195" t="s">
        <v>1388</v>
      </c>
    </row>
    <row r="787" spans="1:65" s="2" customFormat="1" ht="33" customHeight="1">
      <c r="A787" s="34"/>
      <c r="B787" s="35"/>
      <c r="C787" s="183" t="s">
        <v>1389</v>
      </c>
      <c r="D787" s="183" t="s">
        <v>148</v>
      </c>
      <c r="E787" s="184" t="s">
        <v>1390</v>
      </c>
      <c r="F787" s="185" t="s">
        <v>1391</v>
      </c>
      <c r="G787" s="186" t="s">
        <v>151</v>
      </c>
      <c r="H787" s="187">
        <v>6</v>
      </c>
      <c r="I787" s="188"/>
      <c r="J787" s="189">
        <f t="shared" si="100"/>
        <v>0</v>
      </c>
      <c r="K787" s="190"/>
      <c r="L787" s="39"/>
      <c r="M787" s="191" t="s">
        <v>1</v>
      </c>
      <c r="N787" s="192" t="s">
        <v>41</v>
      </c>
      <c r="O787" s="71"/>
      <c r="P787" s="193">
        <f t="shared" si="101"/>
        <v>0</v>
      </c>
      <c r="Q787" s="193">
        <v>0</v>
      </c>
      <c r="R787" s="193">
        <f t="shared" si="102"/>
        <v>0</v>
      </c>
      <c r="S787" s="193">
        <v>1E-3</v>
      </c>
      <c r="T787" s="194">
        <f t="shared" si="103"/>
        <v>6.0000000000000001E-3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195" t="s">
        <v>269</v>
      </c>
      <c r="AT787" s="195" t="s">
        <v>148</v>
      </c>
      <c r="AU787" s="195" t="s">
        <v>153</v>
      </c>
      <c r="AY787" s="17" t="s">
        <v>145</v>
      </c>
      <c r="BE787" s="196">
        <f t="shared" si="104"/>
        <v>0</v>
      </c>
      <c r="BF787" s="196">
        <f t="shared" si="105"/>
        <v>0</v>
      </c>
      <c r="BG787" s="196">
        <f t="shared" si="106"/>
        <v>0</v>
      </c>
      <c r="BH787" s="196">
        <f t="shared" si="107"/>
        <v>0</v>
      </c>
      <c r="BI787" s="196">
        <f t="shared" si="108"/>
        <v>0</v>
      </c>
      <c r="BJ787" s="17" t="s">
        <v>153</v>
      </c>
      <c r="BK787" s="196">
        <f t="shared" si="109"/>
        <v>0</v>
      </c>
      <c r="BL787" s="17" t="s">
        <v>269</v>
      </c>
      <c r="BM787" s="195" t="s">
        <v>1392</v>
      </c>
    </row>
    <row r="788" spans="1:65" s="2" customFormat="1" ht="33" customHeight="1">
      <c r="A788" s="34"/>
      <c r="B788" s="35"/>
      <c r="C788" s="183" t="s">
        <v>1393</v>
      </c>
      <c r="D788" s="183" t="s">
        <v>148</v>
      </c>
      <c r="E788" s="184" t="s">
        <v>1394</v>
      </c>
      <c r="F788" s="185" t="s">
        <v>1395</v>
      </c>
      <c r="G788" s="186" t="s">
        <v>334</v>
      </c>
      <c r="H788" s="187">
        <v>15</v>
      </c>
      <c r="I788" s="188"/>
      <c r="J788" s="189">
        <f t="shared" si="100"/>
        <v>0</v>
      </c>
      <c r="K788" s="190"/>
      <c r="L788" s="39"/>
      <c r="M788" s="191" t="s">
        <v>1</v>
      </c>
      <c r="N788" s="192" t="s">
        <v>41</v>
      </c>
      <c r="O788" s="71"/>
      <c r="P788" s="193">
        <f t="shared" si="101"/>
        <v>0</v>
      </c>
      <c r="Q788" s="193">
        <v>0</v>
      </c>
      <c r="R788" s="193">
        <f t="shared" si="102"/>
        <v>0</v>
      </c>
      <c r="S788" s="193">
        <v>0</v>
      </c>
      <c r="T788" s="194">
        <f t="shared" si="103"/>
        <v>0</v>
      </c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R788" s="195" t="s">
        <v>269</v>
      </c>
      <c r="AT788" s="195" t="s">
        <v>148</v>
      </c>
      <c r="AU788" s="195" t="s">
        <v>153</v>
      </c>
      <c r="AY788" s="17" t="s">
        <v>145</v>
      </c>
      <c r="BE788" s="196">
        <f t="shared" si="104"/>
        <v>0</v>
      </c>
      <c r="BF788" s="196">
        <f t="shared" si="105"/>
        <v>0</v>
      </c>
      <c r="BG788" s="196">
        <f t="shared" si="106"/>
        <v>0</v>
      </c>
      <c r="BH788" s="196">
        <f t="shared" si="107"/>
        <v>0</v>
      </c>
      <c r="BI788" s="196">
        <f t="shared" si="108"/>
        <v>0</v>
      </c>
      <c r="BJ788" s="17" t="s">
        <v>153</v>
      </c>
      <c r="BK788" s="196">
        <f t="shared" si="109"/>
        <v>0</v>
      </c>
      <c r="BL788" s="17" t="s">
        <v>269</v>
      </c>
      <c r="BM788" s="195" t="s">
        <v>1396</v>
      </c>
    </row>
    <row r="789" spans="1:65" s="2" customFormat="1" ht="24.2" customHeight="1">
      <c r="A789" s="34"/>
      <c r="B789" s="35"/>
      <c r="C789" s="230" t="s">
        <v>1397</v>
      </c>
      <c r="D789" s="230" t="s">
        <v>430</v>
      </c>
      <c r="E789" s="231" t="s">
        <v>1398</v>
      </c>
      <c r="F789" s="232" t="s">
        <v>1399</v>
      </c>
      <c r="G789" s="233" t="s">
        <v>334</v>
      </c>
      <c r="H789" s="234">
        <v>15</v>
      </c>
      <c r="I789" s="235"/>
      <c r="J789" s="236">
        <f t="shared" si="100"/>
        <v>0</v>
      </c>
      <c r="K789" s="237"/>
      <c r="L789" s="238"/>
      <c r="M789" s="239" t="s">
        <v>1</v>
      </c>
      <c r="N789" s="240" t="s">
        <v>41</v>
      </c>
      <c r="O789" s="71"/>
      <c r="P789" s="193">
        <f t="shared" si="101"/>
        <v>0</v>
      </c>
      <c r="Q789" s="193">
        <v>9.0000000000000006E-5</v>
      </c>
      <c r="R789" s="193">
        <f t="shared" si="102"/>
        <v>1.3500000000000001E-3</v>
      </c>
      <c r="S789" s="193">
        <v>0</v>
      </c>
      <c r="T789" s="194">
        <f t="shared" si="103"/>
        <v>0</v>
      </c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R789" s="195" t="s">
        <v>356</v>
      </c>
      <c r="AT789" s="195" t="s">
        <v>430</v>
      </c>
      <c r="AU789" s="195" t="s">
        <v>153</v>
      </c>
      <c r="AY789" s="17" t="s">
        <v>145</v>
      </c>
      <c r="BE789" s="196">
        <f t="shared" si="104"/>
        <v>0</v>
      </c>
      <c r="BF789" s="196">
        <f t="shared" si="105"/>
        <v>0</v>
      </c>
      <c r="BG789" s="196">
        <f t="shared" si="106"/>
        <v>0</v>
      </c>
      <c r="BH789" s="196">
        <f t="shared" si="107"/>
        <v>0</v>
      </c>
      <c r="BI789" s="196">
        <f t="shared" si="108"/>
        <v>0</v>
      </c>
      <c r="BJ789" s="17" t="s">
        <v>153</v>
      </c>
      <c r="BK789" s="196">
        <f t="shared" si="109"/>
        <v>0</v>
      </c>
      <c r="BL789" s="17" t="s">
        <v>269</v>
      </c>
      <c r="BM789" s="195" t="s">
        <v>1400</v>
      </c>
    </row>
    <row r="790" spans="1:65" s="2" customFormat="1" ht="16.5" customHeight="1">
      <c r="A790" s="34"/>
      <c r="B790" s="35"/>
      <c r="C790" s="183" t="s">
        <v>1401</v>
      </c>
      <c r="D790" s="183" t="s">
        <v>148</v>
      </c>
      <c r="E790" s="184" t="s">
        <v>1402</v>
      </c>
      <c r="F790" s="185" t="s">
        <v>1403</v>
      </c>
      <c r="G790" s="186" t="s">
        <v>151</v>
      </c>
      <c r="H790" s="187">
        <v>4</v>
      </c>
      <c r="I790" s="188"/>
      <c r="J790" s="189">
        <f t="shared" si="100"/>
        <v>0</v>
      </c>
      <c r="K790" s="190"/>
      <c r="L790" s="39"/>
      <c r="M790" s="191" t="s">
        <v>1</v>
      </c>
      <c r="N790" s="192" t="s">
        <v>41</v>
      </c>
      <c r="O790" s="71"/>
      <c r="P790" s="193">
        <f t="shared" si="101"/>
        <v>0</v>
      </c>
      <c r="Q790" s="193">
        <v>0</v>
      </c>
      <c r="R790" s="193">
        <f t="shared" si="102"/>
        <v>0</v>
      </c>
      <c r="S790" s="193">
        <v>0</v>
      </c>
      <c r="T790" s="194">
        <f t="shared" si="103"/>
        <v>0</v>
      </c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R790" s="195" t="s">
        <v>269</v>
      </c>
      <c r="AT790" s="195" t="s">
        <v>148</v>
      </c>
      <c r="AU790" s="195" t="s">
        <v>153</v>
      </c>
      <c r="AY790" s="17" t="s">
        <v>145</v>
      </c>
      <c r="BE790" s="196">
        <f t="shared" si="104"/>
        <v>0</v>
      </c>
      <c r="BF790" s="196">
        <f t="shared" si="105"/>
        <v>0</v>
      </c>
      <c r="BG790" s="196">
        <f t="shared" si="106"/>
        <v>0</v>
      </c>
      <c r="BH790" s="196">
        <f t="shared" si="107"/>
        <v>0</v>
      </c>
      <c r="BI790" s="196">
        <f t="shared" si="108"/>
        <v>0</v>
      </c>
      <c r="BJ790" s="17" t="s">
        <v>153</v>
      </c>
      <c r="BK790" s="196">
        <f t="shared" si="109"/>
        <v>0</v>
      </c>
      <c r="BL790" s="17" t="s">
        <v>269</v>
      </c>
      <c r="BM790" s="195" t="s">
        <v>1404</v>
      </c>
    </row>
    <row r="791" spans="1:65" s="2" customFormat="1" ht="16.5" customHeight="1">
      <c r="A791" s="34"/>
      <c r="B791" s="35"/>
      <c r="C791" s="230" t="s">
        <v>1405</v>
      </c>
      <c r="D791" s="230" t="s">
        <v>430</v>
      </c>
      <c r="E791" s="231" t="s">
        <v>1406</v>
      </c>
      <c r="F791" s="232" t="s">
        <v>1407</v>
      </c>
      <c r="G791" s="233" t="s">
        <v>151</v>
      </c>
      <c r="H791" s="234">
        <v>4</v>
      </c>
      <c r="I791" s="235"/>
      <c r="J791" s="236">
        <f t="shared" si="100"/>
        <v>0</v>
      </c>
      <c r="K791" s="237"/>
      <c r="L791" s="238"/>
      <c r="M791" s="239" t="s">
        <v>1</v>
      </c>
      <c r="N791" s="240" t="s">
        <v>41</v>
      </c>
      <c r="O791" s="71"/>
      <c r="P791" s="193">
        <f t="shared" si="101"/>
        <v>0</v>
      </c>
      <c r="Q791" s="193">
        <v>1.6000000000000001E-4</v>
      </c>
      <c r="R791" s="193">
        <f t="shared" si="102"/>
        <v>6.4000000000000005E-4</v>
      </c>
      <c r="S791" s="193">
        <v>0</v>
      </c>
      <c r="T791" s="194">
        <f t="shared" si="103"/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95" t="s">
        <v>356</v>
      </c>
      <c r="AT791" s="195" t="s">
        <v>430</v>
      </c>
      <c r="AU791" s="195" t="s">
        <v>153</v>
      </c>
      <c r="AY791" s="17" t="s">
        <v>145</v>
      </c>
      <c r="BE791" s="196">
        <f t="shared" si="104"/>
        <v>0</v>
      </c>
      <c r="BF791" s="196">
        <f t="shared" si="105"/>
        <v>0</v>
      </c>
      <c r="BG791" s="196">
        <f t="shared" si="106"/>
        <v>0</v>
      </c>
      <c r="BH791" s="196">
        <f t="shared" si="107"/>
        <v>0</v>
      </c>
      <c r="BI791" s="196">
        <f t="shared" si="108"/>
        <v>0</v>
      </c>
      <c r="BJ791" s="17" t="s">
        <v>153</v>
      </c>
      <c r="BK791" s="196">
        <f t="shared" si="109"/>
        <v>0</v>
      </c>
      <c r="BL791" s="17" t="s">
        <v>269</v>
      </c>
      <c r="BM791" s="195" t="s">
        <v>1408</v>
      </c>
    </row>
    <row r="792" spans="1:65" s="2" customFormat="1" ht="24.2" customHeight="1">
      <c r="A792" s="34"/>
      <c r="B792" s="35"/>
      <c r="C792" s="183" t="s">
        <v>1409</v>
      </c>
      <c r="D792" s="183" t="s">
        <v>148</v>
      </c>
      <c r="E792" s="184" t="s">
        <v>1410</v>
      </c>
      <c r="F792" s="185" t="s">
        <v>1411</v>
      </c>
      <c r="G792" s="186" t="s">
        <v>151</v>
      </c>
      <c r="H792" s="187">
        <v>1</v>
      </c>
      <c r="I792" s="188"/>
      <c r="J792" s="189">
        <f t="shared" si="100"/>
        <v>0</v>
      </c>
      <c r="K792" s="190"/>
      <c r="L792" s="39"/>
      <c r="M792" s="191" t="s">
        <v>1</v>
      </c>
      <c r="N792" s="192" t="s">
        <v>41</v>
      </c>
      <c r="O792" s="71"/>
      <c r="P792" s="193">
        <f t="shared" si="101"/>
        <v>0</v>
      </c>
      <c r="Q792" s="193">
        <v>0</v>
      </c>
      <c r="R792" s="193">
        <f t="shared" si="102"/>
        <v>0</v>
      </c>
      <c r="S792" s="193">
        <v>0</v>
      </c>
      <c r="T792" s="194">
        <f t="shared" si="103"/>
        <v>0</v>
      </c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R792" s="195" t="s">
        <v>269</v>
      </c>
      <c r="AT792" s="195" t="s">
        <v>148</v>
      </c>
      <c r="AU792" s="195" t="s">
        <v>153</v>
      </c>
      <c r="AY792" s="17" t="s">
        <v>145</v>
      </c>
      <c r="BE792" s="196">
        <f t="shared" si="104"/>
        <v>0</v>
      </c>
      <c r="BF792" s="196">
        <f t="shared" si="105"/>
        <v>0</v>
      </c>
      <c r="BG792" s="196">
        <f t="shared" si="106"/>
        <v>0</v>
      </c>
      <c r="BH792" s="196">
        <f t="shared" si="107"/>
        <v>0</v>
      </c>
      <c r="BI792" s="196">
        <f t="shared" si="108"/>
        <v>0</v>
      </c>
      <c r="BJ792" s="17" t="s">
        <v>153</v>
      </c>
      <c r="BK792" s="196">
        <f t="shared" si="109"/>
        <v>0</v>
      </c>
      <c r="BL792" s="17" t="s">
        <v>269</v>
      </c>
      <c r="BM792" s="195" t="s">
        <v>1412</v>
      </c>
    </row>
    <row r="793" spans="1:65" s="2" customFormat="1" ht="24.2" customHeight="1">
      <c r="A793" s="34"/>
      <c r="B793" s="35"/>
      <c r="C793" s="183" t="s">
        <v>1413</v>
      </c>
      <c r="D793" s="183" t="s">
        <v>148</v>
      </c>
      <c r="E793" s="184" t="s">
        <v>1414</v>
      </c>
      <c r="F793" s="185" t="s">
        <v>1415</v>
      </c>
      <c r="G793" s="186" t="s">
        <v>387</v>
      </c>
      <c r="H793" s="187">
        <v>2.9000000000000001E-2</v>
      </c>
      <c r="I793" s="188"/>
      <c r="J793" s="189">
        <f t="shared" si="100"/>
        <v>0</v>
      </c>
      <c r="K793" s="190"/>
      <c r="L793" s="39"/>
      <c r="M793" s="191" t="s">
        <v>1</v>
      </c>
      <c r="N793" s="192" t="s">
        <v>41</v>
      </c>
      <c r="O793" s="71"/>
      <c r="P793" s="193">
        <f t="shared" si="101"/>
        <v>0</v>
      </c>
      <c r="Q793" s="193">
        <v>0</v>
      </c>
      <c r="R793" s="193">
        <f t="shared" si="102"/>
        <v>0</v>
      </c>
      <c r="S793" s="193">
        <v>0</v>
      </c>
      <c r="T793" s="194">
        <f t="shared" si="103"/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195" t="s">
        <v>269</v>
      </c>
      <c r="AT793" s="195" t="s">
        <v>148</v>
      </c>
      <c r="AU793" s="195" t="s">
        <v>153</v>
      </c>
      <c r="AY793" s="17" t="s">
        <v>145</v>
      </c>
      <c r="BE793" s="196">
        <f t="shared" si="104"/>
        <v>0</v>
      </c>
      <c r="BF793" s="196">
        <f t="shared" si="105"/>
        <v>0</v>
      </c>
      <c r="BG793" s="196">
        <f t="shared" si="106"/>
        <v>0</v>
      </c>
      <c r="BH793" s="196">
        <f t="shared" si="107"/>
        <v>0</v>
      </c>
      <c r="BI793" s="196">
        <f t="shared" si="108"/>
        <v>0</v>
      </c>
      <c r="BJ793" s="17" t="s">
        <v>153</v>
      </c>
      <c r="BK793" s="196">
        <f t="shared" si="109"/>
        <v>0</v>
      </c>
      <c r="BL793" s="17" t="s">
        <v>269</v>
      </c>
      <c r="BM793" s="195" t="s">
        <v>1416</v>
      </c>
    </row>
    <row r="794" spans="1:65" s="2" customFormat="1" ht="24.2" customHeight="1">
      <c r="A794" s="34"/>
      <c r="B794" s="35"/>
      <c r="C794" s="183" t="s">
        <v>1417</v>
      </c>
      <c r="D794" s="183" t="s">
        <v>148</v>
      </c>
      <c r="E794" s="184" t="s">
        <v>1418</v>
      </c>
      <c r="F794" s="185" t="s">
        <v>1419</v>
      </c>
      <c r="G794" s="186" t="s">
        <v>387</v>
      </c>
      <c r="H794" s="187">
        <v>2.9000000000000001E-2</v>
      </c>
      <c r="I794" s="188"/>
      <c r="J794" s="189">
        <f t="shared" si="100"/>
        <v>0</v>
      </c>
      <c r="K794" s="190"/>
      <c r="L794" s="39"/>
      <c r="M794" s="191" t="s">
        <v>1</v>
      </c>
      <c r="N794" s="192" t="s">
        <v>41</v>
      </c>
      <c r="O794" s="71"/>
      <c r="P794" s="193">
        <f t="shared" si="101"/>
        <v>0</v>
      </c>
      <c r="Q794" s="193">
        <v>0</v>
      </c>
      <c r="R794" s="193">
        <f t="shared" si="102"/>
        <v>0</v>
      </c>
      <c r="S794" s="193">
        <v>0</v>
      </c>
      <c r="T794" s="194">
        <f t="shared" si="103"/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95" t="s">
        <v>269</v>
      </c>
      <c r="AT794" s="195" t="s">
        <v>148</v>
      </c>
      <c r="AU794" s="195" t="s">
        <v>153</v>
      </c>
      <c r="AY794" s="17" t="s">
        <v>145</v>
      </c>
      <c r="BE794" s="196">
        <f t="shared" si="104"/>
        <v>0</v>
      </c>
      <c r="BF794" s="196">
        <f t="shared" si="105"/>
        <v>0</v>
      </c>
      <c r="BG794" s="196">
        <f t="shared" si="106"/>
        <v>0</v>
      </c>
      <c r="BH794" s="196">
        <f t="shared" si="107"/>
        <v>0</v>
      </c>
      <c r="BI794" s="196">
        <f t="shared" si="108"/>
        <v>0</v>
      </c>
      <c r="BJ794" s="17" t="s">
        <v>153</v>
      </c>
      <c r="BK794" s="196">
        <f t="shared" si="109"/>
        <v>0</v>
      </c>
      <c r="BL794" s="17" t="s">
        <v>269</v>
      </c>
      <c r="BM794" s="195" t="s">
        <v>1420</v>
      </c>
    </row>
    <row r="795" spans="1:65" s="2" customFormat="1" ht="24.2" customHeight="1">
      <c r="A795" s="34"/>
      <c r="B795" s="35"/>
      <c r="C795" s="183" t="s">
        <v>1421</v>
      </c>
      <c r="D795" s="183" t="s">
        <v>148</v>
      </c>
      <c r="E795" s="184" t="s">
        <v>1422</v>
      </c>
      <c r="F795" s="185" t="s">
        <v>1423</v>
      </c>
      <c r="G795" s="186" t="s">
        <v>387</v>
      </c>
      <c r="H795" s="187">
        <v>2.9000000000000001E-2</v>
      </c>
      <c r="I795" s="188"/>
      <c r="J795" s="189">
        <f t="shared" si="100"/>
        <v>0</v>
      </c>
      <c r="K795" s="190"/>
      <c r="L795" s="39"/>
      <c r="M795" s="191" t="s">
        <v>1</v>
      </c>
      <c r="N795" s="192" t="s">
        <v>41</v>
      </c>
      <c r="O795" s="71"/>
      <c r="P795" s="193">
        <f t="shared" si="101"/>
        <v>0</v>
      </c>
      <c r="Q795" s="193">
        <v>0</v>
      </c>
      <c r="R795" s="193">
        <f t="shared" si="102"/>
        <v>0</v>
      </c>
      <c r="S795" s="193">
        <v>0</v>
      </c>
      <c r="T795" s="194">
        <f t="shared" si="103"/>
        <v>0</v>
      </c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R795" s="195" t="s">
        <v>269</v>
      </c>
      <c r="AT795" s="195" t="s">
        <v>148</v>
      </c>
      <c r="AU795" s="195" t="s">
        <v>153</v>
      </c>
      <c r="AY795" s="17" t="s">
        <v>145</v>
      </c>
      <c r="BE795" s="196">
        <f t="shared" si="104"/>
        <v>0</v>
      </c>
      <c r="BF795" s="196">
        <f t="shared" si="105"/>
        <v>0</v>
      </c>
      <c r="BG795" s="196">
        <f t="shared" si="106"/>
        <v>0</v>
      </c>
      <c r="BH795" s="196">
        <f t="shared" si="107"/>
        <v>0</v>
      </c>
      <c r="BI795" s="196">
        <f t="shared" si="108"/>
        <v>0</v>
      </c>
      <c r="BJ795" s="17" t="s">
        <v>153</v>
      </c>
      <c r="BK795" s="196">
        <f t="shared" si="109"/>
        <v>0</v>
      </c>
      <c r="BL795" s="17" t="s">
        <v>269</v>
      </c>
      <c r="BM795" s="195" t="s">
        <v>1424</v>
      </c>
    </row>
    <row r="796" spans="1:65" s="12" customFormat="1" ht="22.9" customHeight="1">
      <c r="B796" s="167"/>
      <c r="C796" s="168"/>
      <c r="D796" s="169" t="s">
        <v>74</v>
      </c>
      <c r="E796" s="181" t="s">
        <v>1425</v>
      </c>
      <c r="F796" s="181" t="s">
        <v>1426</v>
      </c>
      <c r="G796" s="168"/>
      <c r="H796" s="168"/>
      <c r="I796" s="171"/>
      <c r="J796" s="182">
        <f>BK796</f>
        <v>0</v>
      </c>
      <c r="K796" s="168"/>
      <c r="L796" s="173"/>
      <c r="M796" s="174"/>
      <c r="N796" s="175"/>
      <c r="O796" s="175"/>
      <c r="P796" s="176">
        <f>SUM(P797:P822)</f>
        <v>0</v>
      </c>
      <c r="Q796" s="175"/>
      <c r="R796" s="176">
        <f>SUM(R797:R822)</f>
        <v>7.5700000000000003E-3</v>
      </c>
      <c r="S796" s="175"/>
      <c r="T796" s="177">
        <f>SUM(T797:T822)</f>
        <v>1.2999999999999999E-3</v>
      </c>
      <c r="AR796" s="178" t="s">
        <v>153</v>
      </c>
      <c r="AT796" s="179" t="s">
        <v>74</v>
      </c>
      <c r="AU796" s="179" t="s">
        <v>83</v>
      </c>
      <c r="AY796" s="178" t="s">
        <v>145</v>
      </c>
      <c r="BK796" s="180">
        <f>SUM(BK797:BK822)</f>
        <v>0</v>
      </c>
    </row>
    <row r="797" spans="1:65" s="2" customFormat="1" ht="24.2" customHeight="1">
      <c r="A797" s="34"/>
      <c r="B797" s="35"/>
      <c r="C797" s="183" t="s">
        <v>1427</v>
      </c>
      <c r="D797" s="183" t="s">
        <v>148</v>
      </c>
      <c r="E797" s="184" t="s">
        <v>1428</v>
      </c>
      <c r="F797" s="185" t="s">
        <v>1429</v>
      </c>
      <c r="G797" s="186" t="s">
        <v>334</v>
      </c>
      <c r="H797" s="187">
        <v>40</v>
      </c>
      <c r="I797" s="188"/>
      <c r="J797" s="189">
        <f>ROUND(I797*H797,2)</f>
        <v>0</v>
      </c>
      <c r="K797" s="190"/>
      <c r="L797" s="39"/>
      <c r="M797" s="191" t="s">
        <v>1</v>
      </c>
      <c r="N797" s="192" t="s">
        <v>41</v>
      </c>
      <c r="O797" s="71"/>
      <c r="P797" s="193">
        <f>O797*H797</f>
        <v>0</v>
      </c>
      <c r="Q797" s="193">
        <v>0</v>
      </c>
      <c r="R797" s="193">
        <f>Q797*H797</f>
        <v>0</v>
      </c>
      <c r="S797" s="193">
        <v>0</v>
      </c>
      <c r="T797" s="194">
        <f>S797*H797</f>
        <v>0</v>
      </c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R797" s="195" t="s">
        <v>269</v>
      </c>
      <c r="AT797" s="195" t="s">
        <v>148</v>
      </c>
      <c r="AU797" s="195" t="s">
        <v>153</v>
      </c>
      <c r="AY797" s="17" t="s">
        <v>145</v>
      </c>
      <c r="BE797" s="196">
        <f>IF(N797="základní",J797,0)</f>
        <v>0</v>
      </c>
      <c r="BF797" s="196">
        <f>IF(N797="snížená",J797,0)</f>
        <v>0</v>
      </c>
      <c r="BG797" s="196">
        <f>IF(N797="zákl. přenesená",J797,0)</f>
        <v>0</v>
      </c>
      <c r="BH797" s="196">
        <f>IF(N797="sníž. přenesená",J797,0)</f>
        <v>0</v>
      </c>
      <c r="BI797" s="196">
        <f>IF(N797="nulová",J797,0)</f>
        <v>0</v>
      </c>
      <c r="BJ797" s="17" t="s">
        <v>153</v>
      </c>
      <c r="BK797" s="196">
        <f>ROUND(I797*H797,2)</f>
        <v>0</v>
      </c>
      <c r="BL797" s="17" t="s">
        <v>269</v>
      </c>
      <c r="BM797" s="195" t="s">
        <v>1430</v>
      </c>
    </row>
    <row r="798" spans="1:65" s="2" customFormat="1" ht="21.75" customHeight="1">
      <c r="A798" s="34"/>
      <c r="B798" s="35"/>
      <c r="C798" s="230" t="s">
        <v>1431</v>
      </c>
      <c r="D798" s="230" t="s">
        <v>430</v>
      </c>
      <c r="E798" s="231" t="s">
        <v>1432</v>
      </c>
      <c r="F798" s="232" t="s">
        <v>1433</v>
      </c>
      <c r="G798" s="233" t="s">
        <v>334</v>
      </c>
      <c r="H798" s="234">
        <v>42</v>
      </c>
      <c r="I798" s="235"/>
      <c r="J798" s="236">
        <f>ROUND(I798*H798,2)</f>
        <v>0</v>
      </c>
      <c r="K798" s="237"/>
      <c r="L798" s="238"/>
      <c r="M798" s="239" t="s">
        <v>1</v>
      </c>
      <c r="N798" s="240" t="s">
        <v>41</v>
      </c>
      <c r="O798" s="71"/>
      <c r="P798" s="193">
        <f>O798*H798</f>
        <v>0</v>
      </c>
      <c r="Q798" s="193">
        <v>6.9999999999999994E-5</v>
      </c>
      <c r="R798" s="193">
        <f>Q798*H798</f>
        <v>2.9399999999999999E-3</v>
      </c>
      <c r="S798" s="193">
        <v>0</v>
      </c>
      <c r="T798" s="194">
        <f>S798*H798</f>
        <v>0</v>
      </c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R798" s="195" t="s">
        <v>356</v>
      </c>
      <c r="AT798" s="195" t="s">
        <v>430</v>
      </c>
      <c r="AU798" s="195" t="s">
        <v>153</v>
      </c>
      <c r="AY798" s="17" t="s">
        <v>145</v>
      </c>
      <c r="BE798" s="196">
        <f>IF(N798="základní",J798,0)</f>
        <v>0</v>
      </c>
      <c r="BF798" s="196">
        <f>IF(N798="snížená",J798,0)</f>
        <v>0</v>
      </c>
      <c r="BG798" s="196">
        <f>IF(N798="zákl. přenesená",J798,0)</f>
        <v>0</v>
      </c>
      <c r="BH798" s="196">
        <f>IF(N798="sníž. přenesená",J798,0)</f>
        <v>0</v>
      </c>
      <c r="BI798" s="196">
        <f>IF(N798="nulová",J798,0)</f>
        <v>0</v>
      </c>
      <c r="BJ798" s="17" t="s">
        <v>153</v>
      </c>
      <c r="BK798" s="196">
        <f>ROUND(I798*H798,2)</f>
        <v>0</v>
      </c>
      <c r="BL798" s="17" t="s">
        <v>269</v>
      </c>
      <c r="BM798" s="195" t="s">
        <v>1434</v>
      </c>
    </row>
    <row r="799" spans="1:65" s="14" customFormat="1" ht="11.25">
      <c r="B799" s="208"/>
      <c r="C799" s="209"/>
      <c r="D799" s="199" t="s">
        <v>155</v>
      </c>
      <c r="E799" s="209"/>
      <c r="F799" s="211" t="s">
        <v>1435</v>
      </c>
      <c r="G799" s="209"/>
      <c r="H799" s="212">
        <v>42</v>
      </c>
      <c r="I799" s="213"/>
      <c r="J799" s="209"/>
      <c r="K799" s="209"/>
      <c r="L799" s="214"/>
      <c r="M799" s="215"/>
      <c r="N799" s="216"/>
      <c r="O799" s="216"/>
      <c r="P799" s="216"/>
      <c r="Q799" s="216"/>
      <c r="R799" s="216"/>
      <c r="S799" s="216"/>
      <c r="T799" s="217"/>
      <c r="AT799" s="218" t="s">
        <v>155</v>
      </c>
      <c r="AU799" s="218" t="s">
        <v>153</v>
      </c>
      <c r="AV799" s="14" t="s">
        <v>153</v>
      </c>
      <c r="AW799" s="14" t="s">
        <v>4</v>
      </c>
      <c r="AX799" s="14" t="s">
        <v>83</v>
      </c>
      <c r="AY799" s="218" t="s">
        <v>145</v>
      </c>
    </row>
    <row r="800" spans="1:65" s="2" customFormat="1" ht="24.2" customHeight="1">
      <c r="A800" s="34"/>
      <c r="B800" s="35"/>
      <c r="C800" s="183" t="s">
        <v>1436</v>
      </c>
      <c r="D800" s="183" t="s">
        <v>148</v>
      </c>
      <c r="E800" s="184" t="s">
        <v>1437</v>
      </c>
      <c r="F800" s="185" t="s">
        <v>1438</v>
      </c>
      <c r="G800" s="186" t="s">
        <v>151</v>
      </c>
      <c r="H800" s="187">
        <v>1</v>
      </c>
      <c r="I800" s="188"/>
      <c r="J800" s="189">
        <f t="shared" ref="J800:J805" si="110">ROUND(I800*H800,2)</f>
        <v>0</v>
      </c>
      <c r="K800" s="190"/>
      <c r="L800" s="39"/>
      <c r="M800" s="191" t="s">
        <v>1</v>
      </c>
      <c r="N800" s="192" t="s">
        <v>41</v>
      </c>
      <c r="O800" s="71"/>
      <c r="P800" s="193">
        <f t="shared" ref="P800:P805" si="111">O800*H800</f>
        <v>0</v>
      </c>
      <c r="Q800" s="193">
        <v>0</v>
      </c>
      <c r="R800" s="193">
        <f t="shared" ref="R800:R805" si="112">Q800*H800</f>
        <v>0</v>
      </c>
      <c r="S800" s="193">
        <v>0</v>
      </c>
      <c r="T800" s="194">
        <f t="shared" ref="T800:T805" si="113">S800*H800</f>
        <v>0</v>
      </c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R800" s="195" t="s">
        <v>269</v>
      </c>
      <c r="AT800" s="195" t="s">
        <v>148</v>
      </c>
      <c r="AU800" s="195" t="s">
        <v>153</v>
      </c>
      <c r="AY800" s="17" t="s">
        <v>145</v>
      </c>
      <c r="BE800" s="196">
        <f t="shared" ref="BE800:BE805" si="114">IF(N800="základní",J800,0)</f>
        <v>0</v>
      </c>
      <c r="BF800" s="196">
        <f t="shared" ref="BF800:BF805" si="115">IF(N800="snížená",J800,0)</f>
        <v>0</v>
      </c>
      <c r="BG800" s="196">
        <f t="shared" ref="BG800:BG805" si="116">IF(N800="zákl. přenesená",J800,0)</f>
        <v>0</v>
      </c>
      <c r="BH800" s="196">
        <f t="shared" ref="BH800:BH805" si="117">IF(N800="sníž. přenesená",J800,0)</f>
        <v>0</v>
      </c>
      <c r="BI800" s="196">
        <f t="shared" ref="BI800:BI805" si="118">IF(N800="nulová",J800,0)</f>
        <v>0</v>
      </c>
      <c r="BJ800" s="17" t="s">
        <v>153</v>
      </c>
      <c r="BK800" s="196">
        <f t="shared" ref="BK800:BK805" si="119">ROUND(I800*H800,2)</f>
        <v>0</v>
      </c>
      <c r="BL800" s="17" t="s">
        <v>269</v>
      </c>
      <c r="BM800" s="195" t="s">
        <v>1439</v>
      </c>
    </row>
    <row r="801" spans="1:65" s="2" customFormat="1" ht="24.2" customHeight="1">
      <c r="A801" s="34"/>
      <c r="B801" s="35"/>
      <c r="C801" s="230" t="s">
        <v>1440</v>
      </c>
      <c r="D801" s="230" t="s">
        <v>430</v>
      </c>
      <c r="E801" s="231" t="s">
        <v>1441</v>
      </c>
      <c r="F801" s="232" t="s">
        <v>1442</v>
      </c>
      <c r="G801" s="233" t="s">
        <v>151</v>
      </c>
      <c r="H801" s="234">
        <v>1</v>
      </c>
      <c r="I801" s="235"/>
      <c r="J801" s="236">
        <f t="shared" si="110"/>
        <v>0</v>
      </c>
      <c r="K801" s="237"/>
      <c r="L801" s="238"/>
      <c r="M801" s="239" t="s">
        <v>1</v>
      </c>
      <c r="N801" s="240" t="s">
        <v>41</v>
      </c>
      <c r="O801" s="71"/>
      <c r="P801" s="193">
        <f t="shared" si="111"/>
        <v>0</v>
      </c>
      <c r="Q801" s="193">
        <v>1.01E-3</v>
      </c>
      <c r="R801" s="193">
        <f t="shared" si="112"/>
        <v>1.01E-3</v>
      </c>
      <c r="S801" s="193">
        <v>0</v>
      </c>
      <c r="T801" s="194">
        <f t="shared" si="113"/>
        <v>0</v>
      </c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R801" s="195" t="s">
        <v>356</v>
      </c>
      <c r="AT801" s="195" t="s">
        <v>430</v>
      </c>
      <c r="AU801" s="195" t="s">
        <v>153</v>
      </c>
      <c r="AY801" s="17" t="s">
        <v>145</v>
      </c>
      <c r="BE801" s="196">
        <f t="shared" si="114"/>
        <v>0</v>
      </c>
      <c r="BF801" s="196">
        <f t="shared" si="115"/>
        <v>0</v>
      </c>
      <c r="BG801" s="196">
        <f t="shared" si="116"/>
        <v>0</v>
      </c>
      <c r="BH801" s="196">
        <f t="shared" si="117"/>
        <v>0</v>
      </c>
      <c r="BI801" s="196">
        <f t="shared" si="118"/>
        <v>0</v>
      </c>
      <c r="BJ801" s="17" t="s">
        <v>153</v>
      </c>
      <c r="BK801" s="196">
        <f t="shared" si="119"/>
        <v>0</v>
      </c>
      <c r="BL801" s="17" t="s">
        <v>269</v>
      </c>
      <c r="BM801" s="195" t="s">
        <v>1443</v>
      </c>
    </row>
    <row r="802" spans="1:65" s="2" customFormat="1" ht="24.2" customHeight="1">
      <c r="A802" s="34"/>
      <c r="B802" s="35"/>
      <c r="C802" s="183" t="s">
        <v>1444</v>
      </c>
      <c r="D802" s="183" t="s">
        <v>148</v>
      </c>
      <c r="E802" s="184" t="s">
        <v>1437</v>
      </c>
      <c r="F802" s="185" t="s">
        <v>1438</v>
      </c>
      <c r="G802" s="186" t="s">
        <v>151</v>
      </c>
      <c r="H802" s="187">
        <v>3</v>
      </c>
      <c r="I802" s="188"/>
      <c r="J802" s="189">
        <f t="shared" si="110"/>
        <v>0</v>
      </c>
      <c r="K802" s="190"/>
      <c r="L802" s="39"/>
      <c r="M802" s="191" t="s">
        <v>1</v>
      </c>
      <c r="N802" s="192" t="s">
        <v>41</v>
      </c>
      <c r="O802" s="71"/>
      <c r="P802" s="193">
        <f t="shared" si="111"/>
        <v>0</v>
      </c>
      <c r="Q802" s="193">
        <v>0</v>
      </c>
      <c r="R802" s="193">
        <f t="shared" si="112"/>
        <v>0</v>
      </c>
      <c r="S802" s="193">
        <v>0</v>
      </c>
      <c r="T802" s="194">
        <f t="shared" si="113"/>
        <v>0</v>
      </c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R802" s="195" t="s">
        <v>269</v>
      </c>
      <c r="AT802" s="195" t="s">
        <v>148</v>
      </c>
      <c r="AU802" s="195" t="s">
        <v>153</v>
      </c>
      <c r="AY802" s="17" t="s">
        <v>145</v>
      </c>
      <c r="BE802" s="196">
        <f t="shared" si="114"/>
        <v>0</v>
      </c>
      <c r="BF802" s="196">
        <f t="shared" si="115"/>
        <v>0</v>
      </c>
      <c r="BG802" s="196">
        <f t="shared" si="116"/>
        <v>0</v>
      </c>
      <c r="BH802" s="196">
        <f t="shared" si="117"/>
        <v>0</v>
      </c>
      <c r="BI802" s="196">
        <f t="shared" si="118"/>
        <v>0</v>
      </c>
      <c r="BJ802" s="17" t="s">
        <v>153</v>
      </c>
      <c r="BK802" s="196">
        <f t="shared" si="119"/>
        <v>0</v>
      </c>
      <c r="BL802" s="17" t="s">
        <v>269</v>
      </c>
      <c r="BM802" s="195" t="s">
        <v>1445</v>
      </c>
    </row>
    <row r="803" spans="1:65" s="2" customFormat="1" ht="24.2" customHeight="1">
      <c r="A803" s="34"/>
      <c r="B803" s="35"/>
      <c r="C803" s="230" t="s">
        <v>1446</v>
      </c>
      <c r="D803" s="230" t="s">
        <v>430</v>
      </c>
      <c r="E803" s="231" t="s">
        <v>1447</v>
      </c>
      <c r="F803" s="232" t="s">
        <v>1448</v>
      </c>
      <c r="G803" s="233" t="s">
        <v>151</v>
      </c>
      <c r="H803" s="234">
        <v>3</v>
      </c>
      <c r="I803" s="235"/>
      <c r="J803" s="236">
        <f t="shared" si="110"/>
        <v>0</v>
      </c>
      <c r="K803" s="237"/>
      <c r="L803" s="238"/>
      <c r="M803" s="239" t="s">
        <v>1</v>
      </c>
      <c r="N803" s="240" t="s">
        <v>41</v>
      </c>
      <c r="O803" s="71"/>
      <c r="P803" s="193">
        <f t="shared" si="111"/>
        <v>0</v>
      </c>
      <c r="Q803" s="193">
        <v>4.0000000000000003E-5</v>
      </c>
      <c r="R803" s="193">
        <f t="shared" si="112"/>
        <v>1.2000000000000002E-4</v>
      </c>
      <c r="S803" s="193">
        <v>0</v>
      </c>
      <c r="T803" s="194">
        <f t="shared" si="113"/>
        <v>0</v>
      </c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R803" s="195" t="s">
        <v>356</v>
      </c>
      <c r="AT803" s="195" t="s">
        <v>430</v>
      </c>
      <c r="AU803" s="195" t="s">
        <v>153</v>
      </c>
      <c r="AY803" s="17" t="s">
        <v>145</v>
      </c>
      <c r="BE803" s="196">
        <f t="shared" si="114"/>
        <v>0</v>
      </c>
      <c r="BF803" s="196">
        <f t="shared" si="115"/>
        <v>0</v>
      </c>
      <c r="BG803" s="196">
        <f t="shared" si="116"/>
        <v>0</v>
      </c>
      <c r="BH803" s="196">
        <f t="shared" si="117"/>
        <v>0</v>
      </c>
      <c r="BI803" s="196">
        <f t="shared" si="118"/>
        <v>0</v>
      </c>
      <c r="BJ803" s="17" t="s">
        <v>153</v>
      </c>
      <c r="BK803" s="196">
        <f t="shared" si="119"/>
        <v>0</v>
      </c>
      <c r="BL803" s="17" t="s">
        <v>269</v>
      </c>
      <c r="BM803" s="195" t="s">
        <v>1449</v>
      </c>
    </row>
    <row r="804" spans="1:65" s="2" customFormat="1" ht="21.75" customHeight="1">
      <c r="A804" s="34"/>
      <c r="B804" s="35"/>
      <c r="C804" s="183" t="s">
        <v>1450</v>
      </c>
      <c r="D804" s="183" t="s">
        <v>148</v>
      </c>
      <c r="E804" s="184" t="s">
        <v>1451</v>
      </c>
      <c r="F804" s="185" t="s">
        <v>1452</v>
      </c>
      <c r="G804" s="186" t="s">
        <v>334</v>
      </c>
      <c r="H804" s="187">
        <v>20</v>
      </c>
      <c r="I804" s="188"/>
      <c r="J804" s="189">
        <f t="shared" si="110"/>
        <v>0</v>
      </c>
      <c r="K804" s="190"/>
      <c r="L804" s="39"/>
      <c r="M804" s="191" t="s">
        <v>1</v>
      </c>
      <c r="N804" s="192" t="s">
        <v>41</v>
      </c>
      <c r="O804" s="71"/>
      <c r="P804" s="193">
        <f t="shared" si="111"/>
        <v>0</v>
      </c>
      <c r="Q804" s="193">
        <v>0</v>
      </c>
      <c r="R804" s="193">
        <f t="shared" si="112"/>
        <v>0</v>
      </c>
      <c r="S804" s="193">
        <v>0</v>
      </c>
      <c r="T804" s="194">
        <f t="shared" si="113"/>
        <v>0</v>
      </c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R804" s="195" t="s">
        <v>269</v>
      </c>
      <c r="AT804" s="195" t="s">
        <v>148</v>
      </c>
      <c r="AU804" s="195" t="s">
        <v>153</v>
      </c>
      <c r="AY804" s="17" t="s">
        <v>145</v>
      </c>
      <c r="BE804" s="196">
        <f t="shared" si="114"/>
        <v>0</v>
      </c>
      <c r="BF804" s="196">
        <f t="shared" si="115"/>
        <v>0</v>
      </c>
      <c r="BG804" s="196">
        <f t="shared" si="116"/>
        <v>0</v>
      </c>
      <c r="BH804" s="196">
        <f t="shared" si="117"/>
        <v>0</v>
      </c>
      <c r="BI804" s="196">
        <f t="shared" si="118"/>
        <v>0</v>
      </c>
      <c r="BJ804" s="17" t="s">
        <v>153</v>
      </c>
      <c r="BK804" s="196">
        <f t="shared" si="119"/>
        <v>0</v>
      </c>
      <c r="BL804" s="17" t="s">
        <v>269</v>
      </c>
      <c r="BM804" s="195" t="s">
        <v>1453</v>
      </c>
    </row>
    <row r="805" spans="1:65" s="2" customFormat="1" ht="24.2" customHeight="1">
      <c r="A805" s="34"/>
      <c r="B805" s="35"/>
      <c r="C805" s="230" t="s">
        <v>1454</v>
      </c>
      <c r="D805" s="230" t="s">
        <v>430</v>
      </c>
      <c r="E805" s="231" t="s">
        <v>1455</v>
      </c>
      <c r="F805" s="232" t="s">
        <v>1456</v>
      </c>
      <c r="G805" s="233" t="s">
        <v>334</v>
      </c>
      <c r="H805" s="234">
        <v>24</v>
      </c>
      <c r="I805" s="235"/>
      <c r="J805" s="236">
        <f t="shared" si="110"/>
        <v>0</v>
      </c>
      <c r="K805" s="237"/>
      <c r="L805" s="238"/>
      <c r="M805" s="239" t="s">
        <v>1</v>
      </c>
      <c r="N805" s="240" t="s">
        <v>41</v>
      </c>
      <c r="O805" s="71"/>
      <c r="P805" s="193">
        <f t="shared" si="111"/>
        <v>0</v>
      </c>
      <c r="Q805" s="193">
        <v>4.0000000000000003E-5</v>
      </c>
      <c r="R805" s="193">
        <f t="shared" si="112"/>
        <v>9.6000000000000013E-4</v>
      </c>
      <c r="S805" s="193">
        <v>0</v>
      </c>
      <c r="T805" s="194">
        <f t="shared" si="113"/>
        <v>0</v>
      </c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R805" s="195" t="s">
        <v>356</v>
      </c>
      <c r="AT805" s="195" t="s">
        <v>430</v>
      </c>
      <c r="AU805" s="195" t="s">
        <v>153</v>
      </c>
      <c r="AY805" s="17" t="s">
        <v>145</v>
      </c>
      <c r="BE805" s="196">
        <f t="shared" si="114"/>
        <v>0</v>
      </c>
      <c r="BF805" s="196">
        <f t="shared" si="115"/>
        <v>0</v>
      </c>
      <c r="BG805" s="196">
        <f t="shared" si="116"/>
        <v>0</v>
      </c>
      <c r="BH805" s="196">
        <f t="shared" si="117"/>
        <v>0</v>
      </c>
      <c r="BI805" s="196">
        <f t="shared" si="118"/>
        <v>0</v>
      </c>
      <c r="BJ805" s="17" t="s">
        <v>153</v>
      </c>
      <c r="BK805" s="196">
        <f t="shared" si="119"/>
        <v>0</v>
      </c>
      <c r="BL805" s="17" t="s">
        <v>269</v>
      </c>
      <c r="BM805" s="195" t="s">
        <v>1457</v>
      </c>
    </row>
    <row r="806" spans="1:65" s="14" customFormat="1" ht="11.25">
      <c r="B806" s="208"/>
      <c r="C806" s="209"/>
      <c r="D806" s="199" t="s">
        <v>155</v>
      </c>
      <c r="E806" s="209"/>
      <c r="F806" s="211" t="s">
        <v>1458</v>
      </c>
      <c r="G806" s="209"/>
      <c r="H806" s="212">
        <v>24</v>
      </c>
      <c r="I806" s="213"/>
      <c r="J806" s="209"/>
      <c r="K806" s="209"/>
      <c r="L806" s="214"/>
      <c r="M806" s="215"/>
      <c r="N806" s="216"/>
      <c r="O806" s="216"/>
      <c r="P806" s="216"/>
      <c r="Q806" s="216"/>
      <c r="R806" s="216"/>
      <c r="S806" s="216"/>
      <c r="T806" s="217"/>
      <c r="AT806" s="218" t="s">
        <v>155</v>
      </c>
      <c r="AU806" s="218" t="s">
        <v>153</v>
      </c>
      <c r="AV806" s="14" t="s">
        <v>153</v>
      </c>
      <c r="AW806" s="14" t="s">
        <v>4</v>
      </c>
      <c r="AX806" s="14" t="s">
        <v>83</v>
      </c>
      <c r="AY806" s="218" t="s">
        <v>145</v>
      </c>
    </row>
    <row r="807" spans="1:65" s="2" customFormat="1" ht="24.2" customHeight="1">
      <c r="A807" s="34"/>
      <c r="B807" s="35"/>
      <c r="C807" s="183" t="s">
        <v>1459</v>
      </c>
      <c r="D807" s="183" t="s">
        <v>148</v>
      </c>
      <c r="E807" s="184" t="s">
        <v>1460</v>
      </c>
      <c r="F807" s="185" t="s">
        <v>1461</v>
      </c>
      <c r="G807" s="186" t="s">
        <v>334</v>
      </c>
      <c r="H807" s="187">
        <v>20</v>
      </c>
      <c r="I807" s="188"/>
      <c r="J807" s="189">
        <f>ROUND(I807*H807,2)</f>
        <v>0</v>
      </c>
      <c r="K807" s="190"/>
      <c r="L807" s="39"/>
      <c r="M807" s="191" t="s">
        <v>1</v>
      </c>
      <c r="N807" s="192" t="s">
        <v>41</v>
      </c>
      <c r="O807" s="71"/>
      <c r="P807" s="193">
        <f>O807*H807</f>
        <v>0</v>
      </c>
      <c r="Q807" s="193">
        <v>0</v>
      </c>
      <c r="R807" s="193">
        <f>Q807*H807</f>
        <v>0</v>
      </c>
      <c r="S807" s="193">
        <v>0</v>
      </c>
      <c r="T807" s="194">
        <f>S807*H807</f>
        <v>0</v>
      </c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R807" s="195" t="s">
        <v>269</v>
      </c>
      <c r="AT807" s="195" t="s">
        <v>148</v>
      </c>
      <c r="AU807" s="195" t="s">
        <v>153</v>
      </c>
      <c r="AY807" s="17" t="s">
        <v>145</v>
      </c>
      <c r="BE807" s="196">
        <f>IF(N807="základní",J807,0)</f>
        <v>0</v>
      </c>
      <c r="BF807" s="196">
        <f>IF(N807="snížená",J807,0)</f>
        <v>0</v>
      </c>
      <c r="BG807" s="196">
        <f>IF(N807="zákl. přenesená",J807,0)</f>
        <v>0</v>
      </c>
      <c r="BH807" s="196">
        <f>IF(N807="sníž. přenesená",J807,0)</f>
        <v>0</v>
      </c>
      <c r="BI807" s="196">
        <f>IF(N807="nulová",J807,0)</f>
        <v>0</v>
      </c>
      <c r="BJ807" s="17" t="s">
        <v>153</v>
      </c>
      <c r="BK807" s="196">
        <f>ROUND(I807*H807,2)</f>
        <v>0</v>
      </c>
      <c r="BL807" s="17" t="s">
        <v>269</v>
      </c>
      <c r="BM807" s="195" t="s">
        <v>1462</v>
      </c>
    </row>
    <row r="808" spans="1:65" s="2" customFormat="1" ht="24.2" customHeight="1">
      <c r="A808" s="34"/>
      <c r="B808" s="35"/>
      <c r="C808" s="230" t="s">
        <v>1463</v>
      </c>
      <c r="D808" s="230" t="s">
        <v>430</v>
      </c>
      <c r="E808" s="231" t="s">
        <v>1464</v>
      </c>
      <c r="F808" s="232" t="s">
        <v>1465</v>
      </c>
      <c r="G808" s="233" t="s">
        <v>334</v>
      </c>
      <c r="H808" s="234">
        <v>24</v>
      </c>
      <c r="I808" s="235"/>
      <c r="J808" s="236">
        <f>ROUND(I808*H808,2)</f>
        <v>0</v>
      </c>
      <c r="K808" s="237"/>
      <c r="L808" s="238"/>
      <c r="M808" s="239" t="s">
        <v>1</v>
      </c>
      <c r="N808" s="240" t="s">
        <v>41</v>
      </c>
      <c r="O808" s="71"/>
      <c r="P808" s="193">
        <f>O808*H808</f>
        <v>0</v>
      </c>
      <c r="Q808" s="193">
        <v>6.0000000000000002E-5</v>
      </c>
      <c r="R808" s="193">
        <f>Q808*H808</f>
        <v>1.4400000000000001E-3</v>
      </c>
      <c r="S808" s="193">
        <v>0</v>
      </c>
      <c r="T808" s="194">
        <f>S808*H808</f>
        <v>0</v>
      </c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R808" s="195" t="s">
        <v>356</v>
      </c>
      <c r="AT808" s="195" t="s">
        <v>430</v>
      </c>
      <c r="AU808" s="195" t="s">
        <v>153</v>
      </c>
      <c r="AY808" s="17" t="s">
        <v>145</v>
      </c>
      <c r="BE808" s="196">
        <f>IF(N808="základní",J808,0)</f>
        <v>0</v>
      </c>
      <c r="BF808" s="196">
        <f>IF(N808="snížená",J808,0)</f>
        <v>0</v>
      </c>
      <c r="BG808" s="196">
        <f>IF(N808="zákl. přenesená",J808,0)</f>
        <v>0</v>
      </c>
      <c r="BH808" s="196">
        <f>IF(N808="sníž. přenesená",J808,0)</f>
        <v>0</v>
      </c>
      <c r="BI808" s="196">
        <f>IF(N808="nulová",J808,0)</f>
        <v>0</v>
      </c>
      <c r="BJ808" s="17" t="s">
        <v>153</v>
      </c>
      <c r="BK808" s="196">
        <f>ROUND(I808*H808,2)</f>
        <v>0</v>
      </c>
      <c r="BL808" s="17" t="s">
        <v>269</v>
      </c>
      <c r="BM808" s="195" t="s">
        <v>1466</v>
      </c>
    </row>
    <row r="809" spans="1:65" s="14" customFormat="1" ht="11.25">
      <c r="B809" s="208"/>
      <c r="C809" s="209"/>
      <c r="D809" s="199" t="s">
        <v>155</v>
      </c>
      <c r="E809" s="209"/>
      <c r="F809" s="211" t="s">
        <v>1458</v>
      </c>
      <c r="G809" s="209"/>
      <c r="H809" s="212">
        <v>24</v>
      </c>
      <c r="I809" s="213"/>
      <c r="J809" s="209"/>
      <c r="K809" s="209"/>
      <c r="L809" s="214"/>
      <c r="M809" s="215"/>
      <c r="N809" s="216"/>
      <c r="O809" s="216"/>
      <c r="P809" s="216"/>
      <c r="Q809" s="216"/>
      <c r="R809" s="216"/>
      <c r="S809" s="216"/>
      <c r="T809" s="217"/>
      <c r="AT809" s="218" t="s">
        <v>155</v>
      </c>
      <c r="AU809" s="218" t="s">
        <v>153</v>
      </c>
      <c r="AV809" s="14" t="s">
        <v>153</v>
      </c>
      <c r="AW809" s="14" t="s">
        <v>4</v>
      </c>
      <c r="AX809" s="14" t="s">
        <v>83</v>
      </c>
      <c r="AY809" s="218" t="s">
        <v>145</v>
      </c>
    </row>
    <row r="810" spans="1:65" s="2" customFormat="1" ht="21.75" customHeight="1">
      <c r="A810" s="34"/>
      <c r="B810" s="35"/>
      <c r="C810" s="183" t="s">
        <v>1467</v>
      </c>
      <c r="D810" s="183" t="s">
        <v>148</v>
      </c>
      <c r="E810" s="184" t="s">
        <v>1468</v>
      </c>
      <c r="F810" s="185" t="s">
        <v>1469</v>
      </c>
      <c r="G810" s="186" t="s">
        <v>151</v>
      </c>
      <c r="H810" s="187">
        <v>1</v>
      </c>
      <c r="I810" s="188"/>
      <c r="J810" s="189">
        <f t="shared" ref="J810:J822" si="120">ROUND(I810*H810,2)</f>
        <v>0</v>
      </c>
      <c r="K810" s="190"/>
      <c r="L810" s="39"/>
      <c r="M810" s="191" t="s">
        <v>1</v>
      </c>
      <c r="N810" s="192" t="s">
        <v>41</v>
      </c>
      <c r="O810" s="71"/>
      <c r="P810" s="193">
        <f t="shared" ref="P810:P822" si="121">O810*H810</f>
        <v>0</v>
      </c>
      <c r="Q810" s="193">
        <v>0</v>
      </c>
      <c r="R810" s="193">
        <f t="shared" ref="R810:R822" si="122">Q810*H810</f>
        <v>0</v>
      </c>
      <c r="S810" s="193">
        <v>0</v>
      </c>
      <c r="T810" s="194">
        <f t="shared" ref="T810:T822" si="123">S810*H810</f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195" t="s">
        <v>269</v>
      </c>
      <c r="AT810" s="195" t="s">
        <v>148</v>
      </c>
      <c r="AU810" s="195" t="s">
        <v>153</v>
      </c>
      <c r="AY810" s="17" t="s">
        <v>145</v>
      </c>
      <c r="BE810" s="196">
        <f t="shared" ref="BE810:BE822" si="124">IF(N810="základní",J810,0)</f>
        <v>0</v>
      </c>
      <c r="BF810" s="196">
        <f t="shared" ref="BF810:BF822" si="125">IF(N810="snížená",J810,0)</f>
        <v>0</v>
      </c>
      <c r="BG810" s="196">
        <f t="shared" ref="BG810:BG822" si="126">IF(N810="zákl. přenesená",J810,0)</f>
        <v>0</v>
      </c>
      <c r="BH810" s="196">
        <f t="shared" ref="BH810:BH822" si="127">IF(N810="sníž. přenesená",J810,0)</f>
        <v>0</v>
      </c>
      <c r="BI810" s="196">
        <f t="shared" ref="BI810:BI822" si="128">IF(N810="nulová",J810,0)</f>
        <v>0</v>
      </c>
      <c r="BJ810" s="17" t="s">
        <v>153</v>
      </c>
      <c r="BK810" s="196">
        <f t="shared" ref="BK810:BK822" si="129">ROUND(I810*H810,2)</f>
        <v>0</v>
      </c>
      <c r="BL810" s="17" t="s">
        <v>269</v>
      </c>
      <c r="BM810" s="195" t="s">
        <v>1470</v>
      </c>
    </row>
    <row r="811" spans="1:65" s="2" customFormat="1" ht="16.5" customHeight="1">
      <c r="A811" s="34"/>
      <c r="B811" s="35"/>
      <c r="C811" s="230" t="s">
        <v>1471</v>
      </c>
      <c r="D811" s="230" t="s">
        <v>430</v>
      </c>
      <c r="E811" s="231" t="s">
        <v>1472</v>
      </c>
      <c r="F811" s="232" t="s">
        <v>1473</v>
      </c>
      <c r="G811" s="233" t="s">
        <v>151</v>
      </c>
      <c r="H811" s="234">
        <v>1</v>
      </c>
      <c r="I811" s="235"/>
      <c r="J811" s="236">
        <f t="shared" si="120"/>
        <v>0</v>
      </c>
      <c r="K811" s="237"/>
      <c r="L811" s="238"/>
      <c r="M811" s="239" t="s">
        <v>1</v>
      </c>
      <c r="N811" s="240" t="s">
        <v>41</v>
      </c>
      <c r="O811" s="71"/>
      <c r="P811" s="193">
        <f t="shared" si="121"/>
        <v>0</v>
      </c>
      <c r="Q811" s="193">
        <v>4.4999999999999999E-4</v>
      </c>
      <c r="R811" s="193">
        <f t="shared" si="122"/>
        <v>4.4999999999999999E-4</v>
      </c>
      <c r="S811" s="193">
        <v>0</v>
      </c>
      <c r="T811" s="194">
        <f t="shared" si="123"/>
        <v>0</v>
      </c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R811" s="195" t="s">
        <v>356</v>
      </c>
      <c r="AT811" s="195" t="s">
        <v>430</v>
      </c>
      <c r="AU811" s="195" t="s">
        <v>153</v>
      </c>
      <c r="AY811" s="17" t="s">
        <v>145</v>
      </c>
      <c r="BE811" s="196">
        <f t="shared" si="124"/>
        <v>0</v>
      </c>
      <c r="BF811" s="196">
        <f t="shared" si="125"/>
        <v>0</v>
      </c>
      <c r="BG811" s="196">
        <f t="shared" si="126"/>
        <v>0</v>
      </c>
      <c r="BH811" s="196">
        <f t="shared" si="127"/>
        <v>0</v>
      </c>
      <c r="BI811" s="196">
        <f t="shared" si="128"/>
        <v>0</v>
      </c>
      <c r="BJ811" s="17" t="s">
        <v>153</v>
      </c>
      <c r="BK811" s="196">
        <f t="shared" si="129"/>
        <v>0</v>
      </c>
      <c r="BL811" s="17" t="s">
        <v>269</v>
      </c>
      <c r="BM811" s="195" t="s">
        <v>1474</v>
      </c>
    </row>
    <row r="812" spans="1:65" s="2" customFormat="1" ht="21.75" customHeight="1">
      <c r="A812" s="34"/>
      <c r="B812" s="35"/>
      <c r="C812" s="183" t="s">
        <v>1475</v>
      </c>
      <c r="D812" s="183" t="s">
        <v>148</v>
      </c>
      <c r="E812" s="184" t="s">
        <v>1476</v>
      </c>
      <c r="F812" s="185" t="s">
        <v>1477</v>
      </c>
      <c r="G812" s="186" t="s">
        <v>151</v>
      </c>
      <c r="H812" s="187">
        <v>1</v>
      </c>
      <c r="I812" s="188"/>
      <c r="J812" s="189">
        <f t="shared" si="120"/>
        <v>0</v>
      </c>
      <c r="K812" s="190"/>
      <c r="L812" s="39"/>
      <c r="M812" s="191" t="s">
        <v>1</v>
      </c>
      <c r="N812" s="192" t="s">
        <v>41</v>
      </c>
      <c r="O812" s="71"/>
      <c r="P812" s="193">
        <f t="shared" si="121"/>
        <v>0</v>
      </c>
      <c r="Q812" s="193">
        <v>0</v>
      </c>
      <c r="R812" s="193">
        <f t="shared" si="122"/>
        <v>0</v>
      </c>
      <c r="S812" s="193">
        <v>2.9999999999999997E-4</v>
      </c>
      <c r="T812" s="194">
        <f t="shared" si="123"/>
        <v>2.9999999999999997E-4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195" t="s">
        <v>269</v>
      </c>
      <c r="AT812" s="195" t="s">
        <v>148</v>
      </c>
      <c r="AU812" s="195" t="s">
        <v>153</v>
      </c>
      <c r="AY812" s="17" t="s">
        <v>145</v>
      </c>
      <c r="BE812" s="196">
        <f t="shared" si="124"/>
        <v>0</v>
      </c>
      <c r="BF812" s="196">
        <f t="shared" si="125"/>
        <v>0</v>
      </c>
      <c r="BG812" s="196">
        <f t="shared" si="126"/>
        <v>0</v>
      </c>
      <c r="BH812" s="196">
        <f t="shared" si="127"/>
        <v>0</v>
      </c>
      <c r="BI812" s="196">
        <f t="shared" si="128"/>
        <v>0</v>
      </c>
      <c r="BJ812" s="17" t="s">
        <v>153</v>
      </c>
      <c r="BK812" s="196">
        <f t="shared" si="129"/>
        <v>0</v>
      </c>
      <c r="BL812" s="17" t="s">
        <v>269</v>
      </c>
      <c r="BM812" s="195" t="s">
        <v>1478</v>
      </c>
    </row>
    <row r="813" spans="1:65" s="2" customFormat="1" ht="16.5" customHeight="1">
      <c r="A813" s="34"/>
      <c r="B813" s="35"/>
      <c r="C813" s="183" t="s">
        <v>1479</v>
      </c>
      <c r="D813" s="183" t="s">
        <v>148</v>
      </c>
      <c r="E813" s="184" t="s">
        <v>1480</v>
      </c>
      <c r="F813" s="185" t="s">
        <v>1481</v>
      </c>
      <c r="G813" s="186" t="s">
        <v>151</v>
      </c>
      <c r="H813" s="187">
        <v>2</v>
      </c>
      <c r="I813" s="188"/>
      <c r="J813" s="189">
        <f t="shared" si="120"/>
        <v>0</v>
      </c>
      <c r="K813" s="190"/>
      <c r="L813" s="39"/>
      <c r="M813" s="191" t="s">
        <v>1</v>
      </c>
      <c r="N813" s="192" t="s">
        <v>41</v>
      </c>
      <c r="O813" s="71"/>
      <c r="P813" s="193">
        <f t="shared" si="121"/>
        <v>0</v>
      </c>
      <c r="Q813" s="193">
        <v>0</v>
      </c>
      <c r="R813" s="193">
        <f t="shared" si="122"/>
        <v>0</v>
      </c>
      <c r="S813" s="193">
        <v>0</v>
      </c>
      <c r="T813" s="194">
        <f t="shared" si="123"/>
        <v>0</v>
      </c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R813" s="195" t="s">
        <v>269</v>
      </c>
      <c r="AT813" s="195" t="s">
        <v>148</v>
      </c>
      <c r="AU813" s="195" t="s">
        <v>153</v>
      </c>
      <c r="AY813" s="17" t="s">
        <v>145</v>
      </c>
      <c r="BE813" s="196">
        <f t="shared" si="124"/>
        <v>0</v>
      </c>
      <c r="BF813" s="196">
        <f t="shared" si="125"/>
        <v>0</v>
      </c>
      <c r="BG813" s="196">
        <f t="shared" si="126"/>
        <v>0</v>
      </c>
      <c r="BH813" s="196">
        <f t="shared" si="127"/>
        <v>0</v>
      </c>
      <c r="BI813" s="196">
        <f t="shared" si="128"/>
        <v>0</v>
      </c>
      <c r="BJ813" s="17" t="s">
        <v>153</v>
      </c>
      <c r="BK813" s="196">
        <f t="shared" si="129"/>
        <v>0</v>
      </c>
      <c r="BL813" s="17" t="s">
        <v>269</v>
      </c>
      <c r="BM813" s="195" t="s">
        <v>1482</v>
      </c>
    </row>
    <row r="814" spans="1:65" s="2" customFormat="1" ht="24.2" customHeight="1">
      <c r="A814" s="34"/>
      <c r="B814" s="35"/>
      <c r="C814" s="230" t="s">
        <v>1483</v>
      </c>
      <c r="D814" s="230" t="s">
        <v>430</v>
      </c>
      <c r="E814" s="231" t="s">
        <v>1484</v>
      </c>
      <c r="F814" s="232" t="s">
        <v>1485</v>
      </c>
      <c r="G814" s="233" t="s">
        <v>151</v>
      </c>
      <c r="H814" s="234">
        <v>2</v>
      </c>
      <c r="I814" s="235"/>
      <c r="J814" s="236">
        <f t="shared" si="120"/>
        <v>0</v>
      </c>
      <c r="K814" s="237"/>
      <c r="L814" s="238"/>
      <c r="M814" s="239" t="s">
        <v>1</v>
      </c>
      <c r="N814" s="240" t="s">
        <v>41</v>
      </c>
      <c r="O814" s="71"/>
      <c r="P814" s="193">
        <f t="shared" si="121"/>
        <v>0</v>
      </c>
      <c r="Q814" s="193">
        <v>1E-4</v>
      </c>
      <c r="R814" s="193">
        <f t="shared" si="122"/>
        <v>2.0000000000000001E-4</v>
      </c>
      <c r="S814" s="193">
        <v>0</v>
      </c>
      <c r="T814" s="194">
        <f t="shared" si="123"/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195" t="s">
        <v>356</v>
      </c>
      <c r="AT814" s="195" t="s">
        <v>430</v>
      </c>
      <c r="AU814" s="195" t="s">
        <v>153</v>
      </c>
      <c r="AY814" s="17" t="s">
        <v>145</v>
      </c>
      <c r="BE814" s="196">
        <f t="shared" si="124"/>
        <v>0</v>
      </c>
      <c r="BF814" s="196">
        <f t="shared" si="125"/>
        <v>0</v>
      </c>
      <c r="BG814" s="196">
        <f t="shared" si="126"/>
        <v>0</v>
      </c>
      <c r="BH814" s="196">
        <f t="shared" si="127"/>
        <v>0</v>
      </c>
      <c r="BI814" s="196">
        <f t="shared" si="128"/>
        <v>0</v>
      </c>
      <c r="BJ814" s="17" t="s">
        <v>153</v>
      </c>
      <c r="BK814" s="196">
        <f t="shared" si="129"/>
        <v>0</v>
      </c>
      <c r="BL814" s="17" t="s">
        <v>269</v>
      </c>
      <c r="BM814" s="195" t="s">
        <v>1486</v>
      </c>
    </row>
    <row r="815" spans="1:65" s="2" customFormat="1" ht="21.75" customHeight="1">
      <c r="A815" s="34"/>
      <c r="B815" s="35"/>
      <c r="C815" s="230" t="s">
        <v>1487</v>
      </c>
      <c r="D815" s="230" t="s">
        <v>430</v>
      </c>
      <c r="E815" s="231" t="s">
        <v>1488</v>
      </c>
      <c r="F815" s="232" t="s">
        <v>1489</v>
      </c>
      <c r="G815" s="233" t="s">
        <v>151</v>
      </c>
      <c r="H815" s="234">
        <v>2</v>
      </c>
      <c r="I815" s="235"/>
      <c r="J815" s="236">
        <f t="shared" si="120"/>
        <v>0</v>
      </c>
      <c r="K815" s="237"/>
      <c r="L815" s="238"/>
      <c r="M815" s="239" t="s">
        <v>1</v>
      </c>
      <c r="N815" s="240" t="s">
        <v>41</v>
      </c>
      <c r="O815" s="71"/>
      <c r="P815" s="193">
        <f t="shared" si="121"/>
        <v>0</v>
      </c>
      <c r="Q815" s="193">
        <v>1E-4</v>
      </c>
      <c r="R815" s="193">
        <f t="shared" si="122"/>
        <v>2.0000000000000001E-4</v>
      </c>
      <c r="S815" s="193">
        <v>0</v>
      </c>
      <c r="T815" s="194">
        <f t="shared" si="123"/>
        <v>0</v>
      </c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R815" s="195" t="s">
        <v>356</v>
      </c>
      <c r="AT815" s="195" t="s">
        <v>430</v>
      </c>
      <c r="AU815" s="195" t="s">
        <v>153</v>
      </c>
      <c r="AY815" s="17" t="s">
        <v>145</v>
      </c>
      <c r="BE815" s="196">
        <f t="shared" si="124"/>
        <v>0</v>
      </c>
      <c r="BF815" s="196">
        <f t="shared" si="125"/>
        <v>0</v>
      </c>
      <c r="BG815" s="196">
        <f t="shared" si="126"/>
        <v>0</v>
      </c>
      <c r="BH815" s="196">
        <f t="shared" si="127"/>
        <v>0</v>
      </c>
      <c r="BI815" s="196">
        <f t="shared" si="128"/>
        <v>0</v>
      </c>
      <c r="BJ815" s="17" t="s">
        <v>153</v>
      </c>
      <c r="BK815" s="196">
        <f t="shared" si="129"/>
        <v>0</v>
      </c>
      <c r="BL815" s="17" t="s">
        <v>269</v>
      </c>
      <c r="BM815" s="195" t="s">
        <v>1490</v>
      </c>
    </row>
    <row r="816" spans="1:65" s="2" customFormat="1" ht="16.5" customHeight="1">
      <c r="A816" s="34"/>
      <c r="B816" s="35"/>
      <c r="C816" s="183" t="s">
        <v>1491</v>
      </c>
      <c r="D816" s="183" t="s">
        <v>148</v>
      </c>
      <c r="E816" s="184" t="s">
        <v>1492</v>
      </c>
      <c r="F816" s="185" t="s">
        <v>1493</v>
      </c>
      <c r="G816" s="186" t="s">
        <v>151</v>
      </c>
      <c r="H816" s="187">
        <v>1</v>
      </c>
      <c r="I816" s="188"/>
      <c r="J816" s="189">
        <f t="shared" si="120"/>
        <v>0</v>
      </c>
      <c r="K816" s="190"/>
      <c r="L816" s="39"/>
      <c r="M816" s="191" t="s">
        <v>1</v>
      </c>
      <c r="N816" s="192" t="s">
        <v>41</v>
      </c>
      <c r="O816" s="71"/>
      <c r="P816" s="193">
        <f t="shared" si="121"/>
        <v>0</v>
      </c>
      <c r="Q816" s="193">
        <v>0</v>
      </c>
      <c r="R816" s="193">
        <f t="shared" si="122"/>
        <v>0</v>
      </c>
      <c r="S816" s="193">
        <v>1E-3</v>
      </c>
      <c r="T816" s="194">
        <f t="shared" si="123"/>
        <v>1E-3</v>
      </c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R816" s="195" t="s">
        <v>152</v>
      </c>
      <c r="AT816" s="195" t="s">
        <v>148</v>
      </c>
      <c r="AU816" s="195" t="s">
        <v>153</v>
      </c>
      <c r="AY816" s="17" t="s">
        <v>145</v>
      </c>
      <c r="BE816" s="196">
        <f t="shared" si="124"/>
        <v>0</v>
      </c>
      <c r="BF816" s="196">
        <f t="shared" si="125"/>
        <v>0</v>
      </c>
      <c r="BG816" s="196">
        <f t="shared" si="126"/>
        <v>0</v>
      </c>
      <c r="BH816" s="196">
        <f t="shared" si="127"/>
        <v>0</v>
      </c>
      <c r="BI816" s="196">
        <f t="shared" si="128"/>
        <v>0</v>
      </c>
      <c r="BJ816" s="17" t="s">
        <v>153</v>
      </c>
      <c r="BK816" s="196">
        <f t="shared" si="129"/>
        <v>0</v>
      </c>
      <c r="BL816" s="17" t="s">
        <v>152</v>
      </c>
      <c r="BM816" s="195" t="s">
        <v>1494</v>
      </c>
    </row>
    <row r="817" spans="1:65" s="2" customFormat="1" ht="16.5" customHeight="1">
      <c r="A817" s="34"/>
      <c r="B817" s="35"/>
      <c r="C817" s="183" t="s">
        <v>1495</v>
      </c>
      <c r="D817" s="183" t="s">
        <v>148</v>
      </c>
      <c r="E817" s="184" t="s">
        <v>1496</v>
      </c>
      <c r="F817" s="185" t="s">
        <v>1497</v>
      </c>
      <c r="G817" s="186" t="s">
        <v>151</v>
      </c>
      <c r="H817" s="187">
        <v>1</v>
      </c>
      <c r="I817" s="188"/>
      <c r="J817" s="189">
        <f t="shared" si="120"/>
        <v>0</v>
      </c>
      <c r="K817" s="190"/>
      <c r="L817" s="39"/>
      <c r="M817" s="191" t="s">
        <v>1</v>
      </c>
      <c r="N817" s="192" t="s">
        <v>41</v>
      </c>
      <c r="O817" s="71"/>
      <c r="P817" s="193">
        <f t="shared" si="121"/>
        <v>0</v>
      </c>
      <c r="Q817" s="193">
        <v>0</v>
      </c>
      <c r="R817" s="193">
        <f t="shared" si="122"/>
        <v>0</v>
      </c>
      <c r="S817" s="193">
        <v>0</v>
      </c>
      <c r="T817" s="194">
        <f t="shared" si="123"/>
        <v>0</v>
      </c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R817" s="195" t="s">
        <v>269</v>
      </c>
      <c r="AT817" s="195" t="s">
        <v>148</v>
      </c>
      <c r="AU817" s="195" t="s">
        <v>153</v>
      </c>
      <c r="AY817" s="17" t="s">
        <v>145</v>
      </c>
      <c r="BE817" s="196">
        <f t="shared" si="124"/>
        <v>0</v>
      </c>
      <c r="BF817" s="196">
        <f t="shared" si="125"/>
        <v>0</v>
      </c>
      <c r="BG817" s="196">
        <f t="shared" si="126"/>
        <v>0</v>
      </c>
      <c r="BH817" s="196">
        <f t="shared" si="127"/>
        <v>0</v>
      </c>
      <c r="BI817" s="196">
        <f t="shared" si="128"/>
        <v>0</v>
      </c>
      <c r="BJ817" s="17" t="s">
        <v>153</v>
      </c>
      <c r="BK817" s="196">
        <f t="shared" si="129"/>
        <v>0</v>
      </c>
      <c r="BL817" s="17" t="s">
        <v>269</v>
      </c>
      <c r="BM817" s="195" t="s">
        <v>1498</v>
      </c>
    </row>
    <row r="818" spans="1:65" s="2" customFormat="1" ht="16.5" customHeight="1">
      <c r="A818" s="34"/>
      <c r="B818" s="35"/>
      <c r="C818" s="230" t="s">
        <v>1499</v>
      </c>
      <c r="D818" s="230" t="s">
        <v>430</v>
      </c>
      <c r="E818" s="231" t="s">
        <v>1500</v>
      </c>
      <c r="F818" s="232" t="s">
        <v>1501</v>
      </c>
      <c r="G818" s="233" t="s">
        <v>151</v>
      </c>
      <c r="H818" s="234">
        <v>1</v>
      </c>
      <c r="I818" s="235"/>
      <c r="J818" s="236">
        <f t="shared" si="120"/>
        <v>0</v>
      </c>
      <c r="K818" s="237"/>
      <c r="L818" s="238"/>
      <c r="M818" s="239" t="s">
        <v>1</v>
      </c>
      <c r="N818" s="240" t="s">
        <v>41</v>
      </c>
      <c r="O818" s="71"/>
      <c r="P818" s="193">
        <f t="shared" si="121"/>
        <v>0</v>
      </c>
      <c r="Q818" s="193">
        <v>1.3999999999999999E-4</v>
      </c>
      <c r="R818" s="193">
        <f t="shared" si="122"/>
        <v>1.3999999999999999E-4</v>
      </c>
      <c r="S818" s="193">
        <v>0</v>
      </c>
      <c r="T818" s="194">
        <f t="shared" si="123"/>
        <v>0</v>
      </c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R818" s="195" t="s">
        <v>356</v>
      </c>
      <c r="AT818" s="195" t="s">
        <v>430</v>
      </c>
      <c r="AU818" s="195" t="s">
        <v>153</v>
      </c>
      <c r="AY818" s="17" t="s">
        <v>145</v>
      </c>
      <c r="BE818" s="196">
        <f t="shared" si="124"/>
        <v>0</v>
      </c>
      <c r="BF818" s="196">
        <f t="shared" si="125"/>
        <v>0</v>
      </c>
      <c r="BG818" s="196">
        <f t="shared" si="126"/>
        <v>0</v>
      </c>
      <c r="BH818" s="196">
        <f t="shared" si="127"/>
        <v>0</v>
      </c>
      <c r="BI818" s="196">
        <f t="shared" si="128"/>
        <v>0</v>
      </c>
      <c r="BJ818" s="17" t="s">
        <v>153</v>
      </c>
      <c r="BK818" s="196">
        <f t="shared" si="129"/>
        <v>0</v>
      </c>
      <c r="BL818" s="17" t="s">
        <v>269</v>
      </c>
      <c r="BM818" s="195" t="s">
        <v>1502</v>
      </c>
    </row>
    <row r="819" spans="1:65" s="2" customFormat="1" ht="16.5" customHeight="1">
      <c r="A819" s="34"/>
      <c r="B819" s="35"/>
      <c r="C819" s="230" t="s">
        <v>1503</v>
      </c>
      <c r="D819" s="230" t="s">
        <v>430</v>
      </c>
      <c r="E819" s="231" t="s">
        <v>1504</v>
      </c>
      <c r="F819" s="232" t="s">
        <v>1505</v>
      </c>
      <c r="G819" s="233" t="s">
        <v>151</v>
      </c>
      <c r="H819" s="234">
        <v>1</v>
      </c>
      <c r="I819" s="235"/>
      <c r="J819" s="236">
        <f t="shared" si="120"/>
        <v>0</v>
      </c>
      <c r="K819" s="237"/>
      <c r="L819" s="238"/>
      <c r="M819" s="239" t="s">
        <v>1</v>
      </c>
      <c r="N819" s="240" t="s">
        <v>41</v>
      </c>
      <c r="O819" s="71"/>
      <c r="P819" s="193">
        <f t="shared" si="121"/>
        <v>0</v>
      </c>
      <c r="Q819" s="193">
        <v>1.1E-4</v>
      </c>
      <c r="R819" s="193">
        <f t="shared" si="122"/>
        <v>1.1E-4</v>
      </c>
      <c r="S819" s="193">
        <v>0</v>
      </c>
      <c r="T819" s="194">
        <f t="shared" si="123"/>
        <v>0</v>
      </c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R819" s="195" t="s">
        <v>356</v>
      </c>
      <c r="AT819" s="195" t="s">
        <v>430</v>
      </c>
      <c r="AU819" s="195" t="s">
        <v>153</v>
      </c>
      <c r="AY819" s="17" t="s">
        <v>145</v>
      </c>
      <c r="BE819" s="196">
        <f t="shared" si="124"/>
        <v>0</v>
      </c>
      <c r="BF819" s="196">
        <f t="shared" si="125"/>
        <v>0</v>
      </c>
      <c r="BG819" s="196">
        <f t="shared" si="126"/>
        <v>0</v>
      </c>
      <c r="BH819" s="196">
        <f t="shared" si="127"/>
        <v>0</v>
      </c>
      <c r="BI819" s="196">
        <f t="shared" si="128"/>
        <v>0</v>
      </c>
      <c r="BJ819" s="17" t="s">
        <v>153</v>
      </c>
      <c r="BK819" s="196">
        <f t="shared" si="129"/>
        <v>0</v>
      </c>
      <c r="BL819" s="17" t="s">
        <v>269</v>
      </c>
      <c r="BM819" s="195" t="s">
        <v>1506</v>
      </c>
    </row>
    <row r="820" spans="1:65" s="2" customFormat="1" ht="24.2" customHeight="1">
      <c r="A820" s="34"/>
      <c r="B820" s="35"/>
      <c r="C820" s="183" t="s">
        <v>1507</v>
      </c>
      <c r="D820" s="183" t="s">
        <v>148</v>
      </c>
      <c r="E820" s="184" t="s">
        <v>1508</v>
      </c>
      <c r="F820" s="185" t="s">
        <v>1509</v>
      </c>
      <c r="G820" s="186" t="s">
        <v>387</v>
      </c>
      <c r="H820" s="187">
        <v>8.0000000000000002E-3</v>
      </c>
      <c r="I820" s="188"/>
      <c r="J820" s="189">
        <f t="shared" si="120"/>
        <v>0</v>
      </c>
      <c r="K820" s="190"/>
      <c r="L820" s="39"/>
      <c r="M820" s="191" t="s">
        <v>1</v>
      </c>
      <c r="N820" s="192" t="s">
        <v>41</v>
      </c>
      <c r="O820" s="71"/>
      <c r="P820" s="193">
        <f t="shared" si="121"/>
        <v>0</v>
      </c>
      <c r="Q820" s="193">
        <v>0</v>
      </c>
      <c r="R820" s="193">
        <f t="shared" si="122"/>
        <v>0</v>
      </c>
      <c r="S820" s="193">
        <v>0</v>
      </c>
      <c r="T820" s="194">
        <f t="shared" si="123"/>
        <v>0</v>
      </c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R820" s="195" t="s">
        <v>269</v>
      </c>
      <c r="AT820" s="195" t="s">
        <v>148</v>
      </c>
      <c r="AU820" s="195" t="s">
        <v>153</v>
      </c>
      <c r="AY820" s="17" t="s">
        <v>145</v>
      </c>
      <c r="BE820" s="196">
        <f t="shared" si="124"/>
        <v>0</v>
      </c>
      <c r="BF820" s="196">
        <f t="shared" si="125"/>
        <v>0</v>
      </c>
      <c r="BG820" s="196">
        <f t="shared" si="126"/>
        <v>0</v>
      </c>
      <c r="BH820" s="196">
        <f t="shared" si="127"/>
        <v>0</v>
      </c>
      <c r="BI820" s="196">
        <f t="shared" si="128"/>
        <v>0</v>
      </c>
      <c r="BJ820" s="17" t="s">
        <v>153</v>
      </c>
      <c r="BK820" s="196">
        <f t="shared" si="129"/>
        <v>0</v>
      </c>
      <c r="BL820" s="17" t="s">
        <v>269</v>
      </c>
      <c r="BM820" s="195" t="s">
        <v>1510</v>
      </c>
    </row>
    <row r="821" spans="1:65" s="2" customFormat="1" ht="24.2" customHeight="1">
      <c r="A821" s="34"/>
      <c r="B821" s="35"/>
      <c r="C821" s="183" t="s">
        <v>1511</v>
      </c>
      <c r="D821" s="183" t="s">
        <v>148</v>
      </c>
      <c r="E821" s="184" t="s">
        <v>1512</v>
      </c>
      <c r="F821" s="185" t="s">
        <v>1513</v>
      </c>
      <c r="G821" s="186" t="s">
        <v>387</v>
      </c>
      <c r="H821" s="187">
        <v>8.0000000000000002E-3</v>
      </c>
      <c r="I821" s="188"/>
      <c r="J821" s="189">
        <f t="shared" si="120"/>
        <v>0</v>
      </c>
      <c r="K821" s="190"/>
      <c r="L821" s="39"/>
      <c r="M821" s="191" t="s">
        <v>1</v>
      </c>
      <c r="N821" s="192" t="s">
        <v>41</v>
      </c>
      <c r="O821" s="71"/>
      <c r="P821" s="193">
        <f t="shared" si="121"/>
        <v>0</v>
      </c>
      <c r="Q821" s="193">
        <v>0</v>
      </c>
      <c r="R821" s="193">
        <f t="shared" si="122"/>
        <v>0</v>
      </c>
      <c r="S821" s="193">
        <v>0</v>
      </c>
      <c r="T821" s="194">
        <f t="shared" si="123"/>
        <v>0</v>
      </c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R821" s="195" t="s">
        <v>269</v>
      </c>
      <c r="AT821" s="195" t="s">
        <v>148</v>
      </c>
      <c r="AU821" s="195" t="s">
        <v>153</v>
      </c>
      <c r="AY821" s="17" t="s">
        <v>145</v>
      </c>
      <c r="BE821" s="196">
        <f t="shared" si="124"/>
        <v>0</v>
      </c>
      <c r="BF821" s="196">
        <f t="shared" si="125"/>
        <v>0</v>
      </c>
      <c r="BG821" s="196">
        <f t="shared" si="126"/>
        <v>0</v>
      </c>
      <c r="BH821" s="196">
        <f t="shared" si="127"/>
        <v>0</v>
      </c>
      <c r="BI821" s="196">
        <f t="shared" si="128"/>
        <v>0</v>
      </c>
      <c r="BJ821" s="17" t="s">
        <v>153</v>
      </c>
      <c r="BK821" s="196">
        <f t="shared" si="129"/>
        <v>0</v>
      </c>
      <c r="BL821" s="17" t="s">
        <v>269</v>
      </c>
      <c r="BM821" s="195" t="s">
        <v>1514</v>
      </c>
    </row>
    <row r="822" spans="1:65" s="2" customFormat="1" ht="24.2" customHeight="1">
      <c r="A822" s="34"/>
      <c r="B822" s="35"/>
      <c r="C822" s="183" t="s">
        <v>1515</v>
      </c>
      <c r="D822" s="183" t="s">
        <v>148</v>
      </c>
      <c r="E822" s="184" t="s">
        <v>1516</v>
      </c>
      <c r="F822" s="185" t="s">
        <v>1517</v>
      </c>
      <c r="G822" s="186" t="s">
        <v>387</v>
      </c>
      <c r="H822" s="187">
        <v>8.0000000000000002E-3</v>
      </c>
      <c r="I822" s="188"/>
      <c r="J822" s="189">
        <f t="shared" si="120"/>
        <v>0</v>
      </c>
      <c r="K822" s="190"/>
      <c r="L822" s="39"/>
      <c r="M822" s="191" t="s">
        <v>1</v>
      </c>
      <c r="N822" s="192" t="s">
        <v>41</v>
      </c>
      <c r="O822" s="71"/>
      <c r="P822" s="193">
        <f t="shared" si="121"/>
        <v>0</v>
      </c>
      <c r="Q822" s="193">
        <v>0</v>
      </c>
      <c r="R822" s="193">
        <f t="shared" si="122"/>
        <v>0</v>
      </c>
      <c r="S822" s="193">
        <v>0</v>
      </c>
      <c r="T822" s="194">
        <f t="shared" si="123"/>
        <v>0</v>
      </c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R822" s="195" t="s">
        <v>269</v>
      </c>
      <c r="AT822" s="195" t="s">
        <v>148</v>
      </c>
      <c r="AU822" s="195" t="s">
        <v>153</v>
      </c>
      <c r="AY822" s="17" t="s">
        <v>145</v>
      </c>
      <c r="BE822" s="196">
        <f t="shared" si="124"/>
        <v>0</v>
      </c>
      <c r="BF822" s="196">
        <f t="shared" si="125"/>
        <v>0</v>
      </c>
      <c r="BG822" s="196">
        <f t="shared" si="126"/>
        <v>0</v>
      </c>
      <c r="BH822" s="196">
        <f t="shared" si="127"/>
        <v>0</v>
      </c>
      <c r="BI822" s="196">
        <f t="shared" si="128"/>
        <v>0</v>
      </c>
      <c r="BJ822" s="17" t="s">
        <v>153</v>
      </c>
      <c r="BK822" s="196">
        <f t="shared" si="129"/>
        <v>0</v>
      </c>
      <c r="BL822" s="17" t="s">
        <v>269</v>
      </c>
      <c r="BM822" s="195" t="s">
        <v>1518</v>
      </c>
    </row>
    <row r="823" spans="1:65" s="12" customFormat="1" ht="22.9" customHeight="1">
      <c r="B823" s="167"/>
      <c r="C823" s="168"/>
      <c r="D823" s="169" t="s">
        <v>74</v>
      </c>
      <c r="E823" s="181" t="s">
        <v>1519</v>
      </c>
      <c r="F823" s="181" t="s">
        <v>1520</v>
      </c>
      <c r="G823" s="168"/>
      <c r="H823" s="168"/>
      <c r="I823" s="171"/>
      <c r="J823" s="182">
        <f>BK823</f>
        <v>0</v>
      </c>
      <c r="K823" s="168"/>
      <c r="L823" s="173"/>
      <c r="M823" s="174"/>
      <c r="N823" s="175"/>
      <c r="O823" s="175"/>
      <c r="P823" s="176">
        <f>SUM(P824:P843)</f>
        <v>0</v>
      </c>
      <c r="Q823" s="175"/>
      <c r="R823" s="176">
        <f>SUM(R824:R843)</f>
        <v>3.6700000000000001E-3</v>
      </c>
      <c r="S823" s="175"/>
      <c r="T823" s="177">
        <f>SUM(T824:T843)</f>
        <v>9.5399999999999999E-3</v>
      </c>
      <c r="AR823" s="178" t="s">
        <v>153</v>
      </c>
      <c r="AT823" s="179" t="s">
        <v>74</v>
      </c>
      <c r="AU823" s="179" t="s">
        <v>83</v>
      </c>
      <c r="AY823" s="178" t="s">
        <v>145</v>
      </c>
      <c r="BK823" s="180">
        <f>SUM(BK824:BK843)</f>
        <v>0</v>
      </c>
    </row>
    <row r="824" spans="1:65" s="2" customFormat="1" ht="24.2" customHeight="1">
      <c r="A824" s="34"/>
      <c r="B824" s="35"/>
      <c r="C824" s="183" t="s">
        <v>1521</v>
      </c>
      <c r="D824" s="183" t="s">
        <v>148</v>
      </c>
      <c r="E824" s="184" t="s">
        <v>1522</v>
      </c>
      <c r="F824" s="185" t="s">
        <v>1523</v>
      </c>
      <c r="G824" s="186" t="s">
        <v>151</v>
      </c>
      <c r="H824" s="187">
        <v>2</v>
      </c>
      <c r="I824" s="188"/>
      <c r="J824" s="189">
        <f>ROUND(I824*H824,2)</f>
        <v>0</v>
      </c>
      <c r="K824" s="190"/>
      <c r="L824" s="39"/>
      <c r="M824" s="191" t="s">
        <v>1</v>
      </c>
      <c r="N824" s="192" t="s">
        <v>41</v>
      </c>
      <c r="O824" s="71"/>
      <c r="P824" s="193">
        <f>O824*H824</f>
        <v>0</v>
      </c>
      <c r="Q824" s="193">
        <v>0</v>
      </c>
      <c r="R824" s="193">
        <f>Q824*H824</f>
        <v>0</v>
      </c>
      <c r="S824" s="193">
        <v>0</v>
      </c>
      <c r="T824" s="194">
        <f>S824*H824</f>
        <v>0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195" t="s">
        <v>269</v>
      </c>
      <c r="AT824" s="195" t="s">
        <v>148</v>
      </c>
      <c r="AU824" s="195" t="s">
        <v>153</v>
      </c>
      <c r="AY824" s="17" t="s">
        <v>145</v>
      </c>
      <c r="BE824" s="196">
        <f>IF(N824="základní",J824,0)</f>
        <v>0</v>
      </c>
      <c r="BF824" s="196">
        <f>IF(N824="snížená",J824,0)</f>
        <v>0</v>
      </c>
      <c r="BG824" s="196">
        <f>IF(N824="zákl. přenesená",J824,0)</f>
        <v>0</v>
      </c>
      <c r="BH824" s="196">
        <f>IF(N824="sníž. přenesená",J824,0)</f>
        <v>0</v>
      </c>
      <c r="BI824" s="196">
        <f>IF(N824="nulová",J824,0)</f>
        <v>0</v>
      </c>
      <c r="BJ824" s="17" t="s">
        <v>153</v>
      </c>
      <c r="BK824" s="196">
        <f>ROUND(I824*H824,2)</f>
        <v>0</v>
      </c>
      <c r="BL824" s="17" t="s">
        <v>269</v>
      </c>
      <c r="BM824" s="195" t="s">
        <v>1524</v>
      </c>
    </row>
    <row r="825" spans="1:65" s="13" customFormat="1" ht="11.25">
      <c r="B825" s="197"/>
      <c r="C825" s="198"/>
      <c r="D825" s="199" t="s">
        <v>155</v>
      </c>
      <c r="E825" s="200" t="s">
        <v>1</v>
      </c>
      <c r="F825" s="201" t="s">
        <v>1525</v>
      </c>
      <c r="G825" s="198"/>
      <c r="H825" s="200" t="s">
        <v>1</v>
      </c>
      <c r="I825" s="202"/>
      <c r="J825" s="198"/>
      <c r="K825" s="198"/>
      <c r="L825" s="203"/>
      <c r="M825" s="204"/>
      <c r="N825" s="205"/>
      <c r="O825" s="205"/>
      <c r="P825" s="205"/>
      <c r="Q825" s="205"/>
      <c r="R825" s="205"/>
      <c r="S825" s="205"/>
      <c r="T825" s="206"/>
      <c r="AT825" s="207" t="s">
        <v>155</v>
      </c>
      <c r="AU825" s="207" t="s">
        <v>153</v>
      </c>
      <c r="AV825" s="13" t="s">
        <v>83</v>
      </c>
      <c r="AW825" s="13" t="s">
        <v>33</v>
      </c>
      <c r="AX825" s="13" t="s">
        <v>75</v>
      </c>
      <c r="AY825" s="207" t="s">
        <v>145</v>
      </c>
    </row>
    <row r="826" spans="1:65" s="14" customFormat="1" ht="11.25">
      <c r="B826" s="208"/>
      <c r="C826" s="209"/>
      <c r="D826" s="199" t="s">
        <v>155</v>
      </c>
      <c r="E826" s="210" t="s">
        <v>1</v>
      </c>
      <c r="F826" s="211" t="s">
        <v>153</v>
      </c>
      <c r="G826" s="209"/>
      <c r="H826" s="212">
        <v>2</v>
      </c>
      <c r="I826" s="213"/>
      <c r="J826" s="209"/>
      <c r="K826" s="209"/>
      <c r="L826" s="214"/>
      <c r="M826" s="215"/>
      <c r="N826" s="216"/>
      <c r="O826" s="216"/>
      <c r="P826" s="216"/>
      <c r="Q826" s="216"/>
      <c r="R826" s="216"/>
      <c r="S826" s="216"/>
      <c r="T826" s="217"/>
      <c r="AT826" s="218" t="s">
        <v>155</v>
      </c>
      <c r="AU826" s="218" t="s">
        <v>153</v>
      </c>
      <c r="AV826" s="14" t="s">
        <v>153</v>
      </c>
      <c r="AW826" s="14" t="s">
        <v>33</v>
      </c>
      <c r="AX826" s="14" t="s">
        <v>83</v>
      </c>
      <c r="AY826" s="218" t="s">
        <v>145</v>
      </c>
    </row>
    <row r="827" spans="1:65" s="2" customFormat="1" ht="24.2" customHeight="1">
      <c r="A827" s="34"/>
      <c r="B827" s="35"/>
      <c r="C827" s="230" t="s">
        <v>1526</v>
      </c>
      <c r="D827" s="230" t="s">
        <v>430</v>
      </c>
      <c r="E827" s="231" t="s">
        <v>1527</v>
      </c>
      <c r="F827" s="232" t="s">
        <v>1528</v>
      </c>
      <c r="G827" s="233" t="s">
        <v>151</v>
      </c>
      <c r="H827" s="234">
        <v>2</v>
      </c>
      <c r="I827" s="235"/>
      <c r="J827" s="236">
        <f>ROUND(I827*H827,2)</f>
        <v>0</v>
      </c>
      <c r="K827" s="237"/>
      <c r="L827" s="238"/>
      <c r="M827" s="239" t="s">
        <v>1</v>
      </c>
      <c r="N827" s="240" t="s">
        <v>41</v>
      </c>
      <c r="O827" s="71"/>
      <c r="P827" s="193">
        <f>O827*H827</f>
        <v>0</v>
      </c>
      <c r="Q827" s="193">
        <v>1.5E-3</v>
      </c>
      <c r="R827" s="193">
        <f>Q827*H827</f>
        <v>3.0000000000000001E-3</v>
      </c>
      <c r="S827" s="193">
        <v>0</v>
      </c>
      <c r="T827" s="194">
        <f>S827*H827</f>
        <v>0</v>
      </c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R827" s="195" t="s">
        <v>356</v>
      </c>
      <c r="AT827" s="195" t="s">
        <v>430</v>
      </c>
      <c r="AU827" s="195" t="s">
        <v>153</v>
      </c>
      <c r="AY827" s="17" t="s">
        <v>145</v>
      </c>
      <c r="BE827" s="196">
        <f>IF(N827="základní",J827,0)</f>
        <v>0</v>
      </c>
      <c r="BF827" s="196">
        <f>IF(N827="snížená",J827,0)</f>
        <v>0</v>
      </c>
      <c r="BG827" s="196">
        <f>IF(N827="zákl. přenesená",J827,0)</f>
        <v>0</v>
      </c>
      <c r="BH827" s="196">
        <f>IF(N827="sníž. přenesená",J827,0)</f>
        <v>0</v>
      </c>
      <c r="BI827" s="196">
        <f>IF(N827="nulová",J827,0)</f>
        <v>0</v>
      </c>
      <c r="BJ827" s="17" t="s">
        <v>153</v>
      </c>
      <c r="BK827" s="196">
        <f>ROUND(I827*H827,2)</f>
        <v>0</v>
      </c>
      <c r="BL827" s="17" t="s">
        <v>269</v>
      </c>
      <c r="BM827" s="195" t="s">
        <v>1529</v>
      </c>
    </row>
    <row r="828" spans="1:65" s="2" customFormat="1" ht="16.5" customHeight="1">
      <c r="A828" s="34"/>
      <c r="B828" s="35"/>
      <c r="C828" s="183" t="s">
        <v>1530</v>
      </c>
      <c r="D828" s="183" t="s">
        <v>148</v>
      </c>
      <c r="E828" s="184" t="s">
        <v>1531</v>
      </c>
      <c r="F828" s="185" t="s">
        <v>1532</v>
      </c>
      <c r="G828" s="186" t="s">
        <v>151</v>
      </c>
      <c r="H828" s="187">
        <v>1</v>
      </c>
      <c r="I828" s="188"/>
      <c r="J828" s="189">
        <f>ROUND(I828*H828,2)</f>
        <v>0</v>
      </c>
      <c r="K828" s="190"/>
      <c r="L828" s="39"/>
      <c r="M828" s="191" t="s">
        <v>1</v>
      </c>
      <c r="N828" s="192" t="s">
        <v>41</v>
      </c>
      <c r="O828" s="71"/>
      <c r="P828" s="193">
        <f>O828*H828</f>
        <v>0</v>
      </c>
      <c r="Q828" s="193">
        <v>0</v>
      </c>
      <c r="R828" s="193">
        <f>Q828*H828</f>
        <v>0</v>
      </c>
      <c r="S828" s="193">
        <v>0</v>
      </c>
      <c r="T828" s="194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95" t="s">
        <v>269</v>
      </c>
      <c r="AT828" s="195" t="s">
        <v>148</v>
      </c>
      <c r="AU828" s="195" t="s">
        <v>153</v>
      </c>
      <c r="AY828" s="17" t="s">
        <v>145</v>
      </c>
      <c r="BE828" s="196">
        <f>IF(N828="základní",J828,0)</f>
        <v>0</v>
      </c>
      <c r="BF828" s="196">
        <f>IF(N828="snížená",J828,0)</f>
        <v>0</v>
      </c>
      <c r="BG828" s="196">
        <f>IF(N828="zákl. přenesená",J828,0)</f>
        <v>0</v>
      </c>
      <c r="BH828" s="196">
        <f>IF(N828="sníž. přenesená",J828,0)</f>
        <v>0</v>
      </c>
      <c r="BI828" s="196">
        <f>IF(N828="nulová",J828,0)</f>
        <v>0</v>
      </c>
      <c r="BJ828" s="17" t="s">
        <v>153</v>
      </c>
      <c r="BK828" s="196">
        <f>ROUND(I828*H828,2)</f>
        <v>0</v>
      </c>
      <c r="BL828" s="17" t="s">
        <v>269</v>
      </c>
      <c r="BM828" s="195" t="s">
        <v>1533</v>
      </c>
    </row>
    <row r="829" spans="1:65" s="13" customFormat="1" ht="11.25">
      <c r="B829" s="197"/>
      <c r="C829" s="198"/>
      <c r="D829" s="199" t="s">
        <v>155</v>
      </c>
      <c r="E829" s="200" t="s">
        <v>1</v>
      </c>
      <c r="F829" s="201" t="s">
        <v>1534</v>
      </c>
      <c r="G829" s="198"/>
      <c r="H829" s="200" t="s">
        <v>1</v>
      </c>
      <c r="I829" s="202"/>
      <c r="J829" s="198"/>
      <c r="K829" s="198"/>
      <c r="L829" s="203"/>
      <c r="M829" s="204"/>
      <c r="N829" s="205"/>
      <c r="O829" s="205"/>
      <c r="P829" s="205"/>
      <c r="Q829" s="205"/>
      <c r="R829" s="205"/>
      <c r="S829" s="205"/>
      <c r="T829" s="206"/>
      <c r="AT829" s="207" t="s">
        <v>155</v>
      </c>
      <c r="AU829" s="207" t="s">
        <v>153</v>
      </c>
      <c r="AV829" s="13" t="s">
        <v>83</v>
      </c>
      <c r="AW829" s="13" t="s">
        <v>33</v>
      </c>
      <c r="AX829" s="13" t="s">
        <v>75</v>
      </c>
      <c r="AY829" s="207" t="s">
        <v>145</v>
      </c>
    </row>
    <row r="830" spans="1:65" s="14" customFormat="1" ht="11.25">
      <c r="B830" s="208"/>
      <c r="C830" s="209"/>
      <c r="D830" s="199" t="s">
        <v>155</v>
      </c>
      <c r="E830" s="210" t="s">
        <v>1</v>
      </c>
      <c r="F830" s="211" t="s">
        <v>83</v>
      </c>
      <c r="G830" s="209"/>
      <c r="H830" s="212">
        <v>1</v>
      </c>
      <c r="I830" s="213"/>
      <c r="J830" s="209"/>
      <c r="K830" s="209"/>
      <c r="L830" s="214"/>
      <c r="M830" s="215"/>
      <c r="N830" s="216"/>
      <c r="O830" s="216"/>
      <c r="P830" s="216"/>
      <c r="Q830" s="216"/>
      <c r="R830" s="216"/>
      <c r="S830" s="216"/>
      <c r="T830" s="217"/>
      <c r="AT830" s="218" t="s">
        <v>155</v>
      </c>
      <c r="AU830" s="218" t="s">
        <v>153</v>
      </c>
      <c r="AV830" s="14" t="s">
        <v>153</v>
      </c>
      <c r="AW830" s="14" t="s">
        <v>33</v>
      </c>
      <c r="AX830" s="14" t="s">
        <v>83</v>
      </c>
      <c r="AY830" s="218" t="s">
        <v>145</v>
      </c>
    </row>
    <row r="831" spans="1:65" s="2" customFormat="1" ht="16.5" customHeight="1">
      <c r="A831" s="34"/>
      <c r="B831" s="35"/>
      <c r="C831" s="230" t="s">
        <v>1535</v>
      </c>
      <c r="D831" s="230" t="s">
        <v>430</v>
      </c>
      <c r="E831" s="231" t="s">
        <v>1536</v>
      </c>
      <c r="F831" s="232" t="s">
        <v>1537</v>
      </c>
      <c r="G831" s="233" t="s">
        <v>151</v>
      </c>
      <c r="H831" s="234">
        <v>1</v>
      </c>
      <c r="I831" s="235"/>
      <c r="J831" s="236">
        <f>ROUND(I831*H831,2)</f>
        <v>0</v>
      </c>
      <c r="K831" s="237"/>
      <c r="L831" s="238"/>
      <c r="M831" s="239" t="s">
        <v>1</v>
      </c>
      <c r="N831" s="240" t="s">
        <v>41</v>
      </c>
      <c r="O831" s="71"/>
      <c r="P831" s="193">
        <f>O831*H831</f>
        <v>0</v>
      </c>
      <c r="Q831" s="193">
        <v>3.5E-4</v>
      </c>
      <c r="R831" s="193">
        <f>Q831*H831</f>
        <v>3.5E-4</v>
      </c>
      <c r="S831" s="193">
        <v>0</v>
      </c>
      <c r="T831" s="194">
        <f>S831*H831</f>
        <v>0</v>
      </c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R831" s="195" t="s">
        <v>356</v>
      </c>
      <c r="AT831" s="195" t="s">
        <v>430</v>
      </c>
      <c r="AU831" s="195" t="s">
        <v>153</v>
      </c>
      <c r="AY831" s="17" t="s">
        <v>145</v>
      </c>
      <c r="BE831" s="196">
        <f>IF(N831="základní",J831,0)</f>
        <v>0</v>
      </c>
      <c r="BF831" s="196">
        <f>IF(N831="snížená",J831,0)</f>
        <v>0</v>
      </c>
      <c r="BG831" s="196">
        <f>IF(N831="zákl. přenesená",J831,0)</f>
        <v>0</v>
      </c>
      <c r="BH831" s="196">
        <f>IF(N831="sníž. přenesená",J831,0)</f>
        <v>0</v>
      </c>
      <c r="BI831" s="196">
        <f>IF(N831="nulová",J831,0)</f>
        <v>0</v>
      </c>
      <c r="BJ831" s="17" t="s">
        <v>153</v>
      </c>
      <c r="BK831" s="196">
        <f>ROUND(I831*H831,2)</f>
        <v>0</v>
      </c>
      <c r="BL831" s="17" t="s">
        <v>269</v>
      </c>
      <c r="BM831" s="195" t="s">
        <v>1538</v>
      </c>
    </row>
    <row r="832" spans="1:65" s="2" customFormat="1" ht="37.9" customHeight="1">
      <c r="A832" s="34"/>
      <c r="B832" s="35"/>
      <c r="C832" s="183" t="s">
        <v>1539</v>
      </c>
      <c r="D832" s="183" t="s">
        <v>148</v>
      </c>
      <c r="E832" s="184" t="s">
        <v>1540</v>
      </c>
      <c r="F832" s="185" t="s">
        <v>1541</v>
      </c>
      <c r="G832" s="186" t="s">
        <v>334</v>
      </c>
      <c r="H832" s="187">
        <v>1</v>
      </c>
      <c r="I832" s="188"/>
      <c r="J832" s="189">
        <f>ROUND(I832*H832,2)</f>
        <v>0</v>
      </c>
      <c r="K832" s="190"/>
      <c r="L832" s="39"/>
      <c r="M832" s="191" t="s">
        <v>1</v>
      </c>
      <c r="N832" s="192" t="s">
        <v>41</v>
      </c>
      <c r="O832" s="71"/>
      <c r="P832" s="193">
        <f>O832*H832</f>
        <v>0</v>
      </c>
      <c r="Q832" s="193">
        <v>0</v>
      </c>
      <c r="R832" s="193">
        <f>Q832*H832</f>
        <v>0</v>
      </c>
      <c r="S832" s="193">
        <v>9.5399999999999999E-3</v>
      </c>
      <c r="T832" s="194">
        <f>S832*H832</f>
        <v>9.5399999999999999E-3</v>
      </c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R832" s="195" t="s">
        <v>269</v>
      </c>
      <c r="AT832" s="195" t="s">
        <v>148</v>
      </c>
      <c r="AU832" s="195" t="s">
        <v>153</v>
      </c>
      <c r="AY832" s="17" t="s">
        <v>145</v>
      </c>
      <c r="BE832" s="196">
        <f>IF(N832="základní",J832,0)</f>
        <v>0</v>
      </c>
      <c r="BF832" s="196">
        <f>IF(N832="snížená",J832,0)</f>
        <v>0</v>
      </c>
      <c r="BG832" s="196">
        <f>IF(N832="zákl. přenesená",J832,0)</f>
        <v>0</v>
      </c>
      <c r="BH832" s="196">
        <f>IF(N832="sníž. přenesená",J832,0)</f>
        <v>0</v>
      </c>
      <c r="BI832" s="196">
        <f>IF(N832="nulová",J832,0)</f>
        <v>0</v>
      </c>
      <c r="BJ832" s="17" t="s">
        <v>153</v>
      </c>
      <c r="BK832" s="196">
        <f>ROUND(I832*H832,2)</f>
        <v>0</v>
      </c>
      <c r="BL832" s="17" t="s">
        <v>269</v>
      </c>
      <c r="BM832" s="195" t="s">
        <v>1542</v>
      </c>
    </row>
    <row r="833" spans="1:65" s="13" customFormat="1" ht="11.25">
      <c r="B833" s="197"/>
      <c r="C833" s="198"/>
      <c r="D833" s="199" t="s">
        <v>155</v>
      </c>
      <c r="E833" s="200" t="s">
        <v>1</v>
      </c>
      <c r="F833" s="201" t="s">
        <v>1543</v>
      </c>
      <c r="G833" s="198"/>
      <c r="H833" s="200" t="s">
        <v>1</v>
      </c>
      <c r="I833" s="202"/>
      <c r="J833" s="198"/>
      <c r="K833" s="198"/>
      <c r="L833" s="203"/>
      <c r="M833" s="204"/>
      <c r="N833" s="205"/>
      <c r="O833" s="205"/>
      <c r="P833" s="205"/>
      <c r="Q833" s="205"/>
      <c r="R833" s="205"/>
      <c r="S833" s="205"/>
      <c r="T833" s="206"/>
      <c r="AT833" s="207" t="s">
        <v>155</v>
      </c>
      <c r="AU833" s="207" t="s">
        <v>153</v>
      </c>
      <c r="AV833" s="13" t="s">
        <v>83</v>
      </c>
      <c r="AW833" s="13" t="s">
        <v>33</v>
      </c>
      <c r="AX833" s="13" t="s">
        <v>75</v>
      </c>
      <c r="AY833" s="207" t="s">
        <v>145</v>
      </c>
    </row>
    <row r="834" spans="1:65" s="14" customFormat="1" ht="11.25">
      <c r="B834" s="208"/>
      <c r="C834" s="209"/>
      <c r="D834" s="199" t="s">
        <v>155</v>
      </c>
      <c r="E834" s="210" t="s">
        <v>1</v>
      </c>
      <c r="F834" s="211" t="s">
        <v>83</v>
      </c>
      <c r="G834" s="209"/>
      <c r="H834" s="212">
        <v>1</v>
      </c>
      <c r="I834" s="213"/>
      <c r="J834" s="209"/>
      <c r="K834" s="209"/>
      <c r="L834" s="214"/>
      <c r="M834" s="215"/>
      <c r="N834" s="216"/>
      <c r="O834" s="216"/>
      <c r="P834" s="216"/>
      <c r="Q834" s="216"/>
      <c r="R834" s="216"/>
      <c r="S834" s="216"/>
      <c r="T834" s="217"/>
      <c r="AT834" s="218" t="s">
        <v>155</v>
      </c>
      <c r="AU834" s="218" t="s">
        <v>153</v>
      </c>
      <c r="AV834" s="14" t="s">
        <v>153</v>
      </c>
      <c r="AW834" s="14" t="s">
        <v>33</v>
      </c>
      <c r="AX834" s="14" t="s">
        <v>83</v>
      </c>
      <c r="AY834" s="218" t="s">
        <v>145</v>
      </c>
    </row>
    <row r="835" spans="1:65" s="2" customFormat="1" ht="16.5" customHeight="1">
      <c r="A835" s="34"/>
      <c r="B835" s="35"/>
      <c r="C835" s="183" t="s">
        <v>1544</v>
      </c>
      <c r="D835" s="183" t="s">
        <v>148</v>
      </c>
      <c r="E835" s="184" t="s">
        <v>1545</v>
      </c>
      <c r="F835" s="185" t="s">
        <v>1546</v>
      </c>
      <c r="G835" s="186" t="s">
        <v>151</v>
      </c>
      <c r="H835" s="187">
        <v>1</v>
      </c>
      <c r="I835" s="188"/>
      <c r="J835" s="189">
        <f>ROUND(I835*H835,2)</f>
        <v>0</v>
      </c>
      <c r="K835" s="190"/>
      <c r="L835" s="39"/>
      <c r="M835" s="191" t="s">
        <v>1</v>
      </c>
      <c r="N835" s="192" t="s">
        <v>41</v>
      </c>
      <c r="O835" s="71"/>
      <c r="P835" s="193">
        <f>O835*H835</f>
        <v>0</v>
      </c>
      <c r="Q835" s="193">
        <v>0</v>
      </c>
      <c r="R835" s="193">
        <f>Q835*H835</f>
        <v>0</v>
      </c>
      <c r="S835" s="193">
        <v>0</v>
      </c>
      <c r="T835" s="194">
        <f>S835*H835</f>
        <v>0</v>
      </c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R835" s="195" t="s">
        <v>269</v>
      </c>
      <c r="AT835" s="195" t="s">
        <v>148</v>
      </c>
      <c r="AU835" s="195" t="s">
        <v>153</v>
      </c>
      <c r="AY835" s="17" t="s">
        <v>145</v>
      </c>
      <c r="BE835" s="196">
        <f>IF(N835="základní",J835,0)</f>
        <v>0</v>
      </c>
      <c r="BF835" s="196">
        <f>IF(N835="snížená",J835,0)</f>
        <v>0</v>
      </c>
      <c r="BG835" s="196">
        <f>IF(N835="zákl. přenesená",J835,0)</f>
        <v>0</v>
      </c>
      <c r="BH835" s="196">
        <f>IF(N835="sníž. přenesená",J835,0)</f>
        <v>0</v>
      </c>
      <c r="BI835" s="196">
        <f>IF(N835="nulová",J835,0)</f>
        <v>0</v>
      </c>
      <c r="BJ835" s="17" t="s">
        <v>153</v>
      </c>
      <c r="BK835" s="196">
        <f>ROUND(I835*H835,2)</f>
        <v>0</v>
      </c>
      <c r="BL835" s="17" t="s">
        <v>269</v>
      </c>
      <c r="BM835" s="195" t="s">
        <v>1547</v>
      </c>
    </row>
    <row r="836" spans="1:65" s="2" customFormat="1" ht="16.5" customHeight="1">
      <c r="A836" s="34"/>
      <c r="B836" s="35"/>
      <c r="C836" s="230" t="s">
        <v>1548</v>
      </c>
      <c r="D836" s="230" t="s">
        <v>430</v>
      </c>
      <c r="E836" s="231" t="s">
        <v>1549</v>
      </c>
      <c r="F836" s="232" t="s">
        <v>1550</v>
      </c>
      <c r="G836" s="233" t="s">
        <v>151</v>
      </c>
      <c r="H836" s="234">
        <v>1</v>
      </c>
      <c r="I836" s="235"/>
      <c r="J836" s="236">
        <f>ROUND(I836*H836,2)</f>
        <v>0</v>
      </c>
      <c r="K836" s="237"/>
      <c r="L836" s="238"/>
      <c r="M836" s="239" t="s">
        <v>1</v>
      </c>
      <c r="N836" s="240" t="s">
        <v>41</v>
      </c>
      <c r="O836" s="71"/>
      <c r="P836" s="193">
        <f>O836*H836</f>
        <v>0</v>
      </c>
      <c r="Q836" s="193">
        <v>1.2E-4</v>
      </c>
      <c r="R836" s="193">
        <f>Q836*H836</f>
        <v>1.2E-4</v>
      </c>
      <c r="S836" s="193">
        <v>0</v>
      </c>
      <c r="T836" s="194">
        <f>S836*H836</f>
        <v>0</v>
      </c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R836" s="195" t="s">
        <v>356</v>
      </c>
      <c r="AT836" s="195" t="s">
        <v>430</v>
      </c>
      <c r="AU836" s="195" t="s">
        <v>153</v>
      </c>
      <c r="AY836" s="17" t="s">
        <v>145</v>
      </c>
      <c r="BE836" s="196">
        <f>IF(N836="základní",J836,0)</f>
        <v>0</v>
      </c>
      <c r="BF836" s="196">
        <f>IF(N836="snížená",J836,0)</f>
        <v>0</v>
      </c>
      <c r="BG836" s="196">
        <f>IF(N836="zákl. přenesená",J836,0)</f>
        <v>0</v>
      </c>
      <c r="BH836" s="196">
        <f>IF(N836="sníž. přenesená",J836,0)</f>
        <v>0</v>
      </c>
      <c r="BI836" s="196">
        <f>IF(N836="nulová",J836,0)</f>
        <v>0</v>
      </c>
      <c r="BJ836" s="17" t="s">
        <v>153</v>
      </c>
      <c r="BK836" s="196">
        <f>ROUND(I836*H836,2)</f>
        <v>0</v>
      </c>
      <c r="BL836" s="17" t="s">
        <v>269</v>
      </c>
      <c r="BM836" s="195" t="s">
        <v>1551</v>
      </c>
    </row>
    <row r="837" spans="1:65" s="2" customFormat="1" ht="16.5" customHeight="1">
      <c r="A837" s="34"/>
      <c r="B837" s="35"/>
      <c r="C837" s="183" t="s">
        <v>1552</v>
      </c>
      <c r="D837" s="183" t="s">
        <v>148</v>
      </c>
      <c r="E837" s="184" t="s">
        <v>1553</v>
      </c>
      <c r="F837" s="185" t="s">
        <v>1554</v>
      </c>
      <c r="G837" s="186" t="s">
        <v>151</v>
      </c>
      <c r="H837" s="187">
        <v>1</v>
      </c>
      <c r="I837" s="188"/>
      <c r="J837" s="189">
        <f>ROUND(I837*H837,2)</f>
        <v>0</v>
      </c>
      <c r="K837" s="190"/>
      <c r="L837" s="39"/>
      <c r="M837" s="191" t="s">
        <v>1</v>
      </c>
      <c r="N837" s="192" t="s">
        <v>41</v>
      </c>
      <c r="O837" s="71"/>
      <c r="P837" s="193">
        <f>O837*H837</f>
        <v>0</v>
      </c>
      <c r="Q837" s="193">
        <v>0</v>
      </c>
      <c r="R837" s="193">
        <f>Q837*H837</f>
        <v>0</v>
      </c>
      <c r="S837" s="193">
        <v>0</v>
      </c>
      <c r="T837" s="194">
        <f>S837*H837</f>
        <v>0</v>
      </c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R837" s="195" t="s">
        <v>269</v>
      </c>
      <c r="AT837" s="195" t="s">
        <v>148</v>
      </c>
      <c r="AU837" s="195" t="s">
        <v>153</v>
      </c>
      <c r="AY837" s="17" t="s">
        <v>145</v>
      </c>
      <c r="BE837" s="196">
        <f>IF(N837="základní",J837,0)</f>
        <v>0</v>
      </c>
      <c r="BF837" s="196">
        <f>IF(N837="snížená",J837,0)</f>
        <v>0</v>
      </c>
      <c r="BG837" s="196">
        <f>IF(N837="zákl. přenesená",J837,0)</f>
        <v>0</v>
      </c>
      <c r="BH837" s="196">
        <f>IF(N837="sníž. přenesená",J837,0)</f>
        <v>0</v>
      </c>
      <c r="BI837" s="196">
        <f>IF(N837="nulová",J837,0)</f>
        <v>0</v>
      </c>
      <c r="BJ837" s="17" t="s">
        <v>153</v>
      </c>
      <c r="BK837" s="196">
        <f>ROUND(I837*H837,2)</f>
        <v>0</v>
      </c>
      <c r="BL837" s="17" t="s">
        <v>269</v>
      </c>
      <c r="BM837" s="195" t="s">
        <v>1555</v>
      </c>
    </row>
    <row r="838" spans="1:65" s="13" customFormat="1" ht="11.25">
      <c r="B838" s="197"/>
      <c r="C838" s="198"/>
      <c r="D838" s="199" t="s">
        <v>155</v>
      </c>
      <c r="E838" s="200" t="s">
        <v>1</v>
      </c>
      <c r="F838" s="201" t="s">
        <v>209</v>
      </c>
      <c r="G838" s="198"/>
      <c r="H838" s="200" t="s">
        <v>1</v>
      </c>
      <c r="I838" s="202"/>
      <c r="J838" s="198"/>
      <c r="K838" s="198"/>
      <c r="L838" s="203"/>
      <c r="M838" s="204"/>
      <c r="N838" s="205"/>
      <c r="O838" s="205"/>
      <c r="P838" s="205"/>
      <c r="Q838" s="205"/>
      <c r="R838" s="205"/>
      <c r="S838" s="205"/>
      <c r="T838" s="206"/>
      <c r="AT838" s="207" t="s">
        <v>155</v>
      </c>
      <c r="AU838" s="207" t="s">
        <v>153</v>
      </c>
      <c r="AV838" s="13" t="s">
        <v>83</v>
      </c>
      <c r="AW838" s="13" t="s">
        <v>33</v>
      </c>
      <c r="AX838" s="13" t="s">
        <v>75</v>
      </c>
      <c r="AY838" s="207" t="s">
        <v>145</v>
      </c>
    </row>
    <row r="839" spans="1:65" s="14" customFormat="1" ht="11.25">
      <c r="B839" s="208"/>
      <c r="C839" s="209"/>
      <c r="D839" s="199" t="s">
        <v>155</v>
      </c>
      <c r="E839" s="210" t="s">
        <v>1</v>
      </c>
      <c r="F839" s="211" t="s">
        <v>83</v>
      </c>
      <c r="G839" s="209"/>
      <c r="H839" s="212">
        <v>1</v>
      </c>
      <c r="I839" s="213"/>
      <c r="J839" s="209"/>
      <c r="K839" s="209"/>
      <c r="L839" s="214"/>
      <c r="M839" s="215"/>
      <c r="N839" s="216"/>
      <c r="O839" s="216"/>
      <c r="P839" s="216"/>
      <c r="Q839" s="216"/>
      <c r="R839" s="216"/>
      <c r="S839" s="216"/>
      <c r="T839" s="217"/>
      <c r="AT839" s="218" t="s">
        <v>155</v>
      </c>
      <c r="AU839" s="218" t="s">
        <v>153</v>
      </c>
      <c r="AV839" s="14" t="s">
        <v>153</v>
      </c>
      <c r="AW839" s="14" t="s">
        <v>33</v>
      </c>
      <c r="AX839" s="14" t="s">
        <v>83</v>
      </c>
      <c r="AY839" s="218" t="s">
        <v>145</v>
      </c>
    </row>
    <row r="840" spans="1:65" s="2" customFormat="1" ht="21.75" customHeight="1">
      <c r="A840" s="34"/>
      <c r="B840" s="35"/>
      <c r="C840" s="230" t="s">
        <v>1556</v>
      </c>
      <c r="D840" s="230" t="s">
        <v>430</v>
      </c>
      <c r="E840" s="231" t="s">
        <v>1557</v>
      </c>
      <c r="F840" s="232" t="s">
        <v>1558</v>
      </c>
      <c r="G840" s="233" t="s">
        <v>151</v>
      </c>
      <c r="H840" s="234">
        <v>1</v>
      </c>
      <c r="I840" s="235"/>
      <c r="J840" s="236">
        <f>ROUND(I840*H840,2)</f>
        <v>0</v>
      </c>
      <c r="K840" s="237"/>
      <c r="L840" s="238"/>
      <c r="M840" s="239" t="s">
        <v>1</v>
      </c>
      <c r="N840" s="240" t="s">
        <v>41</v>
      </c>
      <c r="O840" s="71"/>
      <c r="P840" s="193">
        <f>O840*H840</f>
        <v>0</v>
      </c>
      <c r="Q840" s="193">
        <v>2.0000000000000001E-4</v>
      </c>
      <c r="R840" s="193">
        <f>Q840*H840</f>
        <v>2.0000000000000001E-4</v>
      </c>
      <c r="S840" s="193">
        <v>0</v>
      </c>
      <c r="T840" s="194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195" t="s">
        <v>356</v>
      </c>
      <c r="AT840" s="195" t="s">
        <v>430</v>
      </c>
      <c r="AU840" s="195" t="s">
        <v>153</v>
      </c>
      <c r="AY840" s="17" t="s">
        <v>145</v>
      </c>
      <c r="BE840" s="196">
        <f>IF(N840="základní",J840,0)</f>
        <v>0</v>
      </c>
      <c r="BF840" s="196">
        <f>IF(N840="snížená",J840,0)</f>
        <v>0</v>
      </c>
      <c r="BG840" s="196">
        <f>IF(N840="zákl. přenesená",J840,0)</f>
        <v>0</v>
      </c>
      <c r="BH840" s="196">
        <f>IF(N840="sníž. přenesená",J840,0)</f>
        <v>0</v>
      </c>
      <c r="BI840" s="196">
        <f>IF(N840="nulová",J840,0)</f>
        <v>0</v>
      </c>
      <c r="BJ840" s="17" t="s">
        <v>153</v>
      </c>
      <c r="BK840" s="196">
        <f>ROUND(I840*H840,2)</f>
        <v>0</v>
      </c>
      <c r="BL840" s="17" t="s">
        <v>269</v>
      </c>
      <c r="BM840" s="195" t="s">
        <v>1559</v>
      </c>
    </row>
    <row r="841" spans="1:65" s="2" customFormat="1" ht="24.2" customHeight="1">
      <c r="A841" s="34"/>
      <c r="B841" s="35"/>
      <c r="C841" s="183" t="s">
        <v>1560</v>
      </c>
      <c r="D841" s="183" t="s">
        <v>148</v>
      </c>
      <c r="E841" s="184" t="s">
        <v>1561</v>
      </c>
      <c r="F841" s="185" t="s">
        <v>1562</v>
      </c>
      <c r="G841" s="186" t="s">
        <v>387</v>
      </c>
      <c r="H841" s="187">
        <v>4.0000000000000001E-3</v>
      </c>
      <c r="I841" s="188"/>
      <c r="J841" s="189">
        <f>ROUND(I841*H841,2)</f>
        <v>0</v>
      </c>
      <c r="K841" s="190"/>
      <c r="L841" s="39"/>
      <c r="M841" s="191" t="s">
        <v>1</v>
      </c>
      <c r="N841" s="192" t="s">
        <v>41</v>
      </c>
      <c r="O841" s="71"/>
      <c r="P841" s="193">
        <f>O841*H841</f>
        <v>0</v>
      </c>
      <c r="Q841" s="193">
        <v>0</v>
      </c>
      <c r="R841" s="193">
        <f>Q841*H841</f>
        <v>0</v>
      </c>
      <c r="S841" s="193">
        <v>0</v>
      </c>
      <c r="T841" s="194">
        <f>S841*H841</f>
        <v>0</v>
      </c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R841" s="195" t="s">
        <v>269</v>
      </c>
      <c r="AT841" s="195" t="s">
        <v>148</v>
      </c>
      <c r="AU841" s="195" t="s">
        <v>153</v>
      </c>
      <c r="AY841" s="17" t="s">
        <v>145</v>
      </c>
      <c r="BE841" s="196">
        <f>IF(N841="základní",J841,0)</f>
        <v>0</v>
      </c>
      <c r="BF841" s="196">
        <f>IF(N841="snížená",J841,0)</f>
        <v>0</v>
      </c>
      <c r="BG841" s="196">
        <f>IF(N841="zákl. přenesená",J841,0)</f>
        <v>0</v>
      </c>
      <c r="BH841" s="196">
        <f>IF(N841="sníž. přenesená",J841,0)</f>
        <v>0</v>
      </c>
      <c r="BI841" s="196">
        <f>IF(N841="nulová",J841,0)</f>
        <v>0</v>
      </c>
      <c r="BJ841" s="17" t="s">
        <v>153</v>
      </c>
      <c r="BK841" s="196">
        <f>ROUND(I841*H841,2)</f>
        <v>0</v>
      </c>
      <c r="BL841" s="17" t="s">
        <v>269</v>
      </c>
      <c r="BM841" s="195" t="s">
        <v>1563</v>
      </c>
    </row>
    <row r="842" spans="1:65" s="2" customFormat="1" ht="33" customHeight="1">
      <c r="A842" s="34"/>
      <c r="B842" s="35"/>
      <c r="C842" s="183" t="s">
        <v>1564</v>
      </c>
      <c r="D842" s="183" t="s">
        <v>148</v>
      </c>
      <c r="E842" s="184" t="s">
        <v>1565</v>
      </c>
      <c r="F842" s="185" t="s">
        <v>1566</v>
      </c>
      <c r="G842" s="186" t="s">
        <v>387</v>
      </c>
      <c r="H842" s="187">
        <v>4.0000000000000001E-3</v>
      </c>
      <c r="I842" s="188"/>
      <c r="J842" s="189">
        <f>ROUND(I842*H842,2)</f>
        <v>0</v>
      </c>
      <c r="K842" s="190"/>
      <c r="L842" s="39"/>
      <c r="M842" s="191" t="s">
        <v>1</v>
      </c>
      <c r="N842" s="192" t="s">
        <v>41</v>
      </c>
      <c r="O842" s="71"/>
      <c r="P842" s="193">
        <f>O842*H842</f>
        <v>0</v>
      </c>
      <c r="Q842" s="193">
        <v>0</v>
      </c>
      <c r="R842" s="193">
        <f>Q842*H842</f>
        <v>0</v>
      </c>
      <c r="S842" s="193">
        <v>0</v>
      </c>
      <c r="T842" s="194">
        <f>S842*H842</f>
        <v>0</v>
      </c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R842" s="195" t="s">
        <v>269</v>
      </c>
      <c r="AT842" s="195" t="s">
        <v>148</v>
      </c>
      <c r="AU842" s="195" t="s">
        <v>153</v>
      </c>
      <c r="AY842" s="17" t="s">
        <v>145</v>
      </c>
      <c r="BE842" s="196">
        <f>IF(N842="základní",J842,0)</f>
        <v>0</v>
      </c>
      <c r="BF842" s="196">
        <f>IF(N842="snížená",J842,0)</f>
        <v>0</v>
      </c>
      <c r="BG842" s="196">
        <f>IF(N842="zákl. přenesená",J842,0)</f>
        <v>0</v>
      </c>
      <c r="BH842" s="196">
        <f>IF(N842="sníž. přenesená",J842,0)</f>
        <v>0</v>
      </c>
      <c r="BI842" s="196">
        <f>IF(N842="nulová",J842,0)</f>
        <v>0</v>
      </c>
      <c r="BJ842" s="17" t="s">
        <v>153</v>
      </c>
      <c r="BK842" s="196">
        <f>ROUND(I842*H842,2)</f>
        <v>0</v>
      </c>
      <c r="BL842" s="17" t="s">
        <v>269</v>
      </c>
      <c r="BM842" s="195" t="s">
        <v>1567</v>
      </c>
    </row>
    <row r="843" spans="1:65" s="2" customFormat="1" ht="24.2" customHeight="1">
      <c r="A843" s="34"/>
      <c r="B843" s="35"/>
      <c r="C843" s="183" t="s">
        <v>1568</v>
      </c>
      <c r="D843" s="183" t="s">
        <v>148</v>
      </c>
      <c r="E843" s="184" t="s">
        <v>1569</v>
      </c>
      <c r="F843" s="185" t="s">
        <v>1570</v>
      </c>
      <c r="G843" s="186" t="s">
        <v>387</v>
      </c>
      <c r="H843" s="187">
        <v>4.0000000000000001E-3</v>
      </c>
      <c r="I843" s="188"/>
      <c r="J843" s="189">
        <f>ROUND(I843*H843,2)</f>
        <v>0</v>
      </c>
      <c r="K843" s="190"/>
      <c r="L843" s="39"/>
      <c r="M843" s="191" t="s">
        <v>1</v>
      </c>
      <c r="N843" s="192" t="s">
        <v>41</v>
      </c>
      <c r="O843" s="71"/>
      <c r="P843" s="193">
        <f>O843*H843</f>
        <v>0</v>
      </c>
      <c r="Q843" s="193">
        <v>0</v>
      </c>
      <c r="R843" s="193">
        <f>Q843*H843</f>
        <v>0</v>
      </c>
      <c r="S843" s="193">
        <v>0</v>
      </c>
      <c r="T843" s="194">
        <f>S843*H843</f>
        <v>0</v>
      </c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R843" s="195" t="s">
        <v>269</v>
      </c>
      <c r="AT843" s="195" t="s">
        <v>148</v>
      </c>
      <c r="AU843" s="195" t="s">
        <v>153</v>
      </c>
      <c r="AY843" s="17" t="s">
        <v>145</v>
      </c>
      <c r="BE843" s="196">
        <f>IF(N843="základní",J843,0)</f>
        <v>0</v>
      </c>
      <c r="BF843" s="196">
        <f>IF(N843="snížená",J843,0)</f>
        <v>0</v>
      </c>
      <c r="BG843" s="196">
        <f>IF(N843="zákl. přenesená",J843,0)</f>
        <v>0</v>
      </c>
      <c r="BH843" s="196">
        <f>IF(N843="sníž. přenesená",J843,0)</f>
        <v>0</v>
      </c>
      <c r="BI843" s="196">
        <f>IF(N843="nulová",J843,0)</f>
        <v>0</v>
      </c>
      <c r="BJ843" s="17" t="s">
        <v>153</v>
      </c>
      <c r="BK843" s="196">
        <f>ROUND(I843*H843,2)</f>
        <v>0</v>
      </c>
      <c r="BL843" s="17" t="s">
        <v>269</v>
      </c>
      <c r="BM843" s="195" t="s">
        <v>1571</v>
      </c>
    </row>
    <row r="844" spans="1:65" s="12" customFormat="1" ht="22.9" customHeight="1">
      <c r="B844" s="167"/>
      <c r="C844" s="168"/>
      <c r="D844" s="169" t="s">
        <v>74</v>
      </c>
      <c r="E844" s="181" t="s">
        <v>1572</v>
      </c>
      <c r="F844" s="181" t="s">
        <v>1573</v>
      </c>
      <c r="G844" s="168"/>
      <c r="H844" s="168"/>
      <c r="I844" s="171"/>
      <c r="J844" s="182">
        <f>BK844</f>
        <v>0</v>
      </c>
      <c r="K844" s="168"/>
      <c r="L844" s="173"/>
      <c r="M844" s="174"/>
      <c r="N844" s="175"/>
      <c r="O844" s="175"/>
      <c r="P844" s="176">
        <f>SUM(P845:P855)</f>
        <v>0</v>
      </c>
      <c r="Q844" s="175"/>
      <c r="R844" s="176">
        <f>SUM(R845:R855)</f>
        <v>0.71046255000000003</v>
      </c>
      <c r="S844" s="175"/>
      <c r="T844" s="177">
        <f>SUM(T845:T855)</f>
        <v>1.3801479999999999</v>
      </c>
      <c r="AR844" s="178" t="s">
        <v>153</v>
      </c>
      <c r="AT844" s="179" t="s">
        <v>74</v>
      </c>
      <c r="AU844" s="179" t="s">
        <v>83</v>
      </c>
      <c r="AY844" s="178" t="s">
        <v>145</v>
      </c>
      <c r="BK844" s="180">
        <f>SUM(BK845:BK855)</f>
        <v>0</v>
      </c>
    </row>
    <row r="845" spans="1:65" s="2" customFormat="1" ht="33" customHeight="1">
      <c r="A845" s="34"/>
      <c r="B845" s="35"/>
      <c r="C845" s="183" t="s">
        <v>1574</v>
      </c>
      <c r="D845" s="183" t="s">
        <v>148</v>
      </c>
      <c r="E845" s="184" t="s">
        <v>1575</v>
      </c>
      <c r="F845" s="185" t="s">
        <v>1576</v>
      </c>
      <c r="G845" s="186" t="s">
        <v>173</v>
      </c>
      <c r="H845" s="187">
        <v>31.367000000000001</v>
      </c>
      <c r="I845" s="188"/>
      <c r="J845" s="189">
        <f>ROUND(I845*H845,2)</f>
        <v>0</v>
      </c>
      <c r="K845" s="190"/>
      <c r="L845" s="39"/>
      <c r="M845" s="191" t="s">
        <v>1</v>
      </c>
      <c r="N845" s="192" t="s">
        <v>41</v>
      </c>
      <c r="O845" s="71"/>
      <c r="P845" s="193">
        <f>O845*H845</f>
        <v>0</v>
      </c>
      <c r="Q845" s="193">
        <v>0</v>
      </c>
      <c r="R845" s="193">
        <f>Q845*H845</f>
        <v>0</v>
      </c>
      <c r="S845" s="193">
        <v>2.5999999999999999E-2</v>
      </c>
      <c r="T845" s="194">
        <f>S845*H845</f>
        <v>0.81554199999999999</v>
      </c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R845" s="195" t="s">
        <v>269</v>
      </c>
      <c r="AT845" s="195" t="s">
        <v>148</v>
      </c>
      <c r="AU845" s="195" t="s">
        <v>153</v>
      </c>
      <c r="AY845" s="17" t="s">
        <v>145</v>
      </c>
      <c r="BE845" s="196">
        <f>IF(N845="základní",J845,0)</f>
        <v>0</v>
      </c>
      <c r="BF845" s="196">
        <f>IF(N845="snížená",J845,0)</f>
        <v>0</v>
      </c>
      <c r="BG845" s="196">
        <f>IF(N845="zákl. přenesená",J845,0)</f>
        <v>0</v>
      </c>
      <c r="BH845" s="196">
        <f>IF(N845="sníž. přenesená",J845,0)</f>
        <v>0</v>
      </c>
      <c r="BI845" s="196">
        <f>IF(N845="nulová",J845,0)</f>
        <v>0</v>
      </c>
      <c r="BJ845" s="17" t="s">
        <v>153</v>
      </c>
      <c r="BK845" s="196">
        <f>ROUND(I845*H845,2)</f>
        <v>0</v>
      </c>
      <c r="BL845" s="17" t="s">
        <v>269</v>
      </c>
      <c r="BM845" s="195" t="s">
        <v>1577</v>
      </c>
    </row>
    <row r="846" spans="1:65" s="13" customFormat="1" ht="11.25">
      <c r="B846" s="197"/>
      <c r="C846" s="198"/>
      <c r="D846" s="199" t="s">
        <v>155</v>
      </c>
      <c r="E846" s="200" t="s">
        <v>1</v>
      </c>
      <c r="F846" s="201" t="s">
        <v>221</v>
      </c>
      <c r="G846" s="198"/>
      <c r="H846" s="200" t="s">
        <v>1</v>
      </c>
      <c r="I846" s="202"/>
      <c r="J846" s="198"/>
      <c r="K846" s="198"/>
      <c r="L846" s="203"/>
      <c r="M846" s="204"/>
      <c r="N846" s="205"/>
      <c r="O846" s="205"/>
      <c r="P846" s="205"/>
      <c r="Q846" s="205"/>
      <c r="R846" s="205"/>
      <c r="S846" s="205"/>
      <c r="T846" s="206"/>
      <c r="AT846" s="207" t="s">
        <v>155</v>
      </c>
      <c r="AU846" s="207" t="s">
        <v>153</v>
      </c>
      <c r="AV846" s="13" t="s">
        <v>83</v>
      </c>
      <c r="AW846" s="13" t="s">
        <v>33</v>
      </c>
      <c r="AX846" s="13" t="s">
        <v>75</v>
      </c>
      <c r="AY846" s="207" t="s">
        <v>145</v>
      </c>
    </row>
    <row r="847" spans="1:65" s="14" customFormat="1" ht="11.25">
      <c r="B847" s="208"/>
      <c r="C847" s="209"/>
      <c r="D847" s="199" t="s">
        <v>155</v>
      </c>
      <c r="E847" s="210" t="s">
        <v>1</v>
      </c>
      <c r="F847" s="211" t="s">
        <v>278</v>
      </c>
      <c r="G847" s="209"/>
      <c r="H847" s="212">
        <v>11.91</v>
      </c>
      <c r="I847" s="213"/>
      <c r="J847" s="209"/>
      <c r="K847" s="209"/>
      <c r="L847" s="214"/>
      <c r="M847" s="215"/>
      <c r="N847" s="216"/>
      <c r="O847" s="216"/>
      <c r="P847" s="216"/>
      <c r="Q847" s="216"/>
      <c r="R847" s="216"/>
      <c r="S847" s="216"/>
      <c r="T847" s="217"/>
      <c r="AT847" s="218" t="s">
        <v>155</v>
      </c>
      <c r="AU847" s="218" t="s">
        <v>153</v>
      </c>
      <c r="AV847" s="14" t="s">
        <v>153</v>
      </c>
      <c r="AW847" s="14" t="s">
        <v>33</v>
      </c>
      <c r="AX847" s="14" t="s">
        <v>75</v>
      </c>
      <c r="AY847" s="218" t="s">
        <v>145</v>
      </c>
    </row>
    <row r="848" spans="1:65" s="13" customFormat="1" ht="11.25">
      <c r="B848" s="197"/>
      <c r="C848" s="198"/>
      <c r="D848" s="199" t="s">
        <v>155</v>
      </c>
      <c r="E848" s="200" t="s">
        <v>1</v>
      </c>
      <c r="F848" s="201" t="s">
        <v>193</v>
      </c>
      <c r="G848" s="198"/>
      <c r="H848" s="200" t="s">
        <v>1</v>
      </c>
      <c r="I848" s="202"/>
      <c r="J848" s="198"/>
      <c r="K848" s="198"/>
      <c r="L848" s="203"/>
      <c r="M848" s="204"/>
      <c r="N848" s="205"/>
      <c r="O848" s="205"/>
      <c r="P848" s="205"/>
      <c r="Q848" s="205"/>
      <c r="R848" s="205"/>
      <c r="S848" s="205"/>
      <c r="T848" s="206"/>
      <c r="AT848" s="207" t="s">
        <v>155</v>
      </c>
      <c r="AU848" s="207" t="s">
        <v>153</v>
      </c>
      <c r="AV848" s="13" t="s">
        <v>83</v>
      </c>
      <c r="AW848" s="13" t="s">
        <v>33</v>
      </c>
      <c r="AX848" s="13" t="s">
        <v>75</v>
      </c>
      <c r="AY848" s="207" t="s">
        <v>145</v>
      </c>
    </row>
    <row r="849" spans="1:65" s="14" customFormat="1" ht="11.25">
      <c r="B849" s="208"/>
      <c r="C849" s="209"/>
      <c r="D849" s="199" t="s">
        <v>155</v>
      </c>
      <c r="E849" s="210" t="s">
        <v>1</v>
      </c>
      <c r="F849" s="211" t="s">
        <v>279</v>
      </c>
      <c r="G849" s="209"/>
      <c r="H849" s="212">
        <v>19.457000000000001</v>
      </c>
      <c r="I849" s="213"/>
      <c r="J849" s="209"/>
      <c r="K849" s="209"/>
      <c r="L849" s="214"/>
      <c r="M849" s="215"/>
      <c r="N849" s="216"/>
      <c r="O849" s="216"/>
      <c r="P849" s="216"/>
      <c r="Q849" s="216"/>
      <c r="R849" s="216"/>
      <c r="S849" s="216"/>
      <c r="T849" s="217"/>
      <c r="AT849" s="218" t="s">
        <v>155</v>
      </c>
      <c r="AU849" s="218" t="s">
        <v>153</v>
      </c>
      <c r="AV849" s="14" t="s">
        <v>153</v>
      </c>
      <c r="AW849" s="14" t="s">
        <v>33</v>
      </c>
      <c r="AX849" s="14" t="s">
        <v>75</v>
      </c>
      <c r="AY849" s="218" t="s">
        <v>145</v>
      </c>
    </row>
    <row r="850" spans="1:65" s="15" customFormat="1" ht="11.25">
      <c r="B850" s="219"/>
      <c r="C850" s="220"/>
      <c r="D850" s="199" t="s">
        <v>155</v>
      </c>
      <c r="E850" s="221" t="s">
        <v>1</v>
      </c>
      <c r="F850" s="222" t="s">
        <v>165</v>
      </c>
      <c r="G850" s="220"/>
      <c r="H850" s="223">
        <v>31.367000000000001</v>
      </c>
      <c r="I850" s="224"/>
      <c r="J850" s="220"/>
      <c r="K850" s="220"/>
      <c r="L850" s="225"/>
      <c r="M850" s="226"/>
      <c r="N850" s="227"/>
      <c r="O850" s="227"/>
      <c r="P850" s="227"/>
      <c r="Q850" s="227"/>
      <c r="R850" s="227"/>
      <c r="S850" s="227"/>
      <c r="T850" s="228"/>
      <c r="AT850" s="229" t="s">
        <v>155</v>
      </c>
      <c r="AU850" s="229" t="s">
        <v>153</v>
      </c>
      <c r="AV850" s="15" t="s">
        <v>152</v>
      </c>
      <c r="AW850" s="15" t="s">
        <v>33</v>
      </c>
      <c r="AX850" s="15" t="s">
        <v>83</v>
      </c>
      <c r="AY850" s="229" t="s">
        <v>145</v>
      </c>
    </row>
    <row r="851" spans="1:65" s="2" customFormat="1" ht="33" customHeight="1">
      <c r="A851" s="34"/>
      <c r="B851" s="35"/>
      <c r="C851" s="183" t="s">
        <v>1578</v>
      </c>
      <c r="D851" s="183" t="s">
        <v>148</v>
      </c>
      <c r="E851" s="184" t="s">
        <v>1579</v>
      </c>
      <c r="F851" s="185" t="s">
        <v>1580</v>
      </c>
      <c r="G851" s="186" t="s">
        <v>173</v>
      </c>
      <c r="H851" s="187">
        <v>31.367000000000001</v>
      </c>
      <c r="I851" s="188"/>
      <c r="J851" s="189">
        <f>ROUND(I851*H851,2)</f>
        <v>0</v>
      </c>
      <c r="K851" s="190"/>
      <c r="L851" s="39"/>
      <c r="M851" s="191" t="s">
        <v>1</v>
      </c>
      <c r="N851" s="192" t="s">
        <v>41</v>
      </c>
      <c r="O851" s="71"/>
      <c r="P851" s="193">
        <f>O851*H851</f>
        <v>0</v>
      </c>
      <c r="Q851" s="193">
        <v>2.265E-2</v>
      </c>
      <c r="R851" s="193">
        <f>Q851*H851</f>
        <v>0.71046255000000003</v>
      </c>
      <c r="S851" s="193">
        <v>0</v>
      </c>
      <c r="T851" s="194">
        <f>S851*H851</f>
        <v>0</v>
      </c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R851" s="195" t="s">
        <v>269</v>
      </c>
      <c r="AT851" s="195" t="s">
        <v>148</v>
      </c>
      <c r="AU851" s="195" t="s">
        <v>153</v>
      </c>
      <c r="AY851" s="17" t="s">
        <v>145</v>
      </c>
      <c r="BE851" s="196">
        <f>IF(N851="základní",J851,0)</f>
        <v>0</v>
      </c>
      <c r="BF851" s="196">
        <f>IF(N851="snížená",J851,0)</f>
        <v>0</v>
      </c>
      <c r="BG851" s="196">
        <f>IF(N851="zákl. přenesená",J851,0)</f>
        <v>0</v>
      </c>
      <c r="BH851" s="196">
        <f>IF(N851="sníž. přenesená",J851,0)</f>
        <v>0</v>
      </c>
      <c r="BI851" s="196">
        <f>IF(N851="nulová",J851,0)</f>
        <v>0</v>
      </c>
      <c r="BJ851" s="17" t="s">
        <v>153</v>
      </c>
      <c r="BK851" s="196">
        <f>ROUND(I851*H851,2)</f>
        <v>0</v>
      </c>
      <c r="BL851" s="17" t="s">
        <v>269</v>
      </c>
      <c r="BM851" s="195" t="s">
        <v>1581</v>
      </c>
    </row>
    <row r="852" spans="1:65" s="2" customFormat="1" ht="21.75" customHeight="1">
      <c r="A852" s="34"/>
      <c r="B852" s="35"/>
      <c r="C852" s="183" t="s">
        <v>1582</v>
      </c>
      <c r="D852" s="183" t="s">
        <v>148</v>
      </c>
      <c r="E852" s="184" t="s">
        <v>1583</v>
      </c>
      <c r="F852" s="185" t="s">
        <v>1584</v>
      </c>
      <c r="G852" s="186" t="s">
        <v>173</v>
      </c>
      <c r="H852" s="187">
        <v>31.367000000000001</v>
      </c>
      <c r="I852" s="188"/>
      <c r="J852" s="189">
        <f>ROUND(I852*H852,2)</f>
        <v>0</v>
      </c>
      <c r="K852" s="190"/>
      <c r="L852" s="39"/>
      <c r="M852" s="191" t="s">
        <v>1</v>
      </c>
      <c r="N852" s="192" t="s">
        <v>41</v>
      </c>
      <c r="O852" s="71"/>
      <c r="P852" s="193">
        <f>O852*H852</f>
        <v>0</v>
      </c>
      <c r="Q852" s="193">
        <v>0</v>
      </c>
      <c r="R852" s="193">
        <f>Q852*H852</f>
        <v>0</v>
      </c>
      <c r="S852" s="193">
        <v>1.7999999999999999E-2</v>
      </c>
      <c r="T852" s="194">
        <f>S852*H852</f>
        <v>0.56460599999999994</v>
      </c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R852" s="195" t="s">
        <v>269</v>
      </c>
      <c r="AT852" s="195" t="s">
        <v>148</v>
      </c>
      <c r="AU852" s="195" t="s">
        <v>153</v>
      </c>
      <c r="AY852" s="17" t="s">
        <v>145</v>
      </c>
      <c r="BE852" s="196">
        <f>IF(N852="základní",J852,0)</f>
        <v>0</v>
      </c>
      <c r="BF852" s="196">
        <f>IF(N852="snížená",J852,0)</f>
        <v>0</v>
      </c>
      <c r="BG852" s="196">
        <f>IF(N852="zákl. přenesená",J852,0)</f>
        <v>0</v>
      </c>
      <c r="BH852" s="196">
        <f>IF(N852="sníž. přenesená",J852,0)</f>
        <v>0</v>
      </c>
      <c r="BI852" s="196">
        <f>IF(N852="nulová",J852,0)</f>
        <v>0</v>
      </c>
      <c r="BJ852" s="17" t="s">
        <v>153</v>
      </c>
      <c r="BK852" s="196">
        <f>ROUND(I852*H852,2)</f>
        <v>0</v>
      </c>
      <c r="BL852" s="17" t="s">
        <v>269</v>
      </c>
      <c r="BM852" s="195" t="s">
        <v>1585</v>
      </c>
    </row>
    <row r="853" spans="1:65" s="2" customFormat="1" ht="24.2" customHeight="1">
      <c r="A853" s="34"/>
      <c r="B853" s="35"/>
      <c r="C853" s="183" t="s">
        <v>1586</v>
      </c>
      <c r="D853" s="183" t="s">
        <v>148</v>
      </c>
      <c r="E853" s="184" t="s">
        <v>1587</v>
      </c>
      <c r="F853" s="185" t="s">
        <v>1588</v>
      </c>
      <c r="G853" s="186" t="s">
        <v>387</v>
      </c>
      <c r="H853" s="187">
        <v>0.71</v>
      </c>
      <c r="I853" s="188"/>
      <c r="J853" s="189">
        <f>ROUND(I853*H853,2)</f>
        <v>0</v>
      </c>
      <c r="K853" s="190"/>
      <c r="L853" s="39"/>
      <c r="M853" s="191" t="s">
        <v>1</v>
      </c>
      <c r="N853" s="192" t="s">
        <v>41</v>
      </c>
      <c r="O853" s="71"/>
      <c r="P853" s="193">
        <f>O853*H853</f>
        <v>0</v>
      </c>
      <c r="Q853" s="193">
        <v>0</v>
      </c>
      <c r="R853" s="193">
        <f>Q853*H853</f>
        <v>0</v>
      </c>
      <c r="S853" s="193">
        <v>0</v>
      </c>
      <c r="T853" s="194">
        <f>S853*H853</f>
        <v>0</v>
      </c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R853" s="195" t="s">
        <v>269</v>
      </c>
      <c r="AT853" s="195" t="s">
        <v>148</v>
      </c>
      <c r="AU853" s="195" t="s">
        <v>153</v>
      </c>
      <c r="AY853" s="17" t="s">
        <v>145</v>
      </c>
      <c r="BE853" s="196">
        <f>IF(N853="základní",J853,0)</f>
        <v>0</v>
      </c>
      <c r="BF853" s="196">
        <f>IF(N853="snížená",J853,0)</f>
        <v>0</v>
      </c>
      <c r="BG853" s="196">
        <f>IF(N853="zákl. přenesená",J853,0)</f>
        <v>0</v>
      </c>
      <c r="BH853" s="196">
        <f>IF(N853="sníž. přenesená",J853,0)</f>
        <v>0</v>
      </c>
      <c r="BI853" s="196">
        <f>IF(N853="nulová",J853,0)</f>
        <v>0</v>
      </c>
      <c r="BJ853" s="17" t="s">
        <v>153</v>
      </c>
      <c r="BK853" s="196">
        <f>ROUND(I853*H853,2)</f>
        <v>0</v>
      </c>
      <c r="BL853" s="17" t="s">
        <v>269</v>
      </c>
      <c r="BM853" s="195" t="s">
        <v>1589</v>
      </c>
    </row>
    <row r="854" spans="1:65" s="2" customFormat="1" ht="24.2" customHeight="1">
      <c r="A854" s="34"/>
      <c r="B854" s="35"/>
      <c r="C854" s="183" t="s">
        <v>1590</v>
      </c>
      <c r="D854" s="183" t="s">
        <v>148</v>
      </c>
      <c r="E854" s="184" t="s">
        <v>1591</v>
      </c>
      <c r="F854" s="185" t="s">
        <v>1592</v>
      </c>
      <c r="G854" s="186" t="s">
        <v>387</v>
      </c>
      <c r="H854" s="187">
        <v>0.71</v>
      </c>
      <c r="I854" s="188"/>
      <c r="J854" s="189">
        <f>ROUND(I854*H854,2)</f>
        <v>0</v>
      </c>
      <c r="K854" s="190"/>
      <c r="L854" s="39"/>
      <c r="M854" s="191" t="s">
        <v>1</v>
      </c>
      <c r="N854" s="192" t="s">
        <v>41</v>
      </c>
      <c r="O854" s="71"/>
      <c r="P854" s="193">
        <f>O854*H854</f>
        <v>0</v>
      </c>
      <c r="Q854" s="193">
        <v>0</v>
      </c>
      <c r="R854" s="193">
        <f>Q854*H854</f>
        <v>0</v>
      </c>
      <c r="S854" s="193">
        <v>0</v>
      </c>
      <c r="T854" s="194">
        <f>S854*H854</f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195" t="s">
        <v>269</v>
      </c>
      <c r="AT854" s="195" t="s">
        <v>148</v>
      </c>
      <c r="AU854" s="195" t="s">
        <v>153</v>
      </c>
      <c r="AY854" s="17" t="s">
        <v>145</v>
      </c>
      <c r="BE854" s="196">
        <f>IF(N854="základní",J854,0)</f>
        <v>0</v>
      </c>
      <c r="BF854" s="196">
        <f>IF(N854="snížená",J854,0)</f>
        <v>0</v>
      </c>
      <c r="BG854" s="196">
        <f>IF(N854="zákl. přenesená",J854,0)</f>
        <v>0</v>
      </c>
      <c r="BH854" s="196">
        <f>IF(N854="sníž. přenesená",J854,0)</f>
        <v>0</v>
      </c>
      <c r="BI854" s="196">
        <f>IF(N854="nulová",J854,0)</f>
        <v>0</v>
      </c>
      <c r="BJ854" s="17" t="s">
        <v>153</v>
      </c>
      <c r="BK854" s="196">
        <f>ROUND(I854*H854,2)</f>
        <v>0</v>
      </c>
      <c r="BL854" s="17" t="s">
        <v>269</v>
      </c>
      <c r="BM854" s="195" t="s">
        <v>1593</v>
      </c>
    </row>
    <row r="855" spans="1:65" s="2" customFormat="1" ht="24.2" customHeight="1">
      <c r="A855" s="34"/>
      <c r="B855" s="35"/>
      <c r="C855" s="183" t="s">
        <v>1594</v>
      </c>
      <c r="D855" s="183" t="s">
        <v>148</v>
      </c>
      <c r="E855" s="184" t="s">
        <v>1595</v>
      </c>
      <c r="F855" s="185" t="s">
        <v>1596</v>
      </c>
      <c r="G855" s="186" t="s">
        <v>387</v>
      </c>
      <c r="H855" s="187">
        <v>0.71</v>
      </c>
      <c r="I855" s="188"/>
      <c r="J855" s="189">
        <f>ROUND(I855*H855,2)</f>
        <v>0</v>
      </c>
      <c r="K855" s="190"/>
      <c r="L855" s="39"/>
      <c r="M855" s="191" t="s">
        <v>1</v>
      </c>
      <c r="N855" s="192" t="s">
        <v>41</v>
      </c>
      <c r="O855" s="71"/>
      <c r="P855" s="193">
        <f>O855*H855</f>
        <v>0</v>
      </c>
      <c r="Q855" s="193">
        <v>0</v>
      </c>
      <c r="R855" s="193">
        <f>Q855*H855</f>
        <v>0</v>
      </c>
      <c r="S855" s="193">
        <v>0</v>
      </c>
      <c r="T855" s="194">
        <f>S855*H855</f>
        <v>0</v>
      </c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R855" s="195" t="s">
        <v>269</v>
      </c>
      <c r="AT855" s="195" t="s">
        <v>148</v>
      </c>
      <c r="AU855" s="195" t="s">
        <v>153</v>
      </c>
      <c r="AY855" s="17" t="s">
        <v>145</v>
      </c>
      <c r="BE855" s="196">
        <f>IF(N855="základní",J855,0)</f>
        <v>0</v>
      </c>
      <c r="BF855" s="196">
        <f>IF(N855="snížená",J855,0)</f>
        <v>0</v>
      </c>
      <c r="BG855" s="196">
        <f>IF(N855="zákl. přenesená",J855,0)</f>
        <v>0</v>
      </c>
      <c r="BH855" s="196">
        <f>IF(N855="sníž. přenesená",J855,0)</f>
        <v>0</v>
      </c>
      <c r="BI855" s="196">
        <f>IF(N855="nulová",J855,0)</f>
        <v>0</v>
      </c>
      <c r="BJ855" s="17" t="s">
        <v>153</v>
      </c>
      <c r="BK855" s="196">
        <f>ROUND(I855*H855,2)</f>
        <v>0</v>
      </c>
      <c r="BL855" s="17" t="s">
        <v>269</v>
      </c>
      <c r="BM855" s="195" t="s">
        <v>1597</v>
      </c>
    </row>
    <row r="856" spans="1:65" s="12" customFormat="1" ht="22.9" customHeight="1">
      <c r="B856" s="167"/>
      <c r="C856" s="168"/>
      <c r="D856" s="169" t="s">
        <v>74</v>
      </c>
      <c r="E856" s="181" t="s">
        <v>1598</v>
      </c>
      <c r="F856" s="181" t="s">
        <v>1599</v>
      </c>
      <c r="G856" s="168"/>
      <c r="H856" s="168"/>
      <c r="I856" s="171"/>
      <c r="J856" s="182">
        <f>BK856</f>
        <v>0</v>
      </c>
      <c r="K856" s="168"/>
      <c r="L856" s="173"/>
      <c r="M856" s="174"/>
      <c r="N856" s="175"/>
      <c r="O856" s="175"/>
      <c r="P856" s="176">
        <f>SUM(P857:P865)</f>
        <v>0</v>
      </c>
      <c r="Q856" s="175"/>
      <c r="R856" s="176">
        <f>SUM(R857:R865)</f>
        <v>4.5912350000000005E-2</v>
      </c>
      <c r="S856" s="175"/>
      <c r="T856" s="177">
        <f>SUM(T857:T865)</f>
        <v>0</v>
      </c>
      <c r="AR856" s="178" t="s">
        <v>153</v>
      </c>
      <c r="AT856" s="179" t="s">
        <v>74</v>
      </c>
      <c r="AU856" s="179" t="s">
        <v>83</v>
      </c>
      <c r="AY856" s="178" t="s">
        <v>145</v>
      </c>
      <c r="BK856" s="180">
        <f>SUM(BK857:BK865)</f>
        <v>0</v>
      </c>
    </row>
    <row r="857" spans="1:65" s="2" customFormat="1" ht="37.9" customHeight="1">
      <c r="A857" s="34"/>
      <c r="B857" s="35"/>
      <c r="C857" s="183" t="s">
        <v>1600</v>
      </c>
      <c r="D857" s="183" t="s">
        <v>148</v>
      </c>
      <c r="E857" s="184" t="s">
        <v>1601</v>
      </c>
      <c r="F857" s="185" t="s">
        <v>1602</v>
      </c>
      <c r="G857" s="186" t="s">
        <v>173</v>
      </c>
      <c r="H857" s="187">
        <v>1.08</v>
      </c>
      <c r="I857" s="188"/>
      <c r="J857" s="189">
        <f>ROUND(I857*H857,2)</f>
        <v>0</v>
      </c>
      <c r="K857" s="190"/>
      <c r="L857" s="39"/>
      <c r="M857" s="191" t="s">
        <v>1</v>
      </c>
      <c r="N857" s="192" t="s">
        <v>41</v>
      </c>
      <c r="O857" s="71"/>
      <c r="P857" s="193">
        <f>O857*H857</f>
        <v>0</v>
      </c>
      <c r="Q857" s="193">
        <v>2.963E-2</v>
      </c>
      <c r="R857" s="193">
        <f>Q857*H857</f>
        <v>3.2000400000000005E-2</v>
      </c>
      <c r="S857" s="193">
        <v>0</v>
      </c>
      <c r="T857" s="194">
        <f>S857*H857</f>
        <v>0</v>
      </c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R857" s="195" t="s">
        <v>269</v>
      </c>
      <c r="AT857" s="195" t="s">
        <v>148</v>
      </c>
      <c r="AU857" s="195" t="s">
        <v>153</v>
      </c>
      <c r="AY857" s="17" t="s">
        <v>145</v>
      </c>
      <c r="BE857" s="196">
        <f>IF(N857="základní",J857,0)</f>
        <v>0</v>
      </c>
      <c r="BF857" s="196">
        <f>IF(N857="snížená",J857,0)</f>
        <v>0</v>
      </c>
      <c r="BG857" s="196">
        <f>IF(N857="zákl. přenesená",J857,0)</f>
        <v>0</v>
      </c>
      <c r="BH857" s="196">
        <f>IF(N857="sníž. přenesená",J857,0)</f>
        <v>0</v>
      </c>
      <c r="BI857" s="196">
        <f>IF(N857="nulová",J857,0)</f>
        <v>0</v>
      </c>
      <c r="BJ857" s="17" t="s">
        <v>153</v>
      </c>
      <c r="BK857" s="196">
        <f>ROUND(I857*H857,2)</f>
        <v>0</v>
      </c>
      <c r="BL857" s="17" t="s">
        <v>269</v>
      </c>
      <c r="BM857" s="195" t="s">
        <v>1603</v>
      </c>
    </row>
    <row r="858" spans="1:65" s="14" customFormat="1" ht="11.25">
      <c r="B858" s="208"/>
      <c r="C858" s="209"/>
      <c r="D858" s="199" t="s">
        <v>155</v>
      </c>
      <c r="E858" s="210" t="s">
        <v>1</v>
      </c>
      <c r="F858" s="211" t="s">
        <v>1604</v>
      </c>
      <c r="G858" s="209"/>
      <c r="H858" s="212">
        <v>1.08</v>
      </c>
      <c r="I858" s="213"/>
      <c r="J858" s="209"/>
      <c r="K858" s="209"/>
      <c r="L858" s="214"/>
      <c r="M858" s="215"/>
      <c r="N858" s="216"/>
      <c r="O858" s="216"/>
      <c r="P858" s="216"/>
      <c r="Q858" s="216"/>
      <c r="R858" s="216"/>
      <c r="S858" s="216"/>
      <c r="T858" s="217"/>
      <c r="AT858" s="218" t="s">
        <v>155</v>
      </c>
      <c r="AU858" s="218" t="s">
        <v>153</v>
      </c>
      <c r="AV858" s="14" t="s">
        <v>153</v>
      </c>
      <c r="AW858" s="14" t="s">
        <v>33</v>
      </c>
      <c r="AX858" s="14" t="s">
        <v>83</v>
      </c>
      <c r="AY858" s="218" t="s">
        <v>145</v>
      </c>
    </row>
    <row r="859" spans="1:65" s="2" customFormat="1" ht="24.2" customHeight="1">
      <c r="A859" s="34"/>
      <c r="B859" s="35"/>
      <c r="C859" s="183" t="s">
        <v>1605</v>
      </c>
      <c r="D859" s="183" t="s">
        <v>148</v>
      </c>
      <c r="E859" s="184" t="s">
        <v>1606</v>
      </c>
      <c r="F859" s="185" t="s">
        <v>1607</v>
      </c>
      <c r="G859" s="186" t="s">
        <v>173</v>
      </c>
      <c r="H859" s="187">
        <v>1.105</v>
      </c>
      <c r="I859" s="188"/>
      <c r="J859" s="189">
        <f>ROUND(I859*H859,2)</f>
        <v>0</v>
      </c>
      <c r="K859" s="190"/>
      <c r="L859" s="39"/>
      <c r="M859" s="191" t="s">
        <v>1</v>
      </c>
      <c r="N859" s="192" t="s">
        <v>41</v>
      </c>
      <c r="O859" s="71"/>
      <c r="P859" s="193">
        <f>O859*H859</f>
        <v>0</v>
      </c>
      <c r="Q859" s="193">
        <v>1.259E-2</v>
      </c>
      <c r="R859" s="193">
        <f>Q859*H859</f>
        <v>1.3911950000000001E-2</v>
      </c>
      <c r="S859" s="193">
        <v>0</v>
      </c>
      <c r="T859" s="194">
        <f>S859*H859</f>
        <v>0</v>
      </c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R859" s="195" t="s">
        <v>269</v>
      </c>
      <c r="AT859" s="195" t="s">
        <v>148</v>
      </c>
      <c r="AU859" s="195" t="s">
        <v>153</v>
      </c>
      <c r="AY859" s="17" t="s">
        <v>145</v>
      </c>
      <c r="BE859" s="196">
        <f>IF(N859="základní",J859,0)</f>
        <v>0</v>
      </c>
      <c r="BF859" s="196">
        <f>IF(N859="snížená",J859,0)</f>
        <v>0</v>
      </c>
      <c r="BG859" s="196">
        <f>IF(N859="zákl. přenesená",J859,0)</f>
        <v>0</v>
      </c>
      <c r="BH859" s="196">
        <f>IF(N859="sníž. přenesená",J859,0)</f>
        <v>0</v>
      </c>
      <c r="BI859" s="196">
        <f>IF(N859="nulová",J859,0)</f>
        <v>0</v>
      </c>
      <c r="BJ859" s="17" t="s">
        <v>153</v>
      </c>
      <c r="BK859" s="196">
        <f>ROUND(I859*H859,2)</f>
        <v>0</v>
      </c>
      <c r="BL859" s="17" t="s">
        <v>269</v>
      </c>
      <c r="BM859" s="195" t="s">
        <v>1608</v>
      </c>
    </row>
    <row r="860" spans="1:65" s="13" customFormat="1" ht="11.25">
      <c r="B860" s="197"/>
      <c r="C860" s="198"/>
      <c r="D860" s="199" t="s">
        <v>155</v>
      </c>
      <c r="E860" s="200" t="s">
        <v>1</v>
      </c>
      <c r="F860" s="201" t="s">
        <v>187</v>
      </c>
      <c r="G860" s="198"/>
      <c r="H860" s="200" t="s">
        <v>1</v>
      </c>
      <c r="I860" s="202"/>
      <c r="J860" s="198"/>
      <c r="K860" s="198"/>
      <c r="L860" s="203"/>
      <c r="M860" s="204"/>
      <c r="N860" s="205"/>
      <c r="O860" s="205"/>
      <c r="P860" s="205"/>
      <c r="Q860" s="205"/>
      <c r="R860" s="205"/>
      <c r="S860" s="205"/>
      <c r="T860" s="206"/>
      <c r="AT860" s="207" t="s">
        <v>155</v>
      </c>
      <c r="AU860" s="207" t="s">
        <v>153</v>
      </c>
      <c r="AV860" s="13" t="s">
        <v>83</v>
      </c>
      <c r="AW860" s="13" t="s">
        <v>33</v>
      </c>
      <c r="AX860" s="13" t="s">
        <v>75</v>
      </c>
      <c r="AY860" s="207" t="s">
        <v>145</v>
      </c>
    </row>
    <row r="861" spans="1:65" s="14" customFormat="1" ht="11.25">
      <c r="B861" s="208"/>
      <c r="C861" s="209"/>
      <c r="D861" s="199" t="s">
        <v>155</v>
      </c>
      <c r="E861" s="210" t="s">
        <v>1</v>
      </c>
      <c r="F861" s="211" t="s">
        <v>287</v>
      </c>
      <c r="G861" s="209"/>
      <c r="H861" s="212">
        <v>1.105</v>
      </c>
      <c r="I861" s="213"/>
      <c r="J861" s="209"/>
      <c r="K861" s="209"/>
      <c r="L861" s="214"/>
      <c r="M861" s="215"/>
      <c r="N861" s="216"/>
      <c r="O861" s="216"/>
      <c r="P861" s="216"/>
      <c r="Q861" s="216"/>
      <c r="R861" s="216"/>
      <c r="S861" s="216"/>
      <c r="T861" s="217"/>
      <c r="AT861" s="218" t="s">
        <v>155</v>
      </c>
      <c r="AU861" s="218" t="s">
        <v>153</v>
      </c>
      <c r="AV861" s="14" t="s">
        <v>153</v>
      </c>
      <c r="AW861" s="14" t="s">
        <v>33</v>
      </c>
      <c r="AX861" s="14" t="s">
        <v>83</v>
      </c>
      <c r="AY861" s="218" t="s">
        <v>145</v>
      </c>
    </row>
    <row r="862" spans="1:65" s="2" customFormat="1" ht="21.75" customHeight="1">
      <c r="A862" s="34"/>
      <c r="B862" s="35"/>
      <c r="C862" s="183" t="s">
        <v>1609</v>
      </c>
      <c r="D862" s="183" t="s">
        <v>148</v>
      </c>
      <c r="E862" s="184" t="s">
        <v>1610</v>
      </c>
      <c r="F862" s="185" t="s">
        <v>1611</v>
      </c>
      <c r="G862" s="186" t="s">
        <v>173</v>
      </c>
      <c r="H862" s="187">
        <v>1.105</v>
      </c>
      <c r="I862" s="188"/>
      <c r="J862" s="189">
        <f>ROUND(I862*H862,2)</f>
        <v>0</v>
      </c>
      <c r="K862" s="190"/>
      <c r="L862" s="39"/>
      <c r="M862" s="191" t="s">
        <v>1</v>
      </c>
      <c r="N862" s="192" t="s">
        <v>41</v>
      </c>
      <c r="O862" s="71"/>
      <c r="P862" s="193">
        <f>O862*H862</f>
        <v>0</v>
      </c>
      <c r="Q862" s="193">
        <v>0</v>
      </c>
      <c r="R862" s="193">
        <f>Q862*H862</f>
        <v>0</v>
      </c>
      <c r="S862" s="193">
        <v>0</v>
      </c>
      <c r="T862" s="194">
        <f>S862*H862</f>
        <v>0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195" t="s">
        <v>269</v>
      </c>
      <c r="AT862" s="195" t="s">
        <v>148</v>
      </c>
      <c r="AU862" s="195" t="s">
        <v>153</v>
      </c>
      <c r="AY862" s="17" t="s">
        <v>145</v>
      </c>
      <c r="BE862" s="196">
        <f>IF(N862="základní",J862,0)</f>
        <v>0</v>
      </c>
      <c r="BF862" s="196">
        <f>IF(N862="snížená",J862,0)</f>
        <v>0</v>
      </c>
      <c r="BG862" s="196">
        <f>IF(N862="zákl. přenesená",J862,0)</f>
        <v>0</v>
      </c>
      <c r="BH862" s="196">
        <f>IF(N862="sníž. přenesená",J862,0)</f>
        <v>0</v>
      </c>
      <c r="BI862" s="196">
        <f>IF(N862="nulová",J862,0)</f>
        <v>0</v>
      </c>
      <c r="BJ862" s="17" t="s">
        <v>153</v>
      </c>
      <c r="BK862" s="196">
        <f>ROUND(I862*H862,2)</f>
        <v>0</v>
      </c>
      <c r="BL862" s="17" t="s">
        <v>269</v>
      </c>
      <c r="BM862" s="195" t="s">
        <v>1612</v>
      </c>
    </row>
    <row r="863" spans="1:65" s="2" customFormat="1" ht="24.2" customHeight="1">
      <c r="A863" s="34"/>
      <c r="B863" s="35"/>
      <c r="C863" s="183" t="s">
        <v>1613</v>
      </c>
      <c r="D863" s="183" t="s">
        <v>148</v>
      </c>
      <c r="E863" s="184" t="s">
        <v>1614</v>
      </c>
      <c r="F863" s="185" t="s">
        <v>1615</v>
      </c>
      <c r="G863" s="186" t="s">
        <v>387</v>
      </c>
      <c r="H863" s="187">
        <v>4.5999999999999999E-2</v>
      </c>
      <c r="I863" s="188"/>
      <c r="J863" s="189">
        <f>ROUND(I863*H863,2)</f>
        <v>0</v>
      </c>
      <c r="K863" s="190"/>
      <c r="L863" s="39"/>
      <c r="M863" s="191" t="s">
        <v>1</v>
      </c>
      <c r="N863" s="192" t="s">
        <v>41</v>
      </c>
      <c r="O863" s="71"/>
      <c r="P863" s="193">
        <f>O863*H863</f>
        <v>0</v>
      </c>
      <c r="Q863" s="193">
        <v>0</v>
      </c>
      <c r="R863" s="193">
        <f>Q863*H863</f>
        <v>0</v>
      </c>
      <c r="S863" s="193">
        <v>0</v>
      </c>
      <c r="T863" s="194">
        <f>S863*H863</f>
        <v>0</v>
      </c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R863" s="195" t="s">
        <v>269</v>
      </c>
      <c r="AT863" s="195" t="s">
        <v>148</v>
      </c>
      <c r="AU863" s="195" t="s">
        <v>153</v>
      </c>
      <c r="AY863" s="17" t="s">
        <v>145</v>
      </c>
      <c r="BE863" s="196">
        <f>IF(N863="základní",J863,0)</f>
        <v>0</v>
      </c>
      <c r="BF863" s="196">
        <f>IF(N863="snížená",J863,0)</f>
        <v>0</v>
      </c>
      <c r="BG863" s="196">
        <f>IF(N863="zákl. přenesená",J863,0)</f>
        <v>0</v>
      </c>
      <c r="BH863" s="196">
        <f>IF(N863="sníž. přenesená",J863,0)</f>
        <v>0</v>
      </c>
      <c r="BI863" s="196">
        <f>IF(N863="nulová",J863,0)</f>
        <v>0</v>
      </c>
      <c r="BJ863" s="17" t="s">
        <v>153</v>
      </c>
      <c r="BK863" s="196">
        <f>ROUND(I863*H863,2)</f>
        <v>0</v>
      </c>
      <c r="BL863" s="17" t="s">
        <v>269</v>
      </c>
      <c r="BM863" s="195" t="s">
        <v>1616</v>
      </c>
    </row>
    <row r="864" spans="1:65" s="2" customFormat="1" ht="24.2" customHeight="1">
      <c r="A864" s="34"/>
      <c r="B864" s="35"/>
      <c r="C864" s="183" t="s">
        <v>1617</v>
      </c>
      <c r="D864" s="183" t="s">
        <v>148</v>
      </c>
      <c r="E864" s="184" t="s">
        <v>1618</v>
      </c>
      <c r="F864" s="185" t="s">
        <v>1619</v>
      </c>
      <c r="G864" s="186" t="s">
        <v>387</v>
      </c>
      <c r="H864" s="187">
        <v>4.5999999999999999E-2</v>
      </c>
      <c r="I864" s="188"/>
      <c r="J864" s="189">
        <f>ROUND(I864*H864,2)</f>
        <v>0</v>
      </c>
      <c r="K864" s="190"/>
      <c r="L864" s="39"/>
      <c r="M864" s="191" t="s">
        <v>1</v>
      </c>
      <c r="N864" s="192" t="s">
        <v>41</v>
      </c>
      <c r="O864" s="71"/>
      <c r="P864" s="193">
        <f>O864*H864</f>
        <v>0</v>
      </c>
      <c r="Q864" s="193">
        <v>0</v>
      </c>
      <c r="R864" s="193">
        <f>Q864*H864</f>
        <v>0</v>
      </c>
      <c r="S864" s="193">
        <v>0</v>
      </c>
      <c r="T864" s="194">
        <f>S864*H864</f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195" t="s">
        <v>269</v>
      </c>
      <c r="AT864" s="195" t="s">
        <v>148</v>
      </c>
      <c r="AU864" s="195" t="s">
        <v>153</v>
      </c>
      <c r="AY864" s="17" t="s">
        <v>145</v>
      </c>
      <c r="BE864" s="196">
        <f>IF(N864="základní",J864,0)</f>
        <v>0</v>
      </c>
      <c r="BF864" s="196">
        <f>IF(N864="snížená",J864,0)</f>
        <v>0</v>
      </c>
      <c r="BG864" s="196">
        <f>IF(N864="zákl. přenesená",J864,0)</f>
        <v>0</v>
      </c>
      <c r="BH864" s="196">
        <f>IF(N864="sníž. přenesená",J864,0)</f>
        <v>0</v>
      </c>
      <c r="BI864" s="196">
        <f>IF(N864="nulová",J864,0)</f>
        <v>0</v>
      </c>
      <c r="BJ864" s="17" t="s">
        <v>153</v>
      </c>
      <c r="BK864" s="196">
        <f>ROUND(I864*H864,2)</f>
        <v>0</v>
      </c>
      <c r="BL864" s="17" t="s">
        <v>269</v>
      </c>
      <c r="BM864" s="195" t="s">
        <v>1620</v>
      </c>
    </row>
    <row r="865" spans="1:65" s="2" customFormat="1" ht="24.2" customHeight="1">
      <c r="A865" s="34"/>
      <c r="B865" s="35"/>
      <c r="C865" s="183" t="s">
        <v>1621</v>
      </c>
      <c r="D865" s="183" t="s">
        <v>148</v>
      </c>
      <c r="E865" s="184" t="s">
        <v>1622</v>
      </c>
      <c r="F865" s="185" t="s">
        <v>1623</v>
      </c>
      <c r="G865" s="186" t="s">
        <v>387</v>
      </c>
      <c r="H865" s="187">
        <v>4.5999999999999999E-2</v>
      </c>
      <c r="I865" s="188"/>
      <c r="J865" s="189">
        <f>ROUND(I865*H865,2)</f>
        <v>0</v>
      </c>
      <c r="K865" s="190"/>
      <c r="L865" s="39"/>
      <c r="M865" s="191" t="s">
        <v>1</v>
      </c>
      <c r="N865" s="192" t="s">
        <v>41</v>
      </c>
      <c r="O865" s="71"/>
      <c r="P865" s="193">
        <f>O865*H865</f>
        <v>0</v>
      </c>
      <c r="Q865" s="193">
        <v>0</v>
      </c>
      <c r="R865" s="193">
        <f>Q865*H865</f>
        <v>0</v>
      </c>
      <c r="S865" s="193">
        <v>0</v>
      </c>
      <c r="T865" s="194">
        <f>S865*H865</f>
        <v>0</v>
      </c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R865" s="195" t="s">
        <v>269</v>
      </c>
      <c r="AT865" s="195" t="s">
        <v>148</v>
      </c>
      <c r="AU865" s="195" t="s">
        <v>153</v>
      </c>
      <c r="AY865" s="17" t="s">
        <v>145</v>
      </c>
      <c r="BE865" s="196">
        <f>IF(N865="základní",J865,0)</f>
        <v>0</v>
      </c>
      <c r="BF865" s="196">
        <f>IF(N865="snížená",J865,0)</f>
        <v>0</v>
      </c>
      <c r="BG865" s="196">
        <f>IF(N865="zákl. přenesená",J865,0)</f>
        <v>0</v>
      </c>
      <c r="BH865" s="196">
        <f>IF(N865="sníž. přenesená",J865,0)</f>
        <v>0</v>
      </c>
      <c r="BI865" s="196">
        <f>IF(N865="nulová",J865,0)</f>
        <v>0</v>
      </c>
      <c r="BJ865" s="17" t="s">
        <v>153</v>
      </c>
      <c r="BK865" s="196">
        <f>ROUND(I865*H865,2)</f>
        <v>0</v>
      </c>
      <c r="BL865" s="17" t="s">
        <v>269</v>
      </c>
      <c r="BM865" s="195" t="s">
        <v>1624</v>
      </c>
    </row>
    <row r="866" spans="1:65" s="12" customFormat="1" ht="22.9" customHeight="1">
      <c r="B866" s="167"/>
      <c r="C866" s="168"/>
      <c r="D866" s="169" t="s">
        <v>74</v>
      </c>
      <c r="E866" s="181" t="s">
        <v>1625</v>
      </c>
      <c r="F866" s="181" t="s">
        <v>1626</v>
      </c>
      <c r="G866" s="168"/>
      <c r="H866" s="168"/>
      <c r="I866" s="171"/>
      <c r="J866" s="182">
        <f>BK866</f>
        <v>0</v>
      </c>
      <c r="K866" s="168"/>
      <c r="L866" s="173"/>
      <c r="M866" s="174"/>
      <c r="N866" s="175"/>
      <c r="O866" s="175"/>
      <c r="P866" s="176">
        <f>SUM(P867:P949)</f>
        <v>0</v>
      </c>
      <c r="Q866" s="175"/>
      <c r="R866" s="176">
        <f>SUM(R867:R949)</f>
        <v>1.66E-2</v>
      </c>
      <c r="S866" s="175"/>
      <c r="T866" s="177">
        <f>SUM(T867:T949)</f>
        <v>0.73405000000000009</v>
      </c>
      <c r="AR866" s="178" t="s">
        <v>153</v>
      </c>
      <c r="AT866" s="179" t="s">
        <v>74</v>
      </c>
      <c r="AU866" s="179" t="s">
        <v>83</v>
      </c>
      <c r="AY866" s="178" t="s">
        <v>145</v>
      </c>
      <c r="BK866" s="180">
        <f>SUM(BK867:BK949)</f>
        <v>0</v>
      </c>
    </row>
    <row r="867" spans="1:65" s="2" customFormat="1" ht="33" customHeight="1">
      <c r="A867" s="34"/>
      <c r="B867" s="35"/>
      <c r="C867" s="183" t="s">
        <v>1627</v>
      </c>
      <c r="D867" s="183" t="s">
        <v>148</v>
      </c>
      <c r="E867" s="184" t="s">
        <v>1628</v>
      </c>
      <c r="F867" s="185" t="s">
        <v>1629</v>
      </c>
      <c r="G867" s="186" t="s">
        <v>151</v>
      </c>
      <c r="H867" s="187">
        <v>1</v>
      </c>
      <c r="I867" s="188"/>
      <c r="J867" s="189">
        <f>ROUND(I867*H867,2)</f>
        <v>0</v>
      </c>
      <c r="K867" s="190"/>
      <c r="L867" s="39"/>
      <c r="M867" s="191" t="s">
        <v>1</v>
      </c>
      <c r="N867" s="192" t="s">
        <v>41</v>
      </c>
      <c r="O867" s="71"/>
      <c r="P867" s="193">
        <f>O867*H867</f>
        <v>0</v>
      </c>
      <c r="Q867" s="193">
        <v>0</v>
      </c>
      <c r="R867" s="193">
        <f>Q867*H867</f>
        <v>0</v>
      </c>
      <c r="S867" s="193">
        <v>0</v>
      </c>
      <c r="T867" s="194">
        <f>S867*H867</f>
        <v>0</v>
      </c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R867" s="195" t="s">
        <v>269</v>
      </c>
      <c r="AT867" s="195" t="s">
        <v>148</v>
      </c>
      <c r="AU867" s="195" t="s">
        <v>153</v>
      </c>
      <c r="AY867" s="17" t="s">
        <v>145</v>
      </c>
      <c r="BE867" s="196">
        <f>IF(N867="základní",J867,0)</f>
        <v>0</v>
      </c>
      <c r="BF867" s="196">
        <f>IF(N867="snížená",J867,0)</f>
        <v>0</v>
      </c>
      <c r="BG867" s="196">
        <f>IF(N867="zákl. přenesená",J867,0)</f>
        <v>0</v>
      </c>
      <c r="BH867" s="196">
        <f>IF(N867="sníž. přenesená",J867,0)</f>
        <v>0</v>
      </c>
      <c r="BI867" s="196">
        <f>IF(N867="nulová",J867,0)</f>
        <v>0</v>
      </c>
      <c r="BJ867" s="17" t="s">
        <v>153</v>
      </c>
      <c r="BK867" s="196">
        <f>ROUND(I867*H867,2)</f>
        <v>0</v>
      </c>
      <c r="BL867" s="17" t="s">
        <v>269</v>
      </c>
      <c r="BM867" s="195" t="s">
        <v>1630</v>
      </c>
    </row>
    <row r="868" spans="1:65" s="13" customFormat="1" ht="11.25">
      <c r="B868" s="197"/>
      <c r="C868" s="198"/>
      <c r="D868" s="199" t="s">
        <v>155</v>
      </c>
      <c r="E868" s="200" t="s">
        <v>1</v>
      </c>
      <c r="F868" s="201" t="s">
        <v>1631</v>
      </c>
      <c r="G868" s="198"/>
      <c r="H868" s="200" t="s">
        <v>1</v>
      </c>
      <c r="I868" s="202"/>
      <c r="J868" s="198"/>
      <c r="K868" s="198"/>
      <c r="L868" s="203"/>
      <c r="M868" s="204"/>
      <c r="N868" s="205"/>
      <c r="O868" s="205"/>
      <c r="P868" s="205"/>
      <c r="Q868" s="205"/>
      <c r="R868" s="205"/>
      <c r="S868" s="205"/>
      <c r="T868" s="206"/>
      <c r="AT868" s="207" t="s">
        <v>155</v>
      </c>
      <c r="AU868" s="207" t="s">
        <v>153</v>
      </c>
      <c r="AV868" s="13" t="s">
        <v>83</v>
      </c>
      <c r="AW868" s="13" t="s">
        <v>33</v>
      </c>
      <c r="AX868" s="13" t="s">
        <v>75</v>
      </c>
      <c r="AY868" s="207" t="s">
        <v>145</v>
      </c>
    </row>
    <row r="869" spans="1:65" s="14" customFormat="1" ht="11.25">
      <c r="B869" s="208"/>
      <c r="C869" s="209"/>
      <c r="D869" s="199" t="s">
        <v>155</v>
      </c>
      <c r="E869" s="210" t="s">
        <v>1</v>
      </c>
      <c r="F869" s="211" t="s">
        <v>83</v>
      </c>
      <c r="G869" s="209"/>
      <c r="H869" s="212">
        <v>1</v>
      </c>
      <c r="I869" s="213"/>
      <c r="J869" s="209"/>
      <c r="K869" s="209"/>
      <c r="L869" s="214"/>
      <c r="M869" s="215"/>
      <c r="N869" s="216"/>
      <c r="O869" s="216"/>
      <c r="P869" s="216"/>
      <c r="Q869" s="216"/>
      <c r="R869" s="216"/>
      <c r="S869" s="216"/>
      <c r="T869" s="217"/>
      <c r="AT869" s="218" t="s">
        <v>155</v>
      </c>
      <c r="AU869" s="218" t="s">
        <v>153</v>
      </c>
      <c r="AV869" s="14" t="s">
        <v>153</v>
      </c>
      <c r="AW869" s="14" t="s">
        <v>33</v>
      </c>
      <c r="AX869" s="14" t="s">
        <v>83</v>
      </c>
      <c r="AY869" s="218" t="s">
        <v>145</v>
      </c>
    </row>
    <row r="870" spans="1:65" s="2" customFormat="1" ht="24.2" customHeight="1">
      <c r="A870" s="34"/>
      <c r="B870" s="35"/>
      <c r="C870" s="183" t="s">
        <v>1632</v>
      </c>
      <c r="D870" s="183" t="s">
        <v>148</v>
      </c>
      <c r="E870" s="184" t="s">
        <v>1633</v>
      </c>
      <c r="F870" s="185" t="s">
        <v>1634</v>
      </c>
      <c r="G870" s="186" t="s">
        <v>151</v>
      </c>
      <c r="H870" s="187">
        <v>4</v>
      </c>
      <c r="I870" s="188"/>
      <c r="J870" s="189">
        <f>ROUND(I870*H870,2)</f>
        <v>0</v>
      </c>
      <c r="K870" s="190"/>
      <c r="L870" s="39"/>
      <c r="M870" s="191" t="s">
        <v>1</v>
      </c>
      <c r="N870" s="192" t="s">
        <v>41</v>
      </c>
      <c r="O870" s="71"/>
      <c r="P870" s="193">
        <f>O870*H870</f>
        <v>0</v>
      </c>
      <c r="Q870" s="193">
        <v>0</v>
      </c>
      <c r="R870" s="193">
        <f>Q870*H870</f>
        <v>0</v>
      </c>
      <c r="S870" s="193">
        <v>0</v>
      </c>
      <c r="T870" s="194">
        <f>S870*H870</f>
        <v>0</v>
      </c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R870" s="195" t="s">
        <v>269</v>
      </c>
      <c r="AT870" s="195" t="s">
        <v>148</v>
      </c>
      <c r="AU870" s="195" t="s">
        <v>153</v>
      </c>
      <c r="AY870" s="17" t="s">
        <v>145</v>
      </c>
      <c r="BE870" s="196">
        <f>IF(N870="základní",J870,0)</f>
        <v>0</v>
      </c>
      <c r="BF870" s="196">
        <f>IF(N870="snížená",J870,0)</f>
        <v>0</v>
      </c>
      <c r="BG870" s="196">
        <f>IF(N870="zákl. přenesená",J870,0)</f>
        <v>0</v>
      </c>
      <c r="BH870" s="196">
        <f>IF(N870="sníž. přenesená",J870,0)</f>
        <v>0</v>
      </c>
      <c r="BI870" s="196">
        <f>IF(N870="nulová",J870,0)</f>
        <v>0</v>
      </c>
      <c r="BJ870" s="17" t="s">
        <v>153</v>
      </c>
      <c r="BK870" s="196">
        <f>ROUND(I870*H870,2)</f>
        <v>0</v>
      </c>
      <c r="BL870" s="17" t="s">
        <v>269</v>
      </c>
      <c r="BM870" s="195" t="s">
        <v>1635</v>
      </c>
    </row>
    <row r="871" spans="1:65" s="13" customFormat="1" ht="11.25">
      <c r="B871" s="197"/>
      <c r="C871" s="198"/>
      <c r="D871" s="199" t="s">
        <v>155</v>
      </c>
      <c r="E871" s="200" t="s">
        <v>1</v>
      </c>
      <c r="F871" s="201" t="s">
        <v>1636</v>
      </c>
      <c r="G871" s="198"/>
      <c r="H871" s="200" t="s">
        <v>1</v>
      </c>
      <c r="I871" s="202"/>
      <c r="J871" s="198"/>
      <c r="K871" s="198"/>
      <c r="L871" s="203"/>
      <c r="M871" s="204"/>
      <c r="N871" s="205"/>
      <c r="O871" s="205"/>
      <c r="P871" s="205"/>
      <c r="Q871" s="205"/>
      <c r="R871" s="205"/>
      <c r="S871" s="205"/>
      <c r="T871" s="206"/>
      <c r="AT871" s="207" t="s">
        <v>155</v>
      </c>
      <c r="AU871" s="207" t="s">
        <v>153</v>
      </c>
      <c r="AV871" s="13" t="s">
        <v>83</v>
      </c>
      <c r="AW871" s="13" t="s">
        <v>33</v>
      </c>
      <c r="AX871" s="13" t="s">
        <v>75</v>
      </c>
      <c r="AY871" s="207" t="s">
        <v>145</v>
      </c>
    </row>
    <row r="872" spans="1:65" s="14" customFormat="1" ht="11.25">
      <c r="B872" s="208"/>
      <c r="C872" s="209"/>
      <c r="D872" s="199" t="s">
        <v>155</v>
      </c>
      <c r="E872" s="210" t="s">
        <v>1</v>
      </c>
      <c r="F872" s="211" t="s">
        <v>1637</v>
      </c>
      <c r="G872" s="209"/>
      <c r="H872" s="212">
        <v>4</v>
      </c>
      <c r="I872" s="213"/>
      <c r="J872" s="209"/>
      <c r="K872" s="209"/>
      <c r="L872" s="214"/>
      <c r="M872" s="215"/>
      <c r="N872" s="216"/>
      <c r="O872" s="216"/>
      <c r="P872" s="216"/>
      <c r="Q872" s="216"/>
      <c r="R872" s="216"/>
      <c r="S872" s="216"/>
      <c r="T872" s="217"/>
      <c r="AT872" s="218" t="s">
        <v>155</v>
      </c>
      <c r="AU872" s="218" t="s">
        <v>153</v>
      </c>
      <c r="AV872" s="14" t="s">
        <v>153</v>
      </c>
      <c r="AW872" s="14" t="s">
        <v>33</v>
      </c>
      <c r="AX872" s="14" t="s">
        <v>83</v>
      </c>
      <c r="AY872" s="218" t="s">
        <v>145</v>
      </c>
    </row>
    <row r="873" spans="1:65" s="2" customFormat="1" ht="21.75" customHeight="1">
      <c r="A873" s="34"/>
      <c r="B873" s="35"/>
      <c r="C873" s="183" t="s">
        <v>1638</v>
      </c>
      <c r="D873" s="183" t="s">
        <v>148</v>
      </c>
      <c r="E873" s="184" t="s">
        <v>1639</v>
      </c>
      <c r="F873" s="185" t="s">
        <v>1640</v>
      </c>
      <c r="G873" s="186" t="s">
        <v>151</v>
      </c>
      <c r="H873" s="187">
        <v>7</v>
      </c>
      <c r="I873" s="188"/>
      <c r="J873" s="189">
        <f>ROUND(I873*H873,2)</f>
        <v>0</v>
      </c>
      <c r="K873" s="190"/>
      <c r="L873" s="39"/>
      <c r="M873" s="191" t="s">
        <v>1</v>
      </c>
      <c r="N873" s="192" t="s">
        <v>41</v>
      </c>
      <c r="O873" s="71"/>
      <c r="P873" s="193">
        <f>O873*H873</f>
        <v>0</v>
      </c>
      <c r="Q873" s="193">
        <v>0</v>
      </c>
      <c r="R873" s="193">
        <f>Q873*H873</f>
        <v>0</v>
      </c>
      <c r="S873" s="193">
        <v>1.9650000000000001E-2</v>
      </c>
      <c r="T873" s="194">
        <f>S873*H873</f>
        <v>0.13755000000000001</v>
      </c>
      <c r="U873" s="34"/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  <c r="AR873" s="195" t="s">
        <v>269</v>
      </c>
      <c r="AT873" s="195" t="s">
        <v>148</v>
      </c>
      <c r="AU873" s="195" t="s">
        <v>153</v>
      </c>
      <c r="AY873" s="17" t="s">
        <v>145</v>
      </c>
      <c r="BE873" s="196">
        <f>IF(N873="základní",J873,0)</f>
        <v>0</v>
      </c>
      <c r="BF873" s="196">
        <f>IF(N873="snížená",J873,0)</f>
        <v>0</v>
      </c>
      <c r="BG873" s="196">
        <f>IF(N873="zákl. přenesená",J873,0)</f>
        <v>0</v>
      </c>
      <c r="BH873" s="196">
        <f>IF(N873="sníž. přenesená",J873,0)</f>
        <v>0</v>
      </c>
      <c r="BI873" s="196">
        <f>IF(N873="nulová",J873,0)</f>
        <v>0</v>
      </c>
      <c r="BJ873" s="17" t="s">
        <v>153</v>
      </c>
      <c r="BK873" s="196">
        <f>ROUND(I873*H873,2)</f>
        <v>0</v>
      </c>
      <c r="BL873" s="17" t="s">
        <v>269</v>
      </c>
      <c r="BM873" s="195" t="s">
        <v>1641</v>
      </c>
    </row>
    <row r="874" spans="1:65" s="13" customFormat="1" ht="11.25">
      <c r="B874" s="197"/>
      <c r="C874" s="198"/>
      <c r="D874" s="199" t="s">
        <v>155</v>
      </c>
      <c r="E874" s="200" t="s">
        <v>1</v>
      </c>
      <c r="F874" s="201" t="s">
        <v>285</v>
      </c>
      <c r="G874" s="198"/>
      <c r="H874" s="200" t="s">
        <v>1</v>
      </c>
      <c r="I874" s="202"/>
      <c r="J874" s="198"/>
      <c r="K874" s="198"/>
      <c r="L874" s="203"/>
      <c r="M874" s="204"/>
      <c r="N874" s="205"/>
      <c r="O874" s="205"/>
      <c r="P874" s="205"/>
      <c r="Q874" s="205"/>
      <c r="R874" s="205"/>
      <c r="S874" s="205"/>
      <c r="T874" s="206"/>
      <c r="AT874" s="207" t="s">
        <v>155</v>
      </c>
      <c r="AU874" s="207" t="s">
        <v>153</v>
      </c>
      <c r="AV874" s="13" t="s">
        <v>83</v>
      </c>
      <c r="AW874" s="13" t="s">
        <v>33</v>
      </c>
      <c r="AX874" s="13" t="s">
        <v>75</v>
      </c>
      <c r="AY874" s="207" t="s">
        <v>145</v>
      </c>
    </row>
    <row r="875" spans="1:65" s="14" customFormat="1" ht="11.25">
      <c r="B875" s="208"/>
      <c r="C875" s="209"/>
      <c r="D875" s="199" t="s">
        <v>155</v>
      </c>
      <c r="E875" s="210" t="s">
        <v>1</v>
      </c>
      <c r="F875" s="211" t="s">
        <v>153</v>
      </c>
      <c r="G875" s="209"/>
      <c r="H875" s="212">
        <v>2</v>
      </c>
      <c r="I875" s="213"/>
      <c r="J875" s="209"/>
      <c r="K875" s="209"/>
      <c r="L875" s="214"/>
      <c r="M875" s="215"/>
      <c r="N875" s="216"/>
      <c r="O875" s="216"/>
      <c r="P875" s="216"/>
      <c r="Q875" s="216"/>
      <c r="R875" s="216"/>
      <c r="S875" s="216"/>
      <c r="T875" s="217"/>
      <c r="AT875" s="218" t="s">
        <v>155</v>
      </c>
      <c r="AU875" s="218" t="s">
        <v>153</v>
      </c>
      <c r="AV875" s="14" t="s">
        <v>153</v>
      </c>
      <c r="AW875" s="14" t="s">
        <v>33</v>
      </c>
      <c r="AX875" s="14" t="s">
        <v>75</v>
      </c>
      <c r="AY875" s="218" t="s">
        <v>145</v>
      </c>
    </row>
    <row r="876" spans="1:65" s="13" customFormat="1" ht="11.25">
      <c r="B876" s="197"/>
      <c r="C876" s="198"/>
      <c r="D876" s="199" t="s">
        <v>155</v>
      </c>
      <c r="E876" s="200" t="s">
        <v>1</v>
      </c>
      <c r="F876" s="201" t="s">
        <v>209</v>
      </c>
      <c r="G876" s="198"/>
      <c r="H876" s="200" t="s">
        <v>1</v>
      </c>
      <c r="I876" s="202"/>
      <c r="J876" s="198"/>
      <c r="K876" s="198"/>
      <c r="L876" s="203"/>
      <c r="M876" s="204"/>
      <c r="N876" s="205"/>
      <c r="O876" s="205"/>
      <c r="P876" s="205"/>
      <c r="Q876" s="205"/>
      <c r="R876" s="205"/>
      <c r="S876" s="205"/>
      <c r="T876" s="206"/>
      <c r="AT876" s="207" t="s">
        <v>155</v>
      </c>
      <c r="AU876" s="207" t="s">
        <v>153</v>
      </c>
      <c r="AV876" s="13" t="s">
        <v>83</v>
      </c>
      <c r="AW876" s="13" t="s">
        <v>33</v>
      </c>
      <c r="AX876" s="13" t="s">
        <v>75</v>
      </c>
      <c r="AY876" s="207" t="s">
        <v>145</v>
      </c>
    </row>
    <row r="877" spans="1:65" s="14" customFormat="1" ht="11.25">
      <c r="B877" s="208"/>
      <c r="C877" s="209"/>
      <c r="D877" s="199" t="s">
        <v>155</v>
      </c>
      <c r="E877" s="210" t="s">
        <v>1</v>
      </c>
      <c r="F877" s="211" t="s">
        <v>146</v>
      </c>
      <c r="G877" s="209"/>
      <c r="H877" s="212">
        <v>3</v>
      </c>
      <c r="I877" s="213"/>
      <c r="J877" s="209"/>
      <c r="K877" s="209"/>
      <c r="L877" s="214"/>
      <c r="M877" s="215"/>
      <c r="N877" s="216"/>
      <c r="O877" s="216"/>
      <c r="P877" s="216"/>
      <c r="Q877" s="216"/>
      <c r="R877" s="216"/>
      <c r="S877" s="216"/>
      <c r="T877" s="217"/>
      <c r="AT877" s="218" t="s">
        <v>155</v>
      </c>
      <c r="AU877" s="218" t="s">
        <v>153</v>
      </c>
      <c r="AV877" s="14" t="s">
        <v>153</v>
      </c>
      <c r="AW877" s="14" t="s">
        <v>33</v>
      </c>
      <c r="AX877" s="14" t="s">
        <v>75</v>
      </c>
      <c r="AY877" s="218" t="s">
        <v>145</v>
      </c>
    </row>
    <row r="878" spans="1:65" s="13" customFormat="1" ht="11.25">
      <c r="B878" s="197"/>
      <c r="C878" s="198"/>
      <c r="D878" s="199" t="s">
        <v>155</v>
      </c>
      <c r="E878" s="200" t="s">
        <v>1</v>
      </c>
      <c r="F878" s="201" t="s">
        <v>187</v>
      </c>
      <c r="G878" s="198"/>
      <c r="H878" s="200" t="s">
        <v>1</v>
      </c>
      <c r="I878" s="202"/>
      <c r="J878" s="198"/>
      <c r="K878" s="198"/>
      <c r="L878" s="203"/>
      <c r="M878" s="204"/>
      <c r="N878" s="205"/>
      <c r="O878" s="205"/>
      <c r="P878" s="205"/>
      <c r="Q878" s="205"/>
      <c r="R878" s="205"/>
      <c r="S878" s="205"/>
      <c r="T878" s="206"/>
      <c r="AT878" s="207" t="s">
        <v>155</v>
      </c>
      <c r="AU878" s="207" t="s">
        <v>153</v>
      </c>
      <c r="AV878" s="13" t="s">
        <v>83</v>
      </c>
      <c r="AW878" s="13" t="s">
        <v>33</v>
      </c>
      <c r="AX878" s="13" t="s">
        <v>75</v>
      </c>
      <c r="AY878" s="207" t="s">
        <v>145</v>
      </c>
    </row>
    <row r="879" spans="1:65" s="14" customFormat="1" ht="11.25">
      <c r="B879" s="208"/>
      <c r="C879" s="209"/>
      <c r="D879" s="199" t="s">
        <v>155</v>
      </c>
      <c r="E879" s="210" t="s">
        <v>1</v>
      </c>
      <c r="F879" s="211" t="s">
        <v>153</v>
      </c>
      <c r="G879" s="209"/>
      <c r="H879" s="212">
        <v>2</v>
      </c>
      <c r="I879" s="213"/>
      <c r="J879" s="209"/>
      <c r="K879" s="209"/>
      <c r="L879" s="214"/>
      <c r="M879" s="215"/>
      <c r="N879" s="216"/>
      <c r="O879" s="216"/>
      <c r="P879" s="216"/>
      <c r="Q879" s="216"/>
      <c r="R879" s="216"/>
      <c r="S879" s="216"/>
      <c r="T879" s="217"/>
      <c r="AT879" s="218" t="s">
        <v>155</v>
      </c>
      <c r="AU879" s="218" t="s">
        <v>153</v>
      </c>
      <c r="AV879" s="14" t="s">
        <v>153</v>
      </c>
      <c r="AW879" s="14" t="s">
        <v>33</v>
      </c>
      <c r="AX879" s="14" t="s">
        <v>75</v>
      </c>
      <c r="AY879" s="218" t="s">
        <v>145</v>
      </c>
    </row>
    <row r="880" spans="1:65" s="15" customFormat="1" ht="11.25">
      <c r="B880" s="219"/>
      <c r="C880" s="220"/>
      <c r="D880" s="199" t="s">
        <v>155</v>
      </c>
      <c r="E880" s="221" t="s">
        <v>1</v>
      </c>
      <c r="F880" s="222" t="s">
        <v>165</v>
      </c>
      <c r="G880" s="220"/>
      <c r="H880" s="223">
        <v>7</v>
      </c>
      <c r="I880" s="224"/>
      <c r="J880" s="220"/>
      <c r="K880" s="220"/>
      <c r="L880" s="225"/>
      <c r="M880" s="226"/>
      <c r="N880" s="227"/>
      <c r="O880" s="227"/>
      <c r="P880" s="227"/>
      <c r="Q880" s="227"/>
      <c r="R880" s="227"/>
      <c r="S880" s="227"/>
      <c r="T880" s="228"/>
      <c r="AT880" s="229" t="s">
        <v>155</v>
      </c>
      <c r="AU880" s="229" t="s">
        <v>153</v>
      </c>
      <c r="AV880" s="15" t="s">
        <v>152</v>
      </c>
      <c r="AW880" s="15" t="s">
        <v>33</v>
      </c>
      <c r="AX880" s="15" t="s">
        <v>83</v>
      </c>
      <c r="AY880" s="229" t="s">
        <v>145</v>
      </c>
    </row>
    <row r="881" spans="1:65" s="2" customFormat="1" ht="16.5" customHeight="1">
      <c r="A881" s="34"/>
      <c r="B881" s="35"/>
      <c r="C881" s="183" t="s">
        <v>1642</v>
      </c>
      <c r="D881" s="183" t="s">
        <v>148</v>
      </c>
      <c r="E881" s="184" t="s">
        <v>1643</v>
      </c>
      <c r="F881" s="185" t="s">
        <v>1644</v>
      </c>
      <c r="G881" s="186" t="s">
        <v>151</v>
      </c>
      <c r="H881" s="187">
        <v>1</v>
      </c>
      <c r="I881" s="188"/>
      <c r="J881" s="189">
        <f>ROUND(I881*H881,2)</f>
        <v>0</v>
      </c>
      <c r="K881" s="190"/>
      <c r="L881" s="39"/>
      <c r="M881" s="191" t="s">
        <v>1</v>
      </c>
      <c r="N881" s="192" t="s">
        <v>41</v>
      </c>
      <c r="O881" s="71"/>
      <c r="P881" s="193">
        <f>O881*H881</f>
        <v>0</v>
      </c>
      <c r="Q881" s="193">
        <v>0</v>
      </c>
      <c r="R881" s="193">
        <f>Q881*H881</f>
        <v>0</v>
      </c>
      <c r="S881" s="193">
        <v>0</v>
      </c>
      <c r="T881" s="194">
        <f>S881*H881</f>
        <v>0</v>
      </c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R881" s="195" t="s">
        <v>269</v>
      </c>
      <c r="AT881" s="195" t="s">
        <v>148</v>
      </c>
      <c r="AU881" s="195" t="s">
        <v>153</v>
      </c>
      <c r="AY881" s="17" t="s">
        <v>145</v>
      </c>
      <c r="BE881" s="196">
        <f>IF(N881="základní",J881,0)</f>
        <v>0</v>
      </c>
      <c r="BF881" s="196">
        <f>IF(N881="snížená",J881,0)</f>
        <v>0</v>
      </c>
      <c r="BG881" s="196">
        <f>IF(N881="zákl. přenesená",J881,0)</f>
        <v>0</v>
      </c>
      <c r="BH881" s="196">
        <f>IF(N881="sníž. přenesená",J881,0)</f>
        <v>0</v>
      </c>
      <c r="BI881" s="196">
        <f>IF(N881="nulová",J881,0)</f>
        <v>0</v>
      </c>
      <c r="BJ881" s="17" t="s">
        <v>153</v>
      </c>
      <c r="BK881" s="196">
        <f>ROUND(I881*H881,2)</f>
        <v>0</v>
      </c>
      <c r="BL881" s="17" t="s">
        <v>269</v>
      </c>
      <c r="BM881" s="195" t="s">
        <v>1645</v>
      </c>
    </row>
    <row r="882" spans="1:65" s="2" customFormat="1" ht="16.5" customHeight="1">
      <c r="A882" s="34"/>
      <c r="B882" s="35"/>
      <c r="C882" s="183" t="s">
        <v>1646</v>
      </c>
      <c r="D882" s="183" t="s">
        <v>148</v>
      </c>
      <c r="E882" s="184" t="s">
        <v>1647</v>
      </c>
      <c r="F882" s="185" t="s">
        <v>1648</v>
      </c>
      <c r="G882" s="186" t="s">
        <v>151</v>
      </c>
      <c r="H882" s="187">
        <v>6</v>
      </c>
      <c r="I882" s="188"/>
      <c r="J882" s="189">
        <f>ROUND(I882*H882,2)</f>
        <v>0</v>
      </c>
      <c r="K882" s="190"/>
      <c r="L882" s="39"/>
      <c r="M882" s="191" t="s">
        <v>1</v>
      </c>
      <c r="N882" s="192" t="s">
        <v>41</v>
      </c>
      <c r="O882" s="71"/>
      <c r="P882" s="193">
        <f>O882*H882</f>
        <v>0</v>
      </c>
      <c r="Q882" s="193">
        <v>0</v>
      </c>
      <c r="R882" s="193">
        <f>Q882*H882</f>
        <v>0</v>
      </c>
      <c r="S882" s="193">
        <v>1E-3</v>
      </c>
      <c r="T882" s="194">
        <f>S882*H882</f>
        <v>6.0000000000000001E-3</v>
      </c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R882" s="195" t="s">
        <v>269</v>
      </c>
      <c r="AT882" s="195" t="s">
        <v>148</v>
      </c>
      <c r="AU882" s="195" t="s">
        <v>153</v>
      </c>
      <c r="AY882" s="17" t="s">
        <v>145</v>
      </c>
      <c r="BE882" s="196">
        <f>IF(N882="základní",J882,0)</f>
        <v>0</v>
      </c>
      <c r="BF882" s="196">
        <f>IF(N882="snížená",J882,0)</f>
        <v>0</v>
      </c>
      <c r="BG882" s="196">
        <f>IF(N882="zákl. přenesená",J882,0)</f>
        <v>0</v>
      </c>
      <c r="BH882" s="196">
        <f>IF(N882="sníž. přenesená",J882,0)</f>
        <v>0</v>
      </c>
      <c r="BI882" s="196">
        <f>IF(N882="nulová",J882,0)</f>
        <v>0</v>
      </c>
      <c r="BJ882" s="17" t="s">
        <v>153</v>
      </c>
      <c r="BK882" s="196">
        <f>ROUND(I882*H882,2)</f>
        <v>0</v>
      </c>
      <c r="BL882" s="17" t="s">
        <v>269</v>
      </c>
      <c r="BM882" s="195" t="s">
        <v>1649</v>
      </c>
    </row>
    <row r="883" spans="1:65" s="13" customFormat="1" ht="11.25">
      <c r="B883" s="197"/>
      <c r="C883" s="198"/>
      <c r="D883" s="199" t="s">
        <v>155</v>
      </c>
      <c r="E883" s="200" t="s">
        <v>1</v>
      </c>
      <c r="F883" s="201" t="s">
        <v>1650</v>
      </c>
      <c r="G883" s="198"/>
      <c r="H883" s="200" t="s">
        <v>1</v>
      </c>
      <c r="I883" s="202"/>
      <c r="J883" s="198"/>
      <c r="K883" s="198"/>
      <c r="L883" s="203"/>
      <c r="M883" s="204"/>
      <c r="N883" s="205"/>
      <c r="O883" s="205"/>
      <c r="P883" s="205"/>
      <c r="Q883" s="205"/>
      <c r="R883" s="205"/>
      <c r="S883" s="205"/>
      <c r="T883" s="206"/>
      <c r="AT883" s="207" t="s">
        <v>155</v>
      </c>
      <c r="AU883" s="207" t="s">
        <v>153</v>
      </c>
      <c r="AV883" s="13" t="s">
        <v>83</v>
      </c>
      <c r="AW883" s="13" t="s">
        <v>33</v>
      </c>
      <c r="AX883" s="13" t="s">
        <v>75</v>
      </c>
      <c r="AY883" s="207" t="s">
        <v>145</v>
      </c>
    </row>
    <row r="884" spans="1:65" s="14" customFormat="1" ht="11.25">
      <c r="B884" s="208"/>
      <c r="C884" s="209"/>
      <c r="D884" s="199" t="s">
        <v>155</v>
      </c>
      <c r="E884" s="210" t="s">
        <v>1</v>
      </c>
      <c r="F884" s="211" t="s">
        <v>1651</v>
      </c>
      <c r="G884" s="209"/>
      <c r="H884" s="212">
        <v>6</v>
      </c>
      <c r="I884" s="213"/>
      <c r="J884" s="209"/>
      <c r="K884" s="209"/>
      <c r="L884" s="214"/>
      <c r="M884" s="215"/>
      <c r="N884" s="216"/>
      <c r="O884" s="216"/>
      <c r="P884" s="216"/>
      <c r="Q884" s="216"/>
      <c r="R884" s="216"/>
      <c r="S884" s="216"/>
      <c r="T884" s="217"/>
      <c r="AT884" s="218" t="s">
        <v>155</v>
      </c>
      <c r="AU884" s="218" t="s">
        <v>153</v>
      </c>
      <c r="AV884" s="14" t="s">
        <v>153</v>
      </c>
      <c r="AW884" s="14" t="s">
        <v>33</v>
      </c>
      <c r="AX884" s="14" t="s">
        <v>83</v>
      </c>
      <c r="AY884" s="218" t="s">
        <v>145</v>
      </c>
    </row>
    <row r="885" spans="1:65" s="2" customFormat="1" ht="24.2" customHeight="1">
      <c r="A885" s="34"/>
      <c r="B885" s="35"/>
      <c r="C885" s="183" t="s">
        <v>1652</v>
      </c>
      <c r="D885" s="183" t="s">
        <v>148</v>
      </c>
      <c r="E885" s="184" t="s">
        <v>1653</v>
      </c>
      <c r="F885" s="185" t="s">
        <v>1654</v>
      </c>
      <c r="G885" s="186" t="s">
        <v>173</v>
      </c>
      <c r="H885" s="187">
        <v>0.49</v>
      </c>
      <c r="I885" s="188"/>
      <c r="J885" s="189">
        <f>ROUND(I885*H885,2)</f>
        <v>0</v>
      </c>
      <c r="K885" s="190"/>
      <c r="L885" s="39"/>
      <c r="M885" s="191" t="s">
        <v>1</v>
      </c>
      <c r="N885" s="192" t="s">
        <v>41</v>
      </c>
      <c r="O885" s="71"/>
      <c r="P885" s="193">
        <f>O885*H885</f>
        <v>0</v>
      </c>
      <c r="Q885" s="193">
        <v>0</v>
      </c>
      <c r="R885" s="193">
        <f>Q885*H885</f>
        <v>0</v>
      </c>
      <c r="S885" s="193">
        <v>0</v>
      </c>
      <c r="T885" s="194">
        <f>S885*H885</f>
        <v>0</v>
      </c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R885" s="195" t="s">
        <v>269</v>
      </c>
      <c r="AT885" s="195" t="s">
        <v>148</v>
      </c>
      <c r="AU885" s="195" t="s">
        <v>153</v>
      </c>
      <c r="AY885" s="17" t="s">
        <v>145</v>
      </c>
      <c r="BE885" s="196">
        <f>IF(N885="základní",J885,0)</f>
        <v>0</v>
      </c>
      <c r="BF885" s="196">
        <f>IF(N885="snížená",J885,0)</f>
        <v>0</v>
      </c>
      <c r="BG885" s="196">
        <f>IF(N885="zákl. přenesená",J885,0)</f>
        <v>0</v>
      </c>
      <c r="BH885" s="196">
        <f>IF(N885="sníž. přenesená",J885,0)</f>
        <v>0</v>
      </c>
      <c r="BI885" s="196">
        <f>IF(N885="nulová",J885,0)</f>
        <v>0</v>
      </c>
      <c r="BJ885" s="17" t="s">
        <v>153</v>
      </c>
      <c r="BK885" s="196">
        <f>ROUND(I885*H885,2)</f>
        <v>0</v>
      </c>
      <c r="BL885" s="17" t="s">
        <v>269</v>
      </c>
      <c r="BM885" s="195" t="s">
        <v>1655</v>
      </c>
    </row>
    <row r="886" spans="1:65" s="13" customFormat="1" ht="11.25">
      <c r="B886" s="197"/>
      <c r="C886" s="198"/>
      <c r="D886" s="199" t="s">
        <v>155</v>
      </c>
      <c r="E886" s="200" t="s">
        <v>1</v>
      </c>
      <c r="F886" s="201" t="s">
        <v>1656</v>
      </c>
      <c r="G886" s="198"/>
      <c r="H886" s="200" t="s">
        <v>1</v>
      </c>
      <c r="I886" s="202"/>
      <c r="J886" s="198"/>
      <c r="K886" s="198"/>
      <c r="L886" s="203"/>
      <c r="M886" s="204"/>
      <c r="N886" s="205"/>
      <c r="O886" s="205"/>
      <c r="P886" s="205"/>
      <c r="Q886" s="205"/>
      <c r="R886" s="205"/>
      <c r="S886" s="205"/>
      <c r="T886" s="206"/>
      <c r="AT886" s="207" t="s">
        <v>155</v>
      </c>
      <c r="AU886" s="207" t="s">
        <v>153</v>
      </c>
      <c r="AV886" s="13" t="s">
        <v>83</v>
      </c>
      <c r="AW886" s="13" t="s">
        <v>33</v>
      </c>
      <c r="AX886" s="13" t="s">
        <v>75</v>
      </c>
      <c r="AY886" s="207" t="s">
        <v>145</v>
      </c>
    </row>
    <row r="887" spans="1:65" s="14" customFormat="1" ht="11.25">
      <c r="B887" s="208"/>
      <c r="C887" s="209"/>
      <c r="D887" s="199" t="s">
        <v>155</v>
      </c>
      <c r="E887" s="210" t="s">
        <v>1</v>
      </c>
      <c r="F887" s="211" t="s">
        <v>1657</v>
      </c>
      <c r="G887" s="209"/>
      <c r="H887" s="212">
        <v>0.49</v>
      </c>
      <c r="I887" s="213"/>
      <c r="J887" s="209"/>
      <c r="K887" s="209"/>
      <c r="L887" s="214"/>
      <c r="M887" s="215"/>
      <c r="N887" s="216"/>
      <c r="O887" s="216"/>
      <c r="P887" s="216"/>
      <c r="Q887" s="216"/>
      <c r="R887" s="216"/>
      <c r="S887" s="216"/>
      <c r="T887" s="217"/>
      <c r="AT887" s="218" t="s">
        <v>155</v>
      </c>
      <c r="AU887" s="218" t="s">
        <v>153</v>
      </c>
      <c r="AV887" s="14" t="s">
        <v>153</v>
      </c>
      <c r="AW887" s="14" t="s">
        <v>33</v>
      </c>
      <c r="AX887" s="14" t="s">
        <v>83</v>
      </c>
      <c r="AY887" s="218" t="s">
        <v>145</v>
      </c>
    </row>
    <row r="888" spans="1:65" s="2" customFormat="1" ht="24.2" customHeight="1">
      <c r="A888" s="34"/>
      <c r="B888" s="35"/>
      <c r="C888" s="183" t="s">
        <v>1658</v>
      </c>
      <c r="D888" s="183" t="s">
        <v>148</v>
      </c>
      <c r="E888" s="184" t="s">
        <v>1659</v>
      </c>
      <c r="F888" s="185" t="s">
        <v>1660</v>
      </c>
      <c r="G888" s="186" t="s">
        <v>173</v>
      </c>
      <c r="H888" s="187">
        <v>3.94</v>
      </c>
      <c r="I888" s="188"/>
      <c r="J888" s="189">
        <f>ROUND(I888*H888,2)</f>
        <v>0</v>
      </c>
      <c r="K888" s="190"/>
      <c r="L888" s="39"/>
      <c r="M888" s="191" t="s">
        <v>1</v>
      </c>
      <c r="N888" s="192" t="s">
        <v>41</v>
      </c>
      <c r="O888" s="71"/>
      <c r="P888" s="193">
        <f>O888*H888</f>
        <v>0</v>
      </c>
      <c r="Q888" s="193">
        <v>0</v>
      </c>
      <c r="R888" s="193">
        <f>Q888*H888</f>
        <v>0</v>
      </c>
      <c r="S888" s="193">
        <v>0</v>
      </c>
      <c r="T888" s="194">
        <f>S888*H888</f>
        <v>0</v>
      </c>
      <c r="U888" s="34"/>
      <c r="V888" s="34"/>
      <c r="W888" s="34"/>
      <c r="X888" s="34"/>
      <c r="Y888" s="34"/>
      <c r="Z888" s="34"/>
      <c r="AA888" s="34"/>
      <c r="AB888" s="34"/>
      <c r="AC888" s="34"/>
      <c r="AD888" s="34"/>
      <c r="AE888" s="34"/>
      <c r="AR888" s="195" t="s">
        <v>269</v>
      </c>
      <c r="AT888" s="195" t="s">
        <v>148</v>
      </c>
      <c r="AU888" s="195" t="s">
        <v>153</v>
      </c>
      <c r="AY888" s="17" t="s">
        <v>145</v>
      </c>
      <c r="BE888" s="196">
        <f>IF(N888="základní",J888,0)</f>
        <v>0</v>
      </c>
      <c r="BF888" s="196">
        <f>IF(N888="snížená",J888,0)</f>
        <v>0</v>
      </c>
      <c r="BG888" s="196">
        <f>IF(N888="zákl. přenesená",J888,0)</f>
        <v>0</v>
      </c>
      <c r="BH888" s="196">
        <f>IF(N888="sníž. přenesená",J888,0)</f>
        <v>0</v>
      </c>
      <c r="BI888" s="196">
        <f>IF(N888="nulová",J888,0)</f>
        <v>0</v>
      </c>
      <c r="BJ888" s="17" t="s">
        <v>153</v>
      </c>
      <c r="BK888" s="196">
        <f>ROUND(I888*H888,2)</f>
        <v>0</v>
      </c>
      <c r="BL888" s="17" t="s">
        <v>269</v>
      </c>
      <c r="BM888" s="195" t="s">
        <v>1661</v>
      </c>
    </row>
    <row r="889" spans="1:65" s="13" customFormat="1" ht="11.25">
      <c r="B889" s="197"/>
      <c r="C889" s="198"/>
      <c r="D889" s="199" t="s">
        <v>155</v>
      </c>
      <c r="E889" s="200" t="s">
        <v>1</v>
      </c>
      <c r="F889" s="201" t="s">
        <v>209</v>
      </c>
      <c r="G889" s="198"/>
      <c r="H889" s="200" t="s">
        <v>1</v>
      </c>
      <c r="I889" s="202"/>
      <c r="J889" s="198"/>
      <c r="K889" s="198"/>
      <c r="L889" s="203"/>
      <c r="M889" s="204"/>
      <c r="N889" s="205"/>
      <c r="O889" s="205"/>
      <c r="P889" s="205"/>
      <c r="Q889" s="205"/>
      <c r="R889" s="205"/>
      <c r="S889" s="205"/>
      <c r="T889" s="206"/>
      <c r="AT889" s="207" t="s">
        <v>155</v>
      </c>
      <c r="AU889" s="207" t="s">
        <v>153</v>
      </c>
      <c r="AV889" s="13" t="s">
        <v>83</v>
      </c>
      <c r="AW889" s="13" t="s">
        <v>33</v>
      </c>
      <c r="AX889" s="13" t="s">
        <v>75</v>
      </c>
      <c r="AY889" s="207" t="s">
        <v>145</v>
      </c>
    </row>
    <row r="890" spans="1:65" s="14" customFormat="1" ht="11.25">
      <c r="B890" s="208"/>
      <c r="C890" s="209"/>
      <c r="D890" s="199" t="s">
        <v>155</v>
      </c>
      <c r="E890" s="210" t="s">
        <v>1</v>
      </c>
      <c r="F890" s="211" t="s">
        <v>1662</v>
      </c>
      <c r="G890" s="209"/>
      <c r="H890" s="212">
        <v>1.35</v>
      </c>
      <c r="I890" s="213"/>
      <c r="J890" s="209"/>
      <c r="K890" s="209"/>
      <c r="L890" s="214"/>
      <c r="M890" s="215"/>
      <c r="N890" s="216"/>
      <c r="O890" s="216"/>
      <c r="P890" s="216"/>
      <c r="Q890" s="216"/>
      <c r="R890" s="216"/>
      <c r="S890" s="216"/>
      <c r="T890" s="217"/>
      <c r="AT890" s="218" t="s">
        <v>155</v>
      </c>
      <c r="AU890" s="218" t="s">
        <v>153</v>
      </c>
      <c r="AV890" s="14" t="s">
        <v>153</v>
      </c>
      <c r="AW890" s="14" t="s">
        <v>33</v>
      </c>
      <c r="AX890" s="14" t="s">
        <v>75</v>
      </c>
      <c r="AY890" s="218" t="s">
        <v>145</v>
      </c>
    </row>
    <row r="891" spans="1:65" s="13" customFormat="1" ht="11.25">
      <c r="B891" s="197"/>
      <c r="C891" s="198"/>
      <c r="D891" s="199" t="s">
        <v>155</v>
      </c>
      <c r="E891" s="200" t="s">
        <v>1</v>
      </c>
      <c r="F891" s="201" t="s">
        <v>187</v>
      </c>
      <c r="G891" s="198"/>
      <c r="H891" s="200" t="s">
        <v>1</v>
      </c>
      <c r="I891" s="202"/>
      <c r="J891" s="198"/>
      <c r="K891" s="198"/>
      <c r="L891" s="203"/>
      <c r="M891" s="204"/>
      <c r="N891" s="205"/>
      <c r="O891" s="205"/>
      <c r="P891" s="205"/>
      <c r="Q891" s="205"/>
      <c r="R891" s="205"/>
      <c r="S891" s="205"/>
      <c r="T891" s="206"/>
      <c r="AT891" s="207" t="s">
        <v>155</v>
      </c>
      <c r="AU891" s="207" t="s">
        <v>153</v>
      </c>
      <c r="AV891" s="13" t="s">
        <v>83</v>
      </c>
      <c r="AW891" s="13" t="s">
        <v>33</v>
      </c>
      <c r="AX891" s="13" t="s">
        <v>75</v>
      </c>
      <c r="AY891" s="207" t="s">
        <v>145</v>
      </c>
    </row>
    <row r="892" spans="1:65" s="14" customFormat="1" ht="11.25">
      <c r="B892" s="208"/>
      <c r="C892" s="209"/>
      <c r="D892" s="199" t="s">
        <v>155</v>
      </c>
      <c r="E892" s="210" t="s">
        <v>1</v>
      </c>
      <c r="F892" s="211" t="s">
        <v>1663</v>
      </c>
      <c r="G892" s="209"/>
      <c r="H892" s="212">
        <v>0.89999999999999991</v>
      </c>
      <c r="I892" s="213"/>
      <c r="J892" s="209"/>
      <c r="K892" s="209"/>
      <c r="L892" s="214"/>
      <c r="M892" s="215"/>
      <c r="N892" s="216"/>
      <c r="O892" s="216"/>
      <c r="P892" s="216"/>
      <c r="Q892" s="216"/>
      <c r="R892" s="216"/>
      <c r="S892" s="216"/>
      <c r="T892" s="217"/>
      <c r="AT892" s="218" t="s">
        <v>155</v>
      </c>
      <c r="AU892" s="218" t="s">
        <v>153</v>
      </c>
      <c r="AV892" s="14" t="s">
        <v>153</v>
      </c>
      <c r="AW892" s="14" t="s">
        <v>33</v>
      </c>
      <c r="AX892" s="14" t="s">
        <v>75</v>
      </c>
      <c r="AY892" s="218" t="s">
        <v>145</v>
      </c>
    </row>
    <row r="893" spans="1:65" s="13" customFormat="1" ht="11.25">
      <c r="B893" s="197"/>
      <c r="C893" s="198"/>
      <c r="D893" s="199" t="s">
        <v>155</v>
      </c>
      <c r="E893" s="200" t="s">
        <v>1</v>
      </c>
      <c r="F893" s="201" t="s">
        <v>285</v>
      </c>
      <c r="G893" s="198"/>
      <c r="H893" s="200" t="s">
        <v>1</v>
      </c>
      <c r="I893" s="202"/>
      <c r="J893" s="198"/>
      <c r="K893" s="198"/>
      <c r="L893" s="203"/>
      <c r="M893" s="204"/>
      <c r="N893" s="205"/>
      <c r="O893" s="205"/>
      <c r="P893" s="205"/>
      <c r="Q893" s="205"/>
      <c r="R893" s="205"/>
      <c r="S893" s="205"/>
      <c r="T893" s="206"/>
      <c r="AT893" s="207" t="s">
        <v>155</v>
      </c>
      <c r="AU893" s="207" t="s">
        <v>153</v>
      </c>
      <c r="AV893" s="13" t="s">
        <v>83</v>
      </c>
      <c r="AW893" s="13" t="s">
        <v>33</v>
      </c>
      <c r="AX893" s="13" t="s">
        <v>75</v>
      </c>
      <c r="AY893" s="207" t="s">
        <v>145</v>
      </c>
    </row>
    <row r="894" spans="1:65" s="14" customFormat="1" ht="11.25">
      <c r="B894" s="208"/>
      <c r="C894" s="209"/>
      <c r="D894" s="199" t="s">
        <v>155</v>
      </c>
      <c r="E894" s="210" t="s">
        <v>1</v>
      </c>
      <c r="F894" s="211" t="s">
        <v>1664</v>
      </c>
      <c r="G894" s="209"/>
      <c r="H894" s="212">
        <v>1.2000000000000002</v>
      </c>
      <c r="I894" s="213"/>
      <c r="J894" s="209"/>
      <c r="K894" s="209"/>
      <c r="L894" s="214"/>
      <c r="M894" s="215"/>
      <c r="N894" s="216"/>
      <c r="O894" s="216"/>
      <c r="P894" s="216"/>
      <c r="Q894" s="216"/>
      <c r="R894" s="216"/>
      <c r="S894" s="216"/>
      <c r="T894" s="217"/>
      <c r="AT894" s="218" t="s">
        <v>155</v>
      </c>
      <c r="AU894" s="218" t="s">
        <v>153</v>
      </c>
      <c r="AV894" s="14" t="s">
        <v>153</v>
      </c>
      <c r="AW894" s="14" t="s">
        <v>33</v>
      </c>
      <c r="AX894" s="14" t="s">
        <v>75</v>
      </c>
      <c r="AY894" s="218" t="s">
        <v>145</v>
      </c>
    </row>
    <row r="895" spans="1:65" s="13" customFormat="1" ht="11.25">
      <c r="B895" s="197"/>
      <c r="C895" s="198"/>
      <c r="D895" s="199" t="s">
        <v>155</v>
      </c>
      <c r="E895" s="200" t="s">
        <v>1</v>
      </c>
      <c r="F895" s="201" t="s">
        <v>1665</v>
      </c>
      <c r="G895" s="198"/>
      <c r="H895" s="200" t="s">
        <v>1</v>
      </c>
      <c r="I895" s="202"/>
      <c r="J895" s="198"/>
      <c r="K895" s="198"/>
      <c r="L895" s="203"/>
      <c r="M895" s="204"/>
      <c r="N895" s="205"/>
      <c r="O895" s="205"/>
      <c r="P895" s="205"/>
      <c r="Q895" s="205"/>
      <c r="R895" s="205"/>
      <c r="S895" s="205"/>
      <c r="T895" s="206"/>
      <c r="AT895" s="207" t="s">
        <v>155</v>
      </c>
      <c r="AU895" s="207" t="s">
        <v>153</v>
      </c>
      <c r="AV895" s="13" t="s">
        <v>83</v>
      </c>
      <c r="AW895" s="13" t="s">
        <v>33</v>
      </c>
      <c r="AX895" s="13" t="s">
        <v>75</v>
      </c>
      <c r="AY895" s="207" t="s">
        <v>145</v>
      </c>
    </row>
    <row r="896" spans="1:65" s="14" customFormat="1" ht="11.25">
      <c r="B896" s="208"/>
      <c r="C896" s="209"/>
      <c r="D896" s="199" t="s">
        <v>155</v>
      </c>
      <c r="E896" s="210" t="s">
        <v>1</v>
      </c>
      <c r="F896" s="211" t="s">
        <v>1666</v>
      </c>
      <c r="G896" s="209"/>
      <c r="H896" s="212">
        <v>0.48999999999999994</v>
      </c>
      <c r="I896" s="213"/>
      <c r="J896" s="209"/>
      <c r="K896" s="209"/>
      <c r="L896" s="214"/>
      <c r="M896" s="215"/>
      <c r="N896" s="216"/>
      <c r="O896" s="216"/>
      <c r="P896" s="216"/>
      <c r="Q896" s="216"/>
      <c r="R896" s="216"/>
      <c r="S896" s="216"/>
      <c r="T896" s="217"/>
      <c r="AT896" s="218" t="s">
        <v>155</v>
      </c>
      <c r="AU896" s="218" t="s">
        <v>153</v>
      </c>
      <c r="AV896" s="14" t="s">
        <v>153</v>
      </c>
      <c r="AW896" s="14" t="s">
        <v>33</v>
      </c>
      <c r="AX896" s="14" t="s">
        <v>75</v>
      </c>
      <c r="AY896" s="218" t="s">
        <v>145</v>
      </c>
    </row>
    <row r="897" spans="1:65" s="15" customFormat="1" ht="11.25">
      <c r="B897" s="219"/>
      <c r="C897" s="220"/>
      <c r="D897" s="199" t="s">
        <v>155</v>
      </c>
      <c r="E897" s="221" t="s">
        <v>1</v>
      </c>
      <c r="F897" s="222" t="s">
        <v>165</v>
      </c>
      <c r="G897" s="220"/>
      <c r="H897" s="223">
        <v>3.94</v>
      </c>
      <c r="I897" s="224"/>
      <c r="J897" s="220"/>
      <c r="K897" s="220"/>
      <c r="L897" s="225"/>
      <c r="M897" s="226"/>
      <c r="N897" s="227"/>
      <c r="O897" s="227"/>
      <c r="P897" s="227"/>
      <c r="Q897" s="227"/>
      <c r="R897" s="227"/>
      <c r="S897" s="227"/>
      <c r="T897" s="228"/>
      <c r="AT897" s="229" t="s">
        <v>155</v>
      </c>
      <c r="AU897" s="229" t="s">
        <v>153</v>
      </c>
      <c r="AV897" s="15" t="s">
        <v>152</v>
      </c>
      <c r="AW897" s="15" t="s">
        <v>33</v>
      </c>
      <c r="AX897" s="15" t="s">
        <v>83</v>
      </c>
      <c r="AY897" s="229" t="s">
        <v>145</v>
      </c>
    </row>
    <row r="898" spans="1:65" s="2" customFormat="1" ht="24.2" customHeight="1">
      <c r="A898" s="34"/>
      <c r="B898" s="35"/>
      <c r="C898" s="183" t="s">
        <v>1667</v>
      </c>
      <c r="D898" s="183" t="s">
        <v>148</v>
      </c>
      <c r="E898" s="184" t="s">
        <v>1668</v>
      </c>
      <c r="F898" s="185" t="s">
        <v>1669</v>
      </c>
      <c r="G898" s="186" t="s">
        <v>151</v>
      </c>
      <c r="H898" s="187">
        <v>5</v>
      </c>
      <c r="I898" s="188"/>
      <c r="J898" s="189">
        <f>ROUND(I898*H898,2)</f>
        <v>0</v>
      </c>
      <c r="K898" s="190"/>
      <c r="L898" s="39"/>
      <c r="M898" s="191" t="s">
        <v>1</v>
      </c>
      <c r="N898" s="192" t="s">
        <v>41</v>
      </c>
      <c r="O898" s="71"/>
      <c r="P898" s="193">
        <f>O898*H898</f>
        <v>0</v>
      </c>
      <c r="Q898" s="193">
        <v>0</v>
      </c>
      <c r="R898" s="193">
        <f>Q898*H898</f>
        <v>0</v>
      </c>
      <c r="S898" s="193">
        <v>0</v>
      </c>
      <c r="T898" s="194">
        <f>S898*H898</f>
        <v>0</v>
      </c>
      <c r="U898" s="34"/>
      <c r="V898" s="34"/>
      <c r="W898" s="34"/>
      <c r="X898" s="34"/>
      <c r="Y898" s="34"/>
      <c r="Z898" s="34"/>
      <c r="AA898" s="34"/>
      <c r="AB898" s="34"/>
      <c r="AC898" s="34"/>
      <c r="AD898" s="34"/>
      <c r="AE898" s="34"/>
      <c r="AR898" s="195" t="s">
        <v>269</v>
      </c>
      <c r="AT898" s="195" t="s">
        <v>148</v>
      </c>
      <c r="AU898" s="195" t="s">
        <v>153</v>
      </c>
      <c r="AY898" s="17" t="s">
        <v>145</v>
      </c>
      <c r="BE898" s="196">
        <f>IF(N898="základní",J898,0)</f>
        <v>0</v>
      </c>
      <c r="BF898" s="196">
        <f>IF(N898="snížená",J898,0)</f>
        <v>0</v>
      </c>
      <c r="BG898" s="196">
        <f>IF(N898="zákl. přenesená",J898,0)</f>
        <v>0</v>
      </c>
      <c r="BH898" s="196">
        <f>IF(N898="sníž. přenesená",J898,0)</f>
        <v>0</v>
      </c>
      <c r="BI898" s="196">
        <f>IF(N898="nulová",J898,0)</f>
        <v>0</v>
      </c>
      <c r="BJ898" s="17" t="s">
        <v>153</v>
      </c>
      <c r="BK898" s="196">
        <f>ROUND(I898*H898,2)</f>
        <v>0</v>
      </c>
      <c r="BL898" s="17" t="s">
        <v>269</v>
      </c>
      <c r="BM898" s="195" t="s">
        <v>1670</v>
      </c>
    </row>
    <row r="899" spans="1:65" s="13" customFormat="1" ht="11.25">
      <c r="B899" s="197"/>
      <c r="C899" s="198"/>
      <c r="D899" s="199" t="s">
        <v>155</v>
      </c>
      <c r="E899" s="200" t="s">
        <v>1</v>
      </c>
      <c r="F899" s="201" t="s">
        <v>1671</v>
      </c>
      <c r="G899" s="198"/>
      <c r="H899" s="200" t="s">
        <v>1</v>
      </c>
      <c r="I899" s="202"/>
      <c r="J899" s="198"/>
      <c r="K899" s="198"/>
      <c r="L899" s="203"/>
      <c r="M899" s="204"/>
      <c r="N899" s="205"/>
      <c r="O899" s="205"/>
      <c r="P899" s="205"/>
      <c r="Q899" s="205"/>
      <c r="R899" s="205"/>
      <c r="S899" s="205"/>
      <c r="T899" s="206"/>
      <c r="AT899" s="207" t="s">
        <v>155</v>
      </c>
      <c r="AU899" s="207" t="s">
        <v>153</v>
      </c>
      <c r="AV899" s="13" t="s">
        <v>83</v>
      </c>
      <c r="AW899" s="13" t="s">
        <v>33</v>
      </c>
      <c r="AX899" s="13" t="s">
        <v>75</v>
      </c>
      <c r="AY899" s="207" t="s">
        <v>145</v>
      </c>
    </row>
    <row r="900" spans="1:65" s="14" customFormat="1" ht="11.25">
      <c r="B900" s="208"/>
      <c r="C900" s="209"/>
      <c r="D900" s="199" t="s">
        <v>155</v>
      </c>
      <c r="E900" s="210" t="s">
        <v>1</v>
      </c>
      <c r="F900" s="211" t="s">
        <v>564</v>
      </c>
      <c r="G900" s="209"/>
      <c r="H900" s="212">
        <v>3</v>
      </c>
      <c r="I900" s="213"/>
      <c r="J900" s="209"/>
      <c r="K900" s="209"/>
      <c r="L900" s="214"/>
      <c r="M900" s="215"/>
      <c r="N900" s="216"/>
      <c r="O900" s="216"/>
      <c r="P900" s="216"/>
      <c r="Q900" s="216"/>
      <c r="R900" s="216"/>
      <c r="S900" s="216"/>
      <c r="T900" s="217"/>
      <c r="AT900" s="218" t="s">
        <v>155</v>
      </c>
      <c r="AU900" s="218" t="s">
        <v>153</v>
      </c>
      <c r="AV900" s="14" t="s">
        <v>153</v>
      </c>
      <c r="AW900" s="14" t="s">
        <v>33</v>
      </c>
      <c r="AX900" s="14" t="s">
        <v>75</v>
      </c>
      <c r="AY900" s="218" t="s">
        <v>145</v>
      </c>
    </row>
    <row r="901" spans="1:65" s="13" customFormat="1" ht="11.25">
      <c r="B901" s="197"/>
      <c r="C901" s="198"/>
      <c r="D901" s="199" t="s">
        <v>155</v>
      </c>
      <c r="E901" s="200" t="s">
        <v>1</v>
      </c>
      <c r="F901" s="201" t="s">
        <v>1672</v>
      </c>
      <c r="G901" s="198"/>
      <c r="H901" s="200" t="s">
        <v>1</v>
      </c>
      <c r="I901" s="202"/>
      <c r="J901" s="198"/>
      <c r="K901" s="198"/>
      <c r="L901" s="203"/>
      <c r="M901" s="204"/>
      <c r="N901" s="205"/>
      <c r="O901" s="205"/>
      <c r="P901" s="205"/>
      <c r="Q901" s="205"/>
      <c r="R901" s="205"/>
      <c r="S901" s="205"/>
      <c r="T901" s="206"/>
      <c r="AT901" s="207" t="s">
        <v>155</v>
      </c>
      <c r="AU901" s="207" t="s">
        <v>153</v>
      </c>
      <c r="AV901" s="13" t="s">
        <v>83</v>
      </c>
      <c r="AW901" s="13" t="s">
        <v>33</v>
      </c>
      <c r="AX901" s="13" t="s">
        <v>75</v>
      </c>
      <c r="AY901" s="207" t="s">
        <v>145</v>
      </c>
    </row>
    <row r="902" spans="1:65" s="14" customFormat="1" ht="11.25">
      <c r="B902" s="208"/>
      <c r="C902" s="209"/>
      <c r="D902" s="199" t="s">
        <v>155</v>
      </c>
      <c r="E902" s="210" t="s">
        <v>1</v>
      </c>
      <c r="F902" s="211" t="s">
        <v>583</v>
      </c>
      <c r="G902" s="209"/>
      <c r="H902" s="212">
        <v>2</v>
      </c>
      <c r="I902" s="213"/>
      <c r="J902" s="209"/>
      <c r="K902" s="209"/>
      <c r="L902" s="214"/>
      <c r="M902" s="215"/>
      <c r="N902" s="216"/>
      <c r="O902" s="216"/>
      <c r="P902" s="216"/>
      <c r="Q902" s="216"/>
      <c r="R902" s="216"/>
      <c r="S902" s="216"/>
      <c r="T902" s="217"/>
      <c r="AT902" s="218" t="s">
        <v>155</v>
      </c>
      <c r="AU902" s="218" t="s">
        <v>153</v>
      </c>
      <c r="AV902" s="14" t="s">
        <v>153</v>
      </c>
      <c r="AW902" s="14" t="s">
        <v>33</v>
      </c>
      <c r="AX902" s="14" t="s">
        <v>75</v>
      </c>
      <c r="AY902" s="218" t="s">
        <v>145</v>
      </c>
    </row>
    <row r="903" spans="1:65" s="15" customFormat="1" ht="11.25">
      <c r="B903" s="219"/>
      <c r="C903" s="220"/>
      <c r="D903" s="199" t="s">
        <v>155</v>
      </c>
      <c r="E903" s="221" t="s">
        <v>1</v>
      </c>
      <c r="F903" s="222" t="s">
        <v>165</v>
      </c>
      <c r="G903" s="220"/>
      <c r="H903" s="223">
        <v>5</v>
      </c>
      <c r="I903" s="224"/>
      <c r="J903" s="220"/>
      <c r="K903" s="220"/>
      <c r="L903" s="225"/>
      <c r="M903" s="226"/>
      <c r="N903" s="227"/>
      <c r="O903" s="227"/>
      <c r="P903" s="227"/>
      <c r="Q903" s="227"/>
      <c r="R903" s="227"/>
      <c r="S903" s="227"/>
      <c r="T903" s="228"/>
      <c r="AT903" s="229" t="s">
        <v>155</v>
      </c>
      <c r="AU903" s="229" t="s">
        <v>153</v>
      </c>
      <c r="AV903" s="15" t="s">
        <v>152</v>
      </c>
      <c r="AW903" s="15" t="s">
        <v>33</v>
      </c>
      <c r="AX903" s="15" t="s">
        <v>83</v>
      </c>
      <c r="AY903" s="229" t="s">
        <v>145</v>
      </c>
    </row>
    <row r="904" spans="1:65" s="2" customFormat="1" ht="24.2" customHeight="1">
      <c r="A904" s="34"/>
      <c r="B904" s="35"/>
      <c r="C904" s="183" t="s">
        <v>1673</v>
      </c>
      <c r="D904" s="183" t="s">
        <v>148</v>
      </c>
      <c r="E904" s="184" t="s">
        <v>1674</v>
      </c>
      <c r="F904" s="185" t="s">
        <v>1675</v>
      </c>
      <c r="G904" s="186" t="s">
        <v>151</v>
      </c>
      <c r="H904" s="187">
        <v>6</v>
      </c>
      <c r="I904" s="188"/>
      <c r="J904" s="189">
        <f>ROUND(I904*H904,2)</f>
        <v>0</v>
      </c>
      <c r="K904" s="190"/>
      <c r="L904" s="39"/>
      <c r="M904" s="191" t="s">
        <v>1</v>
      </c>
      <c r="N904" s="192" t="s">
        <v>41</v>
      </c>
      <c r="O904" s="71"/>
      <c r="P904" s="193">
        <f>O904*H904</f>
        <v>0</v>
      </c>
      <c r="Q904" s="193">
        <v>0</v>
      </c>
      <c r="R904" s="193">
        <f>Q904*H904</f>
        <v>0</v>
      </c>
      <c r="S904" s="193">
        <v>0</v>
      </c>
      <c r="T904" s="194">
        <f>S904*H904</f>
        <v>0</v>
      </c>
      <c r="U904" s="34"/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  <c r="AR904" s="195" t="s">
        <v>269</v>
      </c>
      <c r="AT904" s="195" t="s">
        <v>148</v>
      </c>
      <c r="AU904" s="195" t="s">
        <v>153</v>
      </c>
      <c r="AY904" s="17" t="s">
        <v>145</v>
      </c>
      <c r="BE904" s="196">
        <f>IF(N904="základní",J904,0)</f>
        <v>0</v>
      </c>
      <c r="BF904" s="196">
        <f>IF(N904="snížená",J904,0)</f>
        <v>0</v>
      </c>
      <c r="BG904" s="196">
        <f>IF(N904="zákl. přenesená",J904,0)</f>
        <v>0</v>
      </c>
      <c r="BH904" s="196">
        <f>IF(N904="sníž. přenesená",J904,0)</f>
        <v>0</v>
      </c>
      <c r="BI904" s="196">
        <f>IF(N904="nulová",J904,0)</f>
        <v>0</v>
      </c>
      <c r="BJ904" s="17" t="s">
        <v>153</v>
      </c>
      <c r="BK904" s="196">
        <f>ROUND(I904*H904,2)</f>
        <v>0</v>
      </c>
      <c r="BL904" s="17" t="s">
        <v>269</v>
      </c>
      <c r="BM904" s="195" t="s">
        <v>1676</v>
      </c>
    </row>
    <row r="905" spans="1:65" s="13" customFormat="1" ht="11.25">
      <c r="B905" s="197"/>
      <c r="C905" s="198"/>
      <c r="D905" s="199" t="s">
        <v>155</v>
      </c>
      <c r="E905" s="200" t="s">
        <v>1</v>
      </c>
      <c r="F905" s="201" t="s">
        <v>1677</v>
      </c>
      <c r="G905" s="198"/>
      <c r="H905" s="200" t="s">
        <v>1</v>
      </c>
      <c r="I905" s="202"/>
      <c r="J905" s="198"/>
      <c r="K905" s="198"/>
      <c r="L905" s="203"/>
      <c r="M905" s="204"/>
      <c r="N905" s="205"/>
      <c r="O905" s="205"/>
      <c r="P905" s="205"/>
      <c r="Q905" s="205"/>
      <c r="R905" s="205"/>
      <c r="S905" s="205"/>
      <c r="T905" s="206"/>
      <c r="AT905" s="207" t="s">
        <v>155</v>
      </c>
      <c r="AU905" s="207" t="s">
        <v>153</v>
      </c>
      <c r="AV905" s="13" t="s">
        <v>83</v>
      </c>
      <c r="AW905" s="13" t="s">
        <v>33</v>
      </c>
      <c r="AX905" s="13" t="s">
        <v>75</v>
      </c>
      <c r="AY905" s="207" t="s">
        <v>145</v>
      </c>
    </row>
    <row r="906" spans="1:65" s="14" customFormat="1" ht="11.25">
      <c r="B906" s="208"/>
      <c r="C906" s="209"/>
      <c r="D906" s="199" t="s">
        <v>155</v>
      </c>
      <c r="E906" s="210" t="s">
        <v>1</v>
      </c>
      <c r="F906" s="211" t="s">
        <v>1651</v>
      </c>
      <c r="G906" s="209"/>
      <c r="H906" s="212">
        <v>6</v>
      </c>
      <c r="I906" s="213"/>
      <c r="J906" s="209"/>
      <c r="K906" s="209"/>
      <c r="L906" s="214"/>
      <c r="M906" s="215"/>
      <c r="N906" s="216"/>
      <c r="O906" s="216"/>
      <c r="P906" s="216"/>
      <c r="Q906" s="216"/>
      <c r="R906" s="216"/>
      <c r="S906" s="216"/>
      <c r="T906" s="217"/>
      <c r="AT906" s="218" t="s">
        <v>155</v>
      </c>
      <c r="AU906" s="218" t="s">
        <v>153</v>
      </c>
      <c r="AV906" s="14" t="s">
        <v>153</v>
      </c>
      <c r="AW906" s="14" t="s">
        <v>33</v>
      </c>
      <c r="AX906" s="14" t="s">
        <v>83</v>
      </c>
      <c r="AY906" s="218" t="s">
        <v>145</v>
      </c>
    </row>
    <row r="907" spans="1:65" s="2" customFormat="1" ht="16.5" customHeight="1">
      <c r="A907" s="34"/>
      <c r="B907" s="35"/>
      <c r="C907" s="183" t="s">
        <v>1678</v>
      </c>
      <c r="D907" s="183" t="s">
        <v>148</v>
      </c>
      <c r="E907" s="184" t="s">
        <v>1679</v>
      </c>
      <c r="F907" s="185" t="s">
        <v>1680</v>
      </c>
      <c r="G907" s="186" t="s">
        <v>151</v>
      </c>
      <c r="H907" s="187">
        <v>2</v>
      </c>
      <c r="I907" s="188"/>
      <c r="J907" s="189">
        <f>ROUND(I907*H907,2)</f>
        <v>0</v>
      </c>
      <c r="K907" s="190"/>
      <c r="L907" s="39"/>
      <c r="M907" s="191" t="s">
        <v>1</v>
      </c>
      <c r="N907" s="192" t="s">
        <v>41</v>
      </c>
      <c r="O907" s="71"/>
      <c r="P907" s="193">
        <f>O907*H907</f>
        <v>0</v>
      </c>
      <c r="Q907" s="193">
        <v>0</v>
      </c>
      <c r="R907" s="193">
        <f>Q907*H907</f>
        <v>0</v>
      </c>
      <c r="S907" s="193">
        <v>0</v>
      </c>
      <c r="T907" s="194">
        <f>S907*H907</f>
        <v>0</v>
      </c>
      <c r="U907" s="34"/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  <c r="AR907" s="195" t="s">
        <v>269</v>
      </c>
      <c r="AT907" s="195" t="s">
        <v>148</v>
      </c>
      <c r="AU907" s="195" t="s">
        <v>153</v>
      </c>
      <c r="AY907" s="17" t="s">
        <v>145</v>
      </c>
      <c r="BE907" s="196">
        <f>IF(N907="základní",J907,0)</f>
        <v>0</v>
      </c>
      <c r="BF907" s="196">
        <f>IF(N907="snížená",J907,0)</f>
        <v>0</v>
      </c>
      <c r="BG907" s="196">
        <f>IF(N907="zákl. přenesená",J907,0)</f>
        <v>0</v>
      </c>
      <c r="BH907" s="196">
        <f>IF(N907="sníž. přenesená",J907,0)</f>
        <v>0</v>
      </c>
      <c r="BI907" s="196">
        <f>IF(N907="nulová",J907,0)</f>
        <v>0</v>
      </c>
      <c r="BJ907" s="17" t="s">
        <v>153</v>
      </c>
      <c r="BK907" s="196">
        <f>ROUND(I907*H907,2)</f>
        <v>0</v>
      </c>
      <c r="BL907" s="17" t="s">
        <v>269</v>
      </c>
      <c r="BM907" s="195" t="s">
        <v>1681</v>
      </c>
    </row>
    <row r="908" spans="1:65" s="13" customFormat="1" ht="11.25">
      <c r="B908" s="197"/>
      <c r="C908" s="198"/>
      <c r="D908" s="199" t="s">
        <v>155</v>
      </c>
      <c r="E908" s="200" t="s">
        <v>1</v>
      </c>
      <c r="F908" s="201" t="s">
        <v>183</v>
      </c>
      <c r="G908" s="198"/>
      <c r="H908" s="200" t="s">
        <v>1</v>
      </c>
      <c r="I908" s="202"/>
      <c r="J908" s="198"/>
      <c r="K908" s="198"/>
      <c r="L908" s="203"/>
      <c r="M908" s="204"/>
      <c r="N908" s="205"/>
      <c r="O908" s="205"/>
      <c r="P908" s="205"/>
      <c r="Q908" s="205"/>
      <c r="R908" s="205"/>
      <c r="S908" s="205"/>
      <c r="T908" s="206"/>
      <c r="AT908" s="207" t="s">
        <v>155</v>
      </c>
      <c r="AU908" s="207" t="s">
        <v>153</v>
      </c>
      <c r="AV908" s="13" t="s">
        <v>83</v>
      </c>
      <c r="AW908" s="13" t="s">
        <v>33</v>
      </c>
      <c r="AX908" s="13" t="s">
        <v>75</v>
      </c>
      <c r="AY908" s="207" t="s">
        <v>145</v>
      </c>
    </row>
    <row r="909" spans="1:65" s="14" customFormat="1" ht="11.25">
      <c r="B909" s="208"/>
      <c r="C909" s="209"/>
      <c r="D909" s="199" t="s">
        <v>155</v>
      </c>
      <c r="E909" s="210" t="s">
        <v>1</v>
      </c>
      <c r="F909" s="211" t="s">
        <v>83</v>
      </c>
      <c r="G909" s="209"/>
      <c r="H909" s="212">
        <v>1</v>
      </c>
      <c r="I909" s="213"/>
      <c r="J909" s="209"/>
      <c r="K909" s="209"/>
      <c r="L909" s="214"/>
      <c r="M909" s="215"/>
      <c r="N909" s="216"/>
      <c r="O909" s="216"/>
      <c r="P909" s="216"/>
      <c r="Q909" s="216"/>
      <c r="R909" s="216"/>
      <c r="S909" s="216"/>
      <c r="T909" s="217"/>
      <c r="AT909" s="218" t="s">
        <v>155</v>
      </c>
      <c r="AU909" s="218" t="s">
        <v>153</v>
      </c>
      <c r="AV909" s="14" t="s">
        <v>153</v>
      </c>
      <c r="AW909" s="14" t="s">
        <v>33</v>
      </c>
      <c r="AX909" s="14" t="s">
        <v>75</v>
      </c>
      <c r="AY909" s="218" t="s">
        <v>145</v>
      </c>
    </row>
    <row r="910" spans="1:65" s="13" customFormat="1" ht="11.25">
      <c r="B910" s="197"/>
      <c r="C910" s="198"/>
      <c r="D910" s="199" t="s">
        <v>155</v>
      </c>
      <c r="E910" s="200" t="s">
        <v>1</v>
      </c>
      <c r="F910" s="201" t="s">
        <v>187</v>
      </c>
      <c r="G910" s="198"/>
      <c r="H910" s="200" t="s">
        <v>1</v>
      </c>
      <c r="I910" s="202"/>
      <c r="J910" s="198"/>
      <c r="K910" s="198"/>
      <c r="L910" s="203"/>
      <c r="M910" s="204"/>
      <c r="N910" s="205"/>
      <c r="O910" s="205"/>
      <c r="P910" s="205"/>
      <c r="Q910" s="205"/>
      <c r="R910" s="205"/>
      <c r="S910" s="205"/>
      <c r="T910" s="206"/>
      <c r="AT910" s="207" t="s">
        <v>155</v>
      </c>
      <c r="AU910" s="207" t="s">
        <v>153</v>
      </c>
      <c r="AV910" s="13" t="s">
        <v>83</v>
      </c>
      <c r="AW910" s="13" t="s">
        <v>33</v>
      </c>
      <c r="AX910" s="13" t="s">
        <v>75</v>
      </c>
      <c r="AY910" s="207" t="s">
        <v>145</v>
      </c>
    </row>
    <row r="911" spans="1:65" s="14" customFormat="1" ht="11.25">
      <c r="B911" s="208"/>
      <c r="C911" s="209"/>
      <c r="D911" s="199" t="s">
        <v>155</v>
      </c>
      <c r="E911" s="210" t="s">
        <v>1</v>
      </c>
      <c r="F911" s="211" t="s">
        <v>83</v>
      </c>
      <c r="G911" s="209"/>
      <c r="H911" s="212">
        <v>1</v>
      </c>
      <c r="I911" s="213"/>
      <c r="J911" s="209"/>
      <c r="K911" s="209"/>
      <c r="L911" s="214"/>
      <c r="M911" s="215"/>
      <c r="N911" s="216"/>
      <c r="O911" s="216"/>
      <c r="P911" s="216"/>
      <c r="Q911" s="216"/>
      <c r="R911" s="216"/>
      <c r="S911" s="216"/>
      <c r="T911" s="217"/>
      <c r="AT911" s="218" t="s">
        <v>155</v>
      </c>
      <c r="AU911" s="218" t="s">
        <v>153</v>
      </c>
      <c r="AV911" s="14" t="s">
        <v>153</v>
      </c>
      <c r="AW911" s="14" t="s">
        <v>33</v>
      </c>
      <c r="AX911" s="14" t="s">
        <v>75</v>
      </c>
      <c r="AY911" s="218" t="s">
        <v>145</v>
      </c>
    </row>
    <row r="912" spans="1:65" s="15" customFormat="1" ht="11.25">
      <c r="B912" s="219"/>
      <c r="C912" s="220"/>
      <c r="D912" s="199" t="s">
        <v>155</v>
      </c>
      <c r="E912" s="221" t="s">
        <v>1</v>
      </c>
      <c r="F912" s="222" t="s">
        <v>165</v>
      </c>
      <c r="G912" s="220"/>
      <c r="H912" s="223">
        <v>2</v>
      </c>
      <c r="I912" s="224"/>
      <c r="J912" s="220"/>
      <c r="K912" s="220"/>
      <c r="L912" s="225"/>
      <c r="M912" s="226"/>
      <c r="N912" s="227"/>
      <c r="O912" s="227"/>
      <c r="P912" s="227"/>
      <c r="Q912" s="227"/>
      <c r="R912" s="227"/>
      <c r="S912" s="227"/>
      <c r="T912" s="228"/>
      <c r="AT912" s="229" t="s">
        <v>155</v>
      </c>
      <c r="AU912" s="229" t="s">
        <v>153</v>
      </c>
      <c r="AV912" s="15" t="s">
        <v>152</v>
      </c>
      <c r="AW912" s="15" t="s">
        <v>33</v>
      </c>
      <c r="AX912" s="15" t="s">
        <v>83</v>
      </c>
      <c r="AY912" s="229" t="s">
        <v>145</v>
      </c>
    </row>
    <row r="913" spans="1:65" s="2" customFormat="1" ht="16.5" customHeight="1">
      <c r="A913" s="34"/>
      <c r="B913" s="35"/>
      <c r="C913" s="230" t="s">
        <v>1682</v>
      </c>
      <c r="D913" s="230" t="s">
        <v>430</v>
      </c>
      <c r="E913" s="231" t="s">
        <v>1683</v>
      </c>
      <c r="F913" s="232" t="s">
        <v>1684</v>
      </c>
      <c r="G913" s="233" t="s">
        <v>151</v>
      </c>
      <c r="H913" s="234">
        <v>2</v>
      </c>
      <c r="I913" s="235"/>
      <c r="J913" s="236">
        <f>ROUND(I913*H913,2)</f>
        <v>0</v>
      </c>
      <c r="K913" s="237"/>
      <c r="L913" s="238"/>
      <c r="M913" s="239" t="s">
        <v>1</v>
      </c>
      <c r="N913" s="240" t="s">
        <v>41</v>
      </c>
      <c r="O913" s="71"/>
      <c r="P913" s="193">
        <f>O913*H913</f>
        <v>0</v>
      </c>
      <c r="Q913" s="193">
        <v>1.4999999999999999E-4</v>
      </c>
      <c r="R913" s="193">
        <f>Q913*H913</f>
        <v>2.9999999999999997E-4</v>
      </c>
      <c r="S913" s="193">
        <v>0</v>
      </c>
      <c r="T913" s="194">
        <f>S913*H913</f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195" t="s">
        <v>356</v>
      </c>
      <c r="AT913" s="195" t="s">
        <v>430</v>
      </c>
      <c r="AU913" s="195" t="s">
        <v>153</v>
      </c>
      <c r="AY913" s="17" t="s">
        <v>145</v>
      </c>
      <c r="BE913" s="196">
        <f>IF(N913="základní",J913,0)</f>
        <v>0</v>
      </c>
      <c r="BF913" s="196">
        <f>IF(N913="snížená",J913,0)</f>
        <v>0</v>
      </c>
      <c r="BG913" s="196">
        <f>IF(N913="zákl. přenesená",J913,0)</f>
        <v>0</v>
      </c>
      <c r="BH913" s="196">
        <f>IF(N913="sníž. přenesená",J913,0)</f>
        <v>0</v>
      </c>
      <c r="BI913" s="196">
        <f>IF(N913="nulová",J913,0)</f>
        <v>0</v>
      </c>
      <c r="BJ913" s="17" t="s">
        <v>153</v>
      </c>
      <c r="BK913" s="196">
        <f>ROUND(I913*H913,2)</f>
        <v>0</v>
      </c>
      <c r="BL913" s="17" t="s">
        <v>269</v>
      </c>
      <c r="BM913" s="195" t="s">
        <v>1685</v>
      </c>
    </row>
    <row r="914" spans="1:65" s="2" customFormat="1" ht="21.75" customHeight="1">
      <c r="A914" s="34"/>
      <c r="B914" s="35"/>
      <c r="C914" s="183" t="s">
        <v>1686</v>
      </c>
      <c r="D914" s="183" t="s">
        <v>148</v>
      </c>
      <c r="E914" s="184" t="s">
        <v>1687</v>
      </c>
      <c r="F914" s="185" t="s">
        <v>1688</v>
      </c>
      <c r="G914" s="186" t="s">
        <v>151</v>
      </c>
      <c r="H914" s="187">
        <v>6</v>
      </c>
      <c r="I914" s="188"/>
      <c r="J914" s="189">
        <f>ROUND(I914*H914,2)</f>
        <v>0</v>
      </c>
      <c r="K914" s="190"/>
      <c r="L914" s="39"/>
      <c r="M914" s="191" t="s">
        <v>1</v>
      </c>
      <c r="N914" s="192" t="s">
        <v>41</v>
      </c>
      <c r="O914" s="71"/>
      <c r="P914" s="193">
        <f>O914*H914</f>
        <v>0</v>
      </c>
      <c r="Q914" s="193">
        <v>0</v>
      </c>
      <c r="R914" s="193">
        <f>Q914*H914</f>
        <v>0</v>
      </c>
      <c r="S914" s="193">
        <v>0</v>
      </c>
      <c r="T914" s="194">
        <f>S914*H914</f>
        <v>0</v>
      </c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R914" s="195" t="s">
        <v>269</v>
      </c>
      <c r="AT914" s="195" t="s">
        <v>148</v>
      </c>
      <c r="AU914" s="195" t="s">
        <v>153</v>
      </c>
      <c r="AY914" s="17" t="s">
        <v>145</v>
      </c>
      <c r="BE914" s="196">
        <f>IF(N914="základní",J914,0)</f>
        <v>0</v>
      </c>
      <c r="BF914" s="196">
        <f>IF(N914="snížená",J914,0)</f>
        <v>0</v>
      </c>
      <c r="BG914" s="196">
        <f>IF(N914="zákl. přenesená",J914,0)</f>
        <v>0</v>
      </c>
      <c r="BH914" s="196">
        <f>IF(N914="sníž. přenesená",J914,0)</f>
        <v>0</v>
      </c>
      <c r="BI914" s="196">
        <f>IF(N914="nulová",J914,0)</f>
        <v>0</v>
      </c>
      <c r="BJ914" s="17" t="s">
        <v>153</v>
      </c>
      <c r="BK914" s="196">
        <f>ROUND(I914*H914,2)</f>
        <v>0</v>
      </c>
      <c r="BL914" s="17" t="s">
        <v>269</v>
      </c>
      <c r="BM914" s="195" t="s">
        <v>1689</v>
      </c>
    </row>
    <row r="915" spans="1:65" s="13" customFormat="1" ht="11.25">
      <c r="B915" s="197"/>
      <c r="C915" s="198"/>
      <c r="D915" s="199" t="s">
        <v>155</v>
      </c>
      <c r="E915" s="200" t="s">
        <v>1</v>
      </c>
      <c r="F915" s="201" t="s">
        <v>1690</v>
      </c>
      <c r="G915" s="198"/>
      <c r="H915" s="200" t="s">
        <v>1</v>
      </c>
      <c r="I915" s="202"/>
      <c r="J915" s="198"/>
      <c r="K915" s="198"/>
      <c r="L915" s="203"/>
      <c r="M915" s="204"/>
      <c r="N915" s="205"/>
      <c r="O915" s="205"/>
      <c r="P915" s="205"/>
      <c r="Q915" s="205"/>
      <c r="R915" s="205"/>
      <c r="S915" s="205"/>
      <c r="T915" s="206"/>
      <c r="AT915" s="207" t="s">
        <v>155</v>
      </c>
      <c r="AU915" s="207" t="s">
        <v>153</v>
      </c>
      <c r="AV915" s="13" t="s">
        <v>83</v>
      </c>
      <c r="AW915" s="13" t="s">
        <v>33</v>
      </c>
      <c r="AX915" s="13" t="s">
        <v>75</v>
      </c>
      <c r="AY915" s="207" t="s">
        <v>145</v>
      </c>
    </row>
    <row r="916" spans="1:65" s="14" customFormat="1" ht="11.25">
      <c r="B916" s="208"/>
      <c r="C916" s="209"/>
      <c r="D916" s="199" t="s">
        <v>155</v>
      </c>
      <c r="E916" s="210" t="s">
        <v>1</v>
      </c>
      <c r="F916" s="211" t="s">
        <v>177</v>
      </c>
      <c r="G916" s="209"/>
      <c r="H916" s="212">
        <v>6</v>
      </c>
      <c r="I916" s="213"/>
      <c r="J916" s="209"/>
      <c r="K916" s="209"/>
      <c r="L916" s="214"/>
      <c r="M916" s="215"/>
      <c r="N916" s="216"/>
      <c r="O916" s="216"/>
      <c r="P916" s="216"/>
      <c r="Q916" s="216"/>
      <c r="R916" s="216"/>
      <c r="S916" s="216"/>
      <c r="T916" s="217"/>
      <c r="AT916" s="218" t="s">
        <v>155</v>
      </c>
      <c r="AU916" s="218" t="s">
        <v>153</v>
      </c>
      <c r="AV916" s="14" t="s">
        <v>153</v>
      </c>
      <c r="AW916" s="14" t="s">
        <v>33</v>
      </c>
      <c r="AX916" s="14" t="s">
        <v>83</v>
      </c>
      <c r="AY916" s="218" t="s">
        <v>145</v>
      </c>
    </row>
    <row r="917" spans="1:65" s="2" customFormat="1" ht="16.5" customHeight="1">
      <c r="A917" s="34"/>
      <c r="B917" s="35"/>
      <c r="C917" s="230" t="s">
        <v>1691</v>
      </c>
      <c r="D917" s="230" t="s">
        <v>430</v>
      </c>
      <c r="E917" s="231" t="s">
        <v>1692</v>
      </c>
      <c r="F917" s="232" t="s">
        <v>1693</v>
      </c>
      <c r="G917" s="233" t="s">
        <v>151</v>
      </c>
      <c r="H917" s="234">
        <v>1</v>
      </c>
      <c r="I917" s="235"/>
      <c r="J917" s="236">
        <f>ROUND(I917*H917,2)</f>
        <v>0</v>
      </c>
      <c r="K917" s="237"/>
      <c r="L917" s="238"/>
      <c r="M917" s="239" t="s">
        <v>1</v>
      </c>
      <c r="N917" s="240" t="s">
        <v>41</v>
      </c>
      <c r="O917" s="71"/>
      <c r="P917" s="193">
        <f>O917*H917</f>
        <v>0</v>
      </c>
      <c r="Q917" s="193">
        <v>2.2000000000000001E-3</v>
      </c>
      <c r="R917" s="193">
        <f>Q917*H917</f>
        <v>2.2000000000000001E-3</v>
      </c>
      <c r="S917" s="193">
        <v>0</v>
      </c>
      <c r="T917" s="194">
        <f>S917*H917</f>
        <v>0</v>
      </c>
      <c r="U917" s="34"/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  <c r="AR917" s="195" t="s">
        <v>356</v>
      </c>
      <c r="AT917" s="195" t="s">
        <v>430</v>
      </c>
      <c r="AU917" s="195" t="s">
        <v>153</v>
      </c>
      <c r="AY917" s="17" t="s">
        <v>145</v>
      </c>
      <c r="BE917" s="196">
        <f>IF(N917="základní",J917,0)</f>
        <v>0</v>
      </c>
      <c r="BF917" s="196">
        <f>IF(N917="snížená",J917,0)</f>
        <v>0</v>
      </c>
      <c r="BG917" s="196">
        <f>IF(N917="zákl. přenesená",J917,0)</f>
        <v>0</v>
      </c>
      <c r="BH917" s="196">
        <f>IF(N917="sníž. přenesená",J917,0)</f>
        <v>0</v>
      </c>
      <c r="BI917" s="196">
        <f>IF(N917="nulová",J917,0)</f>
        <v>0</v>
      </c>
      <c r="BJ917" s="17" t="s">
        <v>153</v>
      </c>
      <c r="BK917" s="196">
        <f>ROUND(I917*H917,2)</f>
        <v>0</v>
      </c>
      <c r="BL917" s="17" t="s">
        <v>269</v>
      </c>
      <c r="BM917" s="195" t="s">
        <v>1694</v>
      </c>
    </row>
    <row r="918" spans="1:65" s="13" customFormat="1" ht="11.25">
      <c r="B918" s="197"/>
      <c r="C918" s="198"/>
      <c r="D918" s="199" t="s">
        <v>155</v>
      </c>
      <c r="E918" s="200" t="s">
        <v>1</v>
      </c>
      <c r="F918" s="201" t="s">
        <v>183</v>
      </c>
      <c r="G918" s="198"/>
      <c r="H918" s="200" t="s">
        <v>1</v>
      </c>
      <c r="I918" s="202"/>
      <c r="J918" s="198"/>
      <c r="K918" s="198"/>
      <c r="L918" s="203"/>
      <c r="M918" s="204"/>
      <c r="N918" s="205"/>
      <c r="O918" s="205"/>
      <c r="P918" s="205"/>
      <c r="Q918" s="205"/>
      <c r="R918" s="205"/>
      <c r="S918" s="205"/>
      <c r="T918" s="206"/>
      <c r="AT918" s="207" t="s">
        <v>155</v>
      </c>
      <c r="AU918" s="207" t="s">
        <v>153</v>
      </c>
      <c r="AV918" s="13" t="s">
        <v>83</v>
      </c>
      <c r="AW918" s="13" t="s">
        <v>33</v>
      </c>
      <c r="AX918" s="13" t="s">
        <v>75</v>
      </c>
      <c r="AY918" s="207" t="s">
        <v>145</v>
      </c>
    </row>
    <row r="919" spans="1:65" s="14" customFormat="1" ht="11.25">
      <c r="B919" s="208"/>
      <c r="C919" s="209"/>
      <c r="D919" s="199" t="s">
        <v>155</v>
      </c>
      <c r="E919" s="210" t="s">
        <v>1</v>
      </c>
      <c r="F919" s="211" t="s">
        <v>83</v>
      </c>
      <c r="G919" s="209"/>
      <c r="H919" s="212">
        <v>1</v>
      </c>
      <c r="I919" s="213"/>
      <c r="J919" s="209"/>
      <c r="K919" s="209"/>
      <c r="L919" s="214"/>
      <c r="M919" s="215"/>
      <c r="N919" s="216"/>
      <c r="O919" s="216"/>
      <c r="P919" s="216"/>
      <c r="Q919" s="216"/>
      <c r="R919" s="216"/>
      <c r="S919" s="216"/>
      <c r="T919" s="217"/>
      <c r="AT919" s="218" t="s">
        <v>155</v>
      </c>
      <c r="AU919" s="218" t="s">
        <v>153</v>
      </c>
      <c r="AV919" s="14" t="s">
        <v>153</v>
      </c>
      <c r="AW919" s="14" t="s">
        <v>33</v>
      </c>
      <c r="AX919" s="14" t="s">
        <v>83</v>
      </c>
      <c r="AY919" s="218" t="s">
        <v>145</v>
      </c>
    </row>
    <row r="920" spans="1:65" s="2" customFormat="1" ht="24.2" customHeight="1">
      <c r="A920" s="34"/>
      <c r="B920" s="35"/>
      <c r="C920" s="183" t="s">
        <v>1695</v>
      </c>
      <c r="D920" s="183" t="s">
        <v>148</v>
      </c>
      <c r="E920" s="184" t="s">
        <v>1696</v>
      </c>
      <c r="F920" s="185" t="s">
        <v>1697</v>
      </c>
      <c r="G920" s="186" t="s">
        <v>151</v>
      </c>
      <c r="H920" s="187">
        <v>1</v>
      </c>
      <c r="I920" s="188"/>
      <c r="J920" s="189">
        <f>ROUND(I920*H920,2)</f>
        <v>0</v>
      </c>
      <c r="K920" s="190"/>
      <c r="L920" s="39"/>
      <c r="M920" s="191" t="s">
        <v>1</v>
      </c>
      <c r="N920" s="192" t="s">
        <v>41</v>
      </c>
      <c r="O920" s="71"/>
      <c r="P920" s="193">
        <f>O920*H920</f>
        <v>0</v>
      </c>
      <c r="Q920" s="193">
        <v>0</v>
      </c>
      <c r="R920" s="193">
        <f>Q920*H920</f>
        <v>0</v>
      </c>
      <c r="S920" s="193">
        <v>0</v>
      </c>
      <c r="T920" s="194">
        <f>S920*H920</f>
        <v>0</v>
      </c>
      <c r="U920" s="34"/>
      <c r="V920" s="34"/>
      <c r="W920" s="34"/>
      <c r="X920" s="34"/>
      <c r="Y920" s="34"/>
      <c r="Z920" s="34"/>
      <c r="AA920" s="34"/>
      <c r="AB920" s="34"/>
      <c r="AC920" s="34"/>
      <c r="AD920" s="34"/>
      <c r="AE920" s="34"/>
      <c r="AR920" s="195" t="s">
        <v>269</v>
      </c>
      <c r="AT920" s="195" t="s">
        <v>148</v>
      </c>
      <c r="AU920" s="195" t="s">
        <v>153</v>
      </c>
      <c r="AY920" s="17" t="s">
        <v>145</v>
      </c>
      <c r="BE920" s="196">
        <f>IF(N920="základní",J920,0)</f>
        <v>0</v>
      </c>
      <c r="BF920" s="196">
        <f>IF(N920="snížená",J920,0)</f>
        <v>0</v>
      </c>
      <c r="BG920" s="196">
        <f>IF(N920="zákl. přenesená",J920,0)</f>
        <v>0</v>
      </c>
      <c r="BH920" s="196">
        <f>IF(N920="sníž. přenesená",J920,0)</f>
        <v>0</v>
      </c>
      <c r="BI920" s="196">
        <f>IF(N920="nulová",J920,0)</f>
        <v>0</v>
      </c>
      <c r="BJ920" s="17" t="s">
        <v>153</v>
      </c>
      <c r="BK920" s="196">
        <f>ROUND(I920*H920,2)</f>
        <v>0</v>
      </c>
      <c r="BL920" s="17" t="s">
        <v>269</v>
      </c>
      <c r="BM920" s="195" t="s">
        <v>1698</v>
      </c>
    </row>
    <row r="921" spans="1:65" s="2" customFormat="1" ht="16.5" customHeight="1">
      <c r="A921" s="34"/>
      <c r="B921" s="35"/>
      <c r="C921" s="230" t="s">
        <v>1699</v>
      </c>
      <c r="D921" s="230" t="s">
        <v>430</v>
      </c>
      <c r="E921" s="231" t="s">
        <v>1700</v>
      </c>
      <c r="F921" s="232" t="s">
        <v>1701</v>
      </c>
      <c r="G921" s="233" t="s">
        <v>151</v>
      </c>
      <c r="H921" s="234">
        <v>1</v>
      </c>
      <c r="I921" s="235"/>
      <c r="J921" s="236">
        <f>ROUND(I921*H921,2)</f>
        <v>0</v>
      </c>
      <c r="K921" s="237"/>
      <c r="L921" s="238"/>
      <c r="M921" s="239" t="s">
        <v>1</v>
      </c>
      <c r="N921" s="240" t="s">
        <v>41</v>
      </c>
      <c r="O921" s="71"/>
      <c r="P921" s="193">
        <f>O921*H921</f>
        <v>0</v>
      </c>
      <c r="Q921" s="193">
        <v>2.2000000000000001E-3</v>
      </c>
      <c r="R921" s="193">
        <f>Q921*H921</f>
        <v>2.2000000000000001E-3</v>
      </c>
      <c r="S921" s="193">
        <v>0</v>
      </c>
      <c r="T921" s="194">
        <f>S921*H921</f>
        <v>0</v>
      </c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R921" s="195" t="s">
        <v>356</v>
      </c>
      <c r="AT921" s="195" t="s">
        <v>430</v>
      </c>
      <c r="AU921" s="195" t="s">
        <v>153</v>
      </c>
      <c r="AY921" s="17" t="s">
        <v>145</v>
      </c>
      <c r="BE921" s="196">
        <f>IF(N921="základní",J921,0)</f>
        <v>0</v>
      </c>
      <c r="BF921" s="196">
        <f>IF(N921="snížená",J921,0)</f>
        <v>0</v>
      </c>
      <c r="BG921" s="196">
        <f>IF(N921="zákl. přenesená",J921,0)</f>
        <v>0</v>
      </c>
      <c r="BH921" s="196">
        <f>IF(N921="sníž. přenesená",J921,0)</f>
        <v>0</v>
      </c>
      <c r="BI921" s="196">
        <f>IF(N921="nulová",J921,0)</f>
        <v>0</v>
      </c>
      <c r="BJ921" s="17" t="s">
        <v>153</v>
      </c>
      <c r="BK921" s="196">
        <f>ROUND(I921*H921,2)</f>
        <v>0</v>
      </c>
      <c r="BL921" s="17" t="s">
        <v>269</v>
      </c>
      <c r="BM921" s="195" t="s">
        <v>1702</v>
      </c>
    </row>
    <row r="922" spans="1:65" s="2" customFormat="1" ht="24.2" customHeight="1">
      <c r="A922" s="34"/>
      <c r="B922" s="35"/>
      <c r="C922" s="183" t="s">
        <v>1703</v>
      </c>
      <c r="D922" s="183" t="s">
        <v>148</v>
      </c>
      <c r="E922" s="184" t="s">
        <v>1704</v>
      </c>
      <c r="F922" s="185" t="s">
        <v>1705</v>
      </c>
      <c r="G922" s="186" t="s">
        <v>151</v>
      </c>
      <c r="H922" s="187">
        <v>6</v>
      </c>
      <c r="I922" s="188"/>
      <c r="J922" s="189">
        <f>ROUND(I922*H922,2)</f>
        <v>0</v>
      </c>
      <c r="K922" s="190"/>
      <c r="L922" s="39"/>
      <c r="M922" s="191" t="s">
        <v>1</v>
      </c>
      <c r="N922" s="192" t="s">
        <v>41</v>
      </c>
      <c r="O922" s="71"/>
      <c r="P922" s="193">
        <f>O922*H922</f>
        <v>0</v>
      </c>
      <c r="Q922" s="193">
        <v>0</v>
      </c>
      <c r="R922" s="193">
        <f>Q922*H922</f>
        <v>0</v>
      </c>
      <c r="S922" s="193">
        <v>1E-3</v>
      </c>
      <c r="T922" s="194">
        <f>S922*H922</f>
        <v>6.0000000000000001E-3</v>
      </c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R922" s="195" t="s">
        <v>269</v>
      </c>
      <c r="AT922" s="195" t="s">
        <v>148</v>
      </c>
      <c r="AU922" s="195" t="s">
        <v>153</v>
      </c>
      <c r="AY922" s="17" t="s">
        <v>145</v>
      </c>
      <c r="BE922" s="196">
        <f>IF(N922="základní",J922,0)</f>
        <v>0</v>
      </c>
      <c r="BF922" s="196">
        <f>IF(N922="snížená",J922,0)</f>
        <v>0</v>
      </c>
      <c r="BG922" s="196">
        <f>IF(N922="zákl. přenesená",J922,0)</f>
        <v>0</v>
      </c>
      <c r="BH922" s="196">
        <f>IF(N922="sníž. přenesená",J922,0)</f>
        <v>0</v>
      </c>
      <c r="BI922" s="196">
        <f>IF(N922="nulová",J922,0)</f>
        <v>0</v>
      </c>
      <c r="BJ922" s="17" t="s">
        <v>153</v>
      </c>
      <c r="BK922" s="196">
        <f>ROUND(I922*H922,2)</f>
        <v>0</v>
      </c>
      <c r="BL922" s="17" t="s">
        <v>269</v>
      </c>
      <c r="BM922" s="195" t="s">
        <v>1706</v>
      </c>
    </row>
    <row r="923" spans="1:65" s="2" customFormat="1" ht="24.2" customHeight="1">
      <c r="A923" s="34"/>
      <c r="B923" s="35"/>
      <c r="C923" s="183" t="s">
        <v>1707</v>
      </c>
      <c r="D923" s="183" t="s">
        <v>148</v>
      </c>
      <c r="E923" s="184" t="s">
        <v>1708</v>
      </c>
      <c r="F923" s="185" t="s">
        <v>1709</v>
      </c>
      <c r="G923" s="186" t="s">
        <v>151</v>
      </c>
      <c r="H923" s="187">
        <v>6</v>
      </c>
      <c r="I923" s="188"/>
      <c r="J923" s="189">
        <f>ROUND(I923*H923,2)</f>
        <v>0</v>
      </c>
      <c r="K923" s="190"/>
      <c r="L923" s="39"/>
      <c r="M923" s="191" t="s">
        <v>1</v>
      </c>
      <c r="N923" s="192" t="s">
        <v>41</v>
      </c>
      <c r="O923" s="71"/>
      <c r="P923" s="193">
        <f>O923*H923</f>
        <v>0</v>
      </c>
      <c r="Q923" s="193">
        <v>0</v>
      </c>
      <c r="R923" s="193">
        <f>Q923*H923</f>
        <v>0</v>
      </c>
      <c r="S923" s="193">
        <v>2.4E-2</v>
      </c>
      <c r="T923" s="194">
        <f>S923*H923</f>
        <v>0.14400000000000002</v>
      </c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R923" s="195" t="s">
        <v>269</v>
      </c>
      <c r="AT923" s="195" t="s">
        <v>148</v>
      </c>
      <c r="AU923" s="195" t="s">
        <v>153</v>
      </c>
      <c r="AY923" s="17" t="s">
        <v>145</v>
      </c>
      <c r="BE923" s="196">
        <f>IF(N923="základní",J923,0)</f>
        <v>0</v>
      </c>
      <c r="BF923" s="196">
        <f>IF(N923="snížená",J923,0)</f>
        <v>0</v>
      </c>
      <c r="BG923" s="196">
        <f>IF(N923="zákl. přenesená",J923,0)</f>
        <v>0</v>
      </c>
      <c r="BH923" s="196">
        <f>IF(N923="sníž. přenesená",J923,0)</f>
        <v>0</v>
      </c>
      <c r="BI923" s="196">
        <f>IF(N923="nulová",J923,0)</f>
        <v>0</v>
      </c>
      <c r="BJ923" s="17" t="s">
        <v>153</v>
      </c>
      <c r="BK923" s="196">
        <f>ROUND(I923*H923,2)</f>
        <v>0</v>
      </c>
      <c r="BL923" s="17" t="s">
        <v>269</v>
      </c>
      <c r="BM923" s="195" t="s">
        <v>1710</v>
      </c>
    </row>
    <row r="924" spans="1:65" s="2" customFormat="1" ht="24.2" customHeight="1">
      <c r="A924" s="34"/>
      <c r="B924" s="35"/>
      <c r="C924" s="183" t="s">
        <v>1711</v>
      </c>
      <c r="D924" s="183" t="s">
        <v>148</v>
      </c>
      <c r="E924" s="184" t="s">
        <v>1712</v>
      </c>
      <c r="F924" s="185" t="s">
        <v>1713</v>
      </c>
      <c r="G924" s="186" t="s">
        <v>151</v>
      </c>
      <c r="H924" s="187">
        <v>5</v>
      </c>
      <c r="I924" s="188"/>
      <c r="J924" s="189">
        <f>ROUND(I924*H924,2)</f>
        <v>0</v>
      </c>
      <c r="K924" s="190"/>
      <c r="L924" s="39"/>
      <c r="M924" s="191" t="s">
        <v>1</v>
      </c>
      <c r="N924" s="192" t="s">
        <v>41</v>
      </c>
      <c r="O924" s="71"/>
      <c r="P924" s="193">
        <f>O924*H924</f>
        <v>0</v>
      </c>
      <c r="Q924" s="193">
        <v>0</v>
      </c>
      <c r="R924" s="193">
        <f>Q924*H924</f>
        <v>0</v>
      </c>
      <c r="S924" s="193">
        <v>0</v>
      </c>
      <c r="T924" s="194">
        <f>S924*H924</f>
        <v>0</v>
      </c>
      <c r="U924" s="34"/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  <c r="AR924" s="195" t="s">
        <v>269</v>
      </c>
      <c r="AT924" s="195" t="s">
        <v>148</v>
      </c>
      <c r="AU924" s="195" t="s">
        <v>153</v>
      </c>
      <c r="AY924" s="17" t="s">
        <v>145</v>
      </c>
      <c r="BE924" s="196">
        <f>IF(N924="základní",J924,0)</f>
        <v>0</v>
      </c>
      <c r="BF924" s="196">
        <f>IF(N924="snížená",J924,0)</f>
        <v>0</v>
      </c>
      <c r="BG924" s="196">
        <f>IF(N924="zákl. přenesená",J924,0)</f>
        <v>0</v>
      </c>
      <c r="BH924" s="196">
        <f>IF(N924="sníž. přenesená",J924,0)</f>
        <v>0</v>
      </c>
      <c r="BI924" s="196">
        <f>IF(N924="nulová",J924,0)</f>
        <v>0</v>
      </c>
      <c r="BJ924" s="17" t="s">
        <v>153</v>
      </c>
      <c r="BK924" s="196">
        <f>ROUND(I924*H924,2)</f>
        <v>0</v>
      </c>
      <c r="BL924" s="17" t="s">
        <v>269</v>
      </c>
      <c r="BM924" s="195" t="s">
        <v>1714</v>
      </c>
    </row>
    <row r="925" spans="1:65" s="13" customFormat="1" ht="11.25">
      <c r="B925" s="197"/>
      <c r="C925" s="198"/>
      <c r="D925" s="199" t="s">
        <v>155</v>
      </c>
      <c r="E925" s="200" t="s">
        <v>1</v>
      </c>
      <c r="F925" s="201" t="s">
        <v>193</v>
      </c>
      <c r="G925" s="198"/>
      <c r="H925" s="200" t="s">
        <v>1</v>
      </c>
      <c r="I925" s="202"/>
      <c r="J925" s="198"/>
      <c r="K925" s="198"/>
      <c r="L925" s="203"/>
      <c r="M925" s="204"/>
      <c r="N925" s="205"/>
      <c r="O925" s="205"/>
      <c r="P925" s="205"/>
      <c r="Q925" s="205"/>
      <c r="R925" s="205"/>
      <c r="S925" s="205"/>
      <c r="T925" s="206"/>
      <c r="AT925" s="207" t="s">
        <v>155</v>
      </c>
      <c r="AU925" s="207" t="s">
        <v>153</v>
      </c>
      <c r="AV925" s="13" t="s">
        <v>83</v>
      </c>
      <c r="AW925" s="13" t="s">
        <v>33</v>
      </c>
      <c r="AX925" s="13" t="s">
        <v>75</v>
      </c>
      <c r="AY925" s="207" t="s">
        <v>145</v>
      </c>
    </row>
    <row r="926" spans="1:65" s="14" customFormat="1" ht="11.25">
      <c r="B926" s="208"/>
      <c r="C926" s="209"/>
      <c r="D926" s="199" t="s">
        <v>155</v>
      </c>
      <c r="E926" s="210" t="s">
        <v>1</v>
      </c>
      <c r="F926" s="211" t="s">
        <v>146</v>
      </c>
      <c r="G926" s="209"/>
      <c r="H926" s="212">
        <v>3</v>
      </c>
      <c r="I926" s="213"/>
      <c r="J926" s="209"/>
      <c r="K926" s="209"/>
      <c r="L926" s="214"/>
      <c r="M926" s="215"/>
      <c r="N926" s="216"/>
      <c r="O926" s="216"/>
      <c r="P926" s="216"/>
      <c r="Q926" s="216"/>
      <c r="R926" s="216"/>
      <c r="S926" s="216"/>
      <c r="T926" s="217"/>
      <c r="AT926" s="218" t="s">
        <v>155</v>
      </c>
      <c r="AU926" s="218" t="s">
        <v>153</v>
      </c>
      <c r="AV926" s="14" t="s">
        <v>153</v>
      </c>
      <c r="AW926" s="14" t="s">
        <v>33</v>
      </c>
      <c r="AX926" s="14" t="s">
        <v>75</v>
      </c>
      <c r="AY926" s="218" t="s">
        <v>145</v>
      </c>
    </row>
    <row r="927" spans="1:65" s="13" customFormat="1" ht="11.25">
      <c r="B927" s="197"/>
      <c r="C927" s="198"/>
      <c r="D927" s="199" t="s">
        <v>155</v>
      </c>
      <c r="E927" s="200" t="s">
        <v>1</v>
      </c>
      <c r="F927" s="201" t="s">
        <v>277</v>
      </c>
      <c r="G927" s="198"/>
      <c r="H927" s="200" t="s">
        <v>1</v>
      </c>
      <c r="I927" s="202"/>
      <c r="J927" s="198"/>
      <c r="K927" s="198"/>
      <c r="L927" s="203"/>
      <c r="M927" s="204"/>
      <c r="N927" s="205"/>
      <c r="O927" s="205"/>
      <c r="P927" s="205"/>
      <c r="Q927" s="205"/>
      <c r="R927" s="205"/>
      <c r="S927" s="205"/>
      <c r="T927" s="206"/>
      <c r="AT927" s="207" t="s">
        <v>155</v>
      </c>
      <c r="AU927" s="207" t="s">
        <v>153</v>
      </c>
      <c r="AV927" s="13" t="s">
        <v>83</v>
      </c>
      <c r="AW927" s="13" t="s">
        <v>33</v>
      </c>
      <c r="AX927" s="13" t="s">
        <v>75</v>
      </c>
      <c r="AY927" s="207" t="s">
        <v>145</v>
      </c>
    </row>
    <row r="928" spans="1:65" s="14" customFormat="1" ht="11.25">
      <c r="B928" s="208"/>
      <c r="C928" s="209"/>
      <c r="D928" s="199" t="s">
        <v>155</v>
      </c>
      <c r="E928" s="210" t="s">
        <v>1</v>
      </c>
      <c r="F928" s="211" t="s">
        <v>153</v>
      </c>
      <c r="G928" s="209"/>
      <c r="H928" s="212">
        <v>2</v>
      </c>
      <c r="I928" s="213"/>
      <c r="J928" s="209"/>
      <c r="K928" s="209"/>
      <c r="L928" s="214"/>
      <c r="M928" s="215"/>
      <c r="N928" s="216"/>
      <c r="O928" s="216"/>
      <c r="P928" s="216"/>
      <c r="Q928" s="216"/>
      <c r="R928" s="216"/>
      <c r="S928" s="216"/>
      <c r="T928" s="217"/>
      <c r="AT928" s="218" t="s">
        <v>155</v>
      </c>
      <c r="AU928" s="218" t="s">
        <v>153</v>
      </c>
      <c r="AV928" s="14" t="s">
        <v>153</v>
      </c>
      <c r="AW928" s="14" t="s">
        <v>33</v>
      </c>
      <c r="AX928" s="14" t="s">
        <v>75</v>
      </c>
      <c r="AY928" s="218" t="s">
        <v>145</v>
      </c>
    </row>
    <row r="929" spans="1:65" s="15" customFormat="1" ht="11.25">
      <c r="B929" s="219"/>
      <c r="C929" s="220"/>
      <c r="D929" s="199" t="s">
        <v>155</v>
      </c>
      <c r="E929" s="221" t="s">
        <v>1</v>
      </c>
      <c r="F929" s="222" t="s">
        <v>165</v>
      </c>
      <c r="G929" s="220"/>
      <c r="H929" s="223">
        <v>5</v>
      </c>
      <c r="I929" s="224"/>
      <c r="J929" s="220"/>
      <c r="K929" s="220"/>
      <c r="L929" s="225"/>
      <c r="M929" s="226"/>
      <c r="N929" s="227"/>
      <c r="O929" s="227"/>
      <c r="P929" s="227"/>
      <c r="Q929" s="227"/>
      <c r="R929" s="227"/>
      <c r="S929" s="227"/>
      <c r="T929" s="228"/>
      <c r="AT929" s="229" t="s">
        <v>155</v>
      </c>
      <c r="AU929" s="229" t="s">
        <v>153</v>
      </c>
      <c r="AV929" s="15" t="s">
        <v>152</v>
      </c>
      <c r="AW929" s="15" t="s">
        <v>33</v>
      </c>
      <c r="AX929" s="15" t="s">
        <v>83</v>
      </c>
      <c r="AY929" s="229" t="s">
        <v>145</v>
      </c>
    </row>
    <row r="930" spans="1:65" s="2" customFormat="1" ht="24.2" customHeight="1">
      <c r="A930" s="34"/>
      <c r="B930" s="35"/>
      <c r="C930" s="183" t="s">
        <v>1715</v>
      </c>
      <c r="D930" s="183" t="s">
        <v>148</v>
      </c>
      <c r="E930" s="184" t="s">
        <v>1716</v>
      </c>
      <c r="F930" s="185" t="s">
        <v>1717</v>
      </c>
      <c r="G930" s="186" t="s">
        <v>151</v>
      </c>
      <c r="H930" s="187">
        <v>5</v>
      </c>
      <c r="I930" s="188"/>
      <c r="J930" s="189">
        <f>ROUND(I930*H930,2)</f>
        <v>0</v>
      </c>
      <c r="K930" s="190"/>
      <c r="L930" s="39"/>
      <c r="M930" s="191" t="s">
        <v>1</v>
      </c>
      <c r="N930" s="192" t="s">
        <v>41</v>
      </c>
      <c r="O930" s="71"/>
      <c r="P930" s="193">
        <f>O930*H930</f>
        <v>0</v>
      </c>
      <c r="Q930" s="193">
        <v>0</v>
      </c>
      <c r="R930" s="193">
        <f>Q930*H930</f>
        <v>0</v>
      </c>
      <c r="S930" s="193">
        <v>0</v>
      </c>
      <c r="T930" s="194">
        <f>S930*H930</f>
        <v>0</v>
      </c>
      <c r="U930" s="34"/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  <c r="AR930" s="195" t="s">
        <v>269</v>
      </c>
      <c r="AT930" s="195" t="s">
        <v>148</v>
      </c>
      <c r="AU930" s="195" t="s">
        <v>153</v>
      </c>
      <c r="AY930" s="17" t="s">
        <v>145</v>
      </c>
      <c r="BE930" s="196">
        <f>IF(N930="základní",J930,0)</f>
        <v>0</v>
      </c>
      <c r="BF930" s="196">
        <f>IF(N930="snížená",J930,0)</f>
        <v>0</v>
      </c>
      <c r="BG930" s="196">
        <f>IF(N930="zákl. přenesená",J930,0)</f>
        <v>0</v>
      </c>
      <c r="BH930" s="196">
        <f>IF(N930="sníž. přenesená",J930,0)</f>
        <v>0</v>
      </c>
      <c r="BI930" s="196">
        <f>IF(N930="nulová",J930,0)</f>
        <v>0</v>
      </c>
      <c r="BJ930" s="17" t="s">
        <v>153</v>
      </c>
      <c r="BK930" s="196">
        <f>ROUND(I930*H930,2)</f>
        <v>0</v>
      </c>
      <c r="BL930" s="17" t="s">
        <v>269</v>
      </c>
      <c r="BM930" s="195" t="s">
        <v>1718</v>
      </c>
    </row>
    <row r="931" spans="1:65" s="2" customFormat="1" ht="24.2" customHeight="1">
      <c r="A931" s="34"/>
      <c r="B931" s="35"/>
      <c r="C931" s="230" t="s">
        <v>1719</v>
      </c>
      <c r="D931" s="230" t="s">
        <v>430</v>
      </c>
      <c r="E931" s="231" t="s">
        <v>1720</v>
      </c>
      <c r="F931" s="232" t="s">
        <v>1721</v>
      </c>
      <c r="G931" s="233" t="s">
        <v>151</v>
      </c>
      <c r="H931" s="234">
        <v>3</v>
      </c>
      <c r="I931" s="235"/>
      <c r="J931" s="236">
        <f>ROUND(I931*H931,2)</f>
        <v>0</v>
      </c>
      <c r="K931" s="237"/>
      <c r="L931" s="238"/>
      <c r="M931" s="239" t="s">
        <v>1</v>
      </c>
      <c r="N931" s="240" t="s">
        <v>41</v>
      </c>
      <c r="O931" s="71"/>
      <c r="P931" s="193">
        <f>O931*H931</f>
        <v>0</v>
      </c>
      <c r="Q931" s="193">
        <v>1.6199999999999999E-3</v>
      </c>
      <c r="R931" s="193">
        <f>Q931*H931</f>
        <v>4.8599999999999997E-3</v>
      </c>
      <c r="S931" s="193">
        <v>0</v>
      </c>
      <c r="T931" s="194">
        <f>S931*H931</f>
        <v>0</v>
      </c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R931" s="195" t="s">
        <v>356</v>
      </c>
      <c r="AT931" s="195" t="s">
        <v>430</v>
      </c>
      <c r="AU931" s="195" t="s">
        <v>153</v>
      </c>
      <c r="AY931" s="17" t="s">
        <v>145</v>
      </c>
      <c r="BE931" s="196">
        <f>IF(N931="základní",J931,0)</f>
        <v>0</v>
      </c>
      <c r="BF931" s="196">
        <f>IF(N931="snížená",J931,0)</f>
        <v>0</v>
      </c>
      <c r="BG931" s="196">
        <f>IF(N931="zákl. přenesená",J931,0)</f>
        <v>0</v>
      </c>
      <c r="BH931" s="196">
        <f>IF(N931="sníž. přenesená",J931,0)</f>
        <v>0</v>
      </c>
      <c r="BI931" s="196">
        <f>IF(N931="nulová",J931,0)</f>
        <v>0</v>
      </c>
      <c r="BJ931" s="17" t="s">
        <v>153</v>
      </c>
      <c r="BK931" s="196">
        <f>ROUND(I931*H931,2)</f>
        <v>0</v>
      </c>
      <c r="BL931" s="17" t="s">
        <v>269</v>
      </c>
      <c r="BM931" s="195" t="s">
        <v>1722</v>
      </c>
    </row>
    <row r="932" spans="1:65" s="13" customFormat="1" ht="11.25">
      <c r="B932" s="197"/>
      <c r="C932" s="198"/>
      <c r="D932" s="199" t="s">
        <v>155</v>
      </c>
      <c r="E932" s="200" t="s">
        <v>1</v>
      </c>
      <c r="F932" s="201" t="s">
        <v>1723</v>
      </c>
      <c r="G932" s="198"/>
      <c r="H932" s="200" t="s">
        <v>1</v>
      </c>
      <c r="I932" s="202"/>
      <c r="J932" s="198"/>
      <c r="K932" s="198"/>
      <c r="L932" s="203"/>
      <c r="M932" s="204"/>
      <c r="N932" s="205"/>
      <c r="O932" s="205"/>
      <c r="P932" s="205"/>
      <c r="Q932" s="205"/>
      <c r="R932" s="205"/>
      <c r="S932" s="205"/>
      <c r="T932" s="206"/>
      <c r="AT932" s="207" t="s">
        <v>155</v>
      </c>
      <c r="AU932" s="207" t="s">
        <v>153</v>
      </c>
      <c r="AV932" s="13" t="s">
        <v>83</v>
      </c>
      <c r="AW932" s="13" t="s">
        <v>33</v>
      </c>
      <c r="AX932" s="13" t="s">
        <v>75</v>
      </c>
      <c r="AY932" s="207" t="s">
        <v>145</v>
      </c>
    </row>
    <row r="933" spans="1:65" s="14" customFormat="1" ht="11.25">
      <c r="B933" s="208"/>
      <c r="C933" s="209"/>
      <c r="D933" s="199" t="s">
        <v>155</v>
      </c>
      <c r="E933" s="210" t="s">
        <v>1</v>
      </c>
      <c r="F933" s="211" t="s">
        <v>564</v>
      </c>
      <c r="G933" s="209"/>
      <c r="H933" s="212">
        <v>3</v>
      </c>
      <c r="I933" s="213"/>
      <c r="J933" s="209"/>
      <c r="K933" s="209"/>
      <c r="L933" s="214"/>
      <c r="M933" s="215"/>
      <c r="N933" s="216"/>
      <c r="O933" s="216"/>
      <c r="P933" s="216"/>
      <c r="Q933" s="216"/>
      <c r="R933" s="216"/>
      <c r="S933" s="216"/>
      <c r="T933" s="217"/>
      <c r="AT933" s="218" t="s">
        <v>155</v>
      </c>
      <c r="AU933" s="218" t="s">
        <v>153</v>
      </c>
      <c r="AV933" s="14" t="s">
        <v>153</v>
      </c>
      <c r="AW933" s="14" t="s">
        <v>33</v>
      </c>
      <c r="AX933" s="14" t="s">
        <v>83</v>
      </c>
      <c r="AY933" s="218" t="s">
        <v>145</v>
      </c>
    </row>
    <row r="934" spans="1:65" s="2" customFormat="1" ht="24.2" customHeight="1">
      <c r="A934" s="34"/>
      <c r="B934" s="35"/>
      <c r="C934" s="230" t="s">
        <v>1724</v>
      </c>
      <c r="D934" s="230" t="s">
        <v>430</v>
      </c>
      <c r="E934" s="231" t="s">
        <v>1725</v>
      </c>
      <c r="F934" s="232" t="s">
        <v>1726</v>
      </c>
      <c r="G934" s="233" t="s">
        <v>151</v>
      </c>
      <c r="H934" s="234">
        <v>2</v>
      </c>
      <c r="I934" s="235"/>
      <c r="J934" s="236">
        <f>ROUND(I934*H934,2)</f>
        <v>0</v>
      </c>
      <c r="K934" s="237"/>
      <c r="L934" s="238"/>
      <c r="M934" s="239" t="s">
        <v>1</v>
      </c>
      <c r="N934" s="240" t="s">
        <v>41</v>
      </c>
      <c r="O934" s="71"/>
      <c r="P934" s="193">
        <f>O934*H934</f>
        <v>0</v>
      </c>
      <c r="Q934" s="193">
        <v>2.0799999999999998E-3</v>
      </c>
      <c r="R934" s="193">
        <f>Q934*H934</f>
        <v>4.1599999999999996E-3</v>
      </c>
      <c r="S934" s="193">
        <v>0</v>
      </c>
      <c r="T934" s="194">
        <f>S934*H934</f>
        <v>0</v>
      </c>
      <c r="U934" s="34"/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  <c r="AR934" s="195" t="s">
        <v>356</v>
      </c>
      <c r="AT934" s="195" t="s">
        <v>430</v>
      </c>
      <c r="AU934" s="195" t="s">
        <v>153</v>
      </c>
      <c r="AY934" s="17" t="s">
        <v>145</v>
      </c>
      <c r="BE934" s="196">
        <f>IF(N934="základní",J934,0)</f>
        <v>0</v>
      </c>
      <c r="BF934" s="196">
        <f>IF(N934="snížená",J934,0)</f>
        <v>0</v>
      </c>
      <c r="BG934" s="196">
        <f>IF(N934="zákl. přenesená",J934,0)</f>
        <v>0</v>
      </c>
      <c r="BH934" s="196">
        <f>IF(N934="sníž. přenesená",J934,0)</f>
        <v>0</v>
      </c>
      <c r="BI934" s="196">
        <f>IF(N934="nulová",J934,0)</f>
        <v>0</v>
      </c>
      <c r="BJ934" s="17" t="s">
        <v>153</v>
      </c>
      <c r="BK934" s="196">
        <f>ROUND(I934*H934,2)</f>
        <v>0</v>
      </c>
      <c r="BL934" s="17" t="s">
        <v>269</v>
      </c>
      <c r="BM934" s="195" t="s">
        <v>1727</v>
      </c>
    </row>
    <row r="935" spans="1:65" s="13" customFormat="1" ht="11.25">
      <c r="B935" s="197"/>
      <c r="C935" s="198"/>
      <c r="D935" s="199" t="s">
        <v>155</v>
      </c>
      <c r="E935" s="200" t="s">
        <v>1</v>
      </c>
      <c r="F935" s="201" t="s">
        <v>1728</v>
      </c>
      <c r="G935" s="198"/>
      <c r="H935" s="200" t="s">
        <v>1</v>
      </c>
      <c r="I935" s="202"/>
      <c r="J935" s="198"/>
      <c r="K935" s="198"/>
      <c r="L935" s="203"/>
      <c r="M935" s="204"/>
      <c r="N935" s="205"/>
      <c r="O935" s="205"/>
      <c r="P935" s="205"/>
      <c r="Q935" s="205"/>
      <c r="R935" s="205"/>
      <c r="S935" s="205"/>
      <c r="T935" s="206"/>
      <c r="AT935" s="207" t="s">
        <v>155</v>
      </c>
      <c r="AU935" s="207" t="s">
        <v>153</v>
      </c>
      <c r="AV935" s="13" t="s">
        <v>83</v>
      </c>
      <c r="AW935" s="13" t="s">
        <v>33</v>
      </c>
      <c r="AX935" s="13" t="s">
        <v>75</v>
      </c>
      <c r="AY935" s="207" t="s">
        <v>145</v>
      </c>
    </row>
    <row r="936" spans="1:65" s="14" customFormat="1" ht="11.25">
      <c r="B936" s="208"/>
      <c r="C936" s="209"/>
      <c r="D936" s="199" t="s">
        <v>155</v>
      </c>
      <c r="E936" s="210" t="s">
        <v>1</v>
      </c>
      <c r="F936" s="211" t="s">
        <v>583</v>
      </c>
      <c r="G936" s="209"/>
      <c r="H936" s="212">
        <v>2</v>
      </c>
      <c r="I936" s="213"/>
      <c r="J936" s="209"/>
      <c r="K936" s="209"/>
      <c r="L936" s="214"/>
      <c r="M936" s="215"/>
      <c r="N936" s="216"/>
      <c r="O936" s="216"/>
      <c r="P936" s="216"/>
      <c r="Q936" s="216"/>
      <c r="R936" s="216"/>
      <c r="S936" s="216"/>
      <c r="T936" s="217"/>
      <c r="AT936" s="218" t="s">
        <v>155</v>
      </c>
      <c r="AU936" s="218" t="s">
        <v>153</v>
      </c>
      <c r="AV936" s="14" t="s">
        <v>153</v>
      </c>
      <c r="AW936" s="14" t="s">
        <v>33</v>
      </c>
      <c r="AX936" s="14" t="s">
        <v>83</v>
      </c>
      <c r="AY936" s="218" t="s">
        <v>145</v>
      </c>
    </row>
    <row r="937" spans="1:65" s="2" customFormat="1" ht="24.2" customHeight="1">
      <c r="A937" s="34"/>
      <c r="B937" s="35"/>
      <c r="C937" s="183" t="s">
        <v>1729</v>
      </c>
      <c r="D937" s="183" t="s">
        <v>148</v>
      </c>
      <c r="E937" s="184" t="s">
        <v>1730</v>
      </c>
      <c r="F937" s="185" t="s">
        <v>1731</v>
      </c>
      <c r="G937" s="186" t="s">
        <v>151</v>
      </c>
      <c r="H937" s="187">
        <v>1</v>
      </c>
      <c r="I937" s="188"/>
      <c r="J937" s="189">
        <f>ROUND(I937*H937,2)</f>
        <v>0</v>
      </c>
      <c r="K937" s="190"/>
      <c r="L937" s="39"/>
      <c r="M937" s="191" t="s">
        <v>1</v>
      </c>
      <c r="N937" s="192" t="s">
        <v>41</v>
      </c>
      <c r="O937" s="71"/>
      <c r="P937" s="193">
        <f>O937*H937</f>
        <v>0</v>
      </c>
      <c r="Q937" s="193">
        <v>0</v>
      </c>
      <c r="R937" s="193">
        <f>Q937*H937</f>
        <v>0</v>
      </c>
      <c r="S937" s="193">
        <v>0</v>
      </c>
      <c r="T937" s="194">
        <f>S937*H937</f>
        <v>0</v>
      </c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R937" s="195" t="s">
        <v>269</v>
      </c>
      <c r="AT937" s="195" t="s">
        <v>148</v>
      </c>
      <c r="AU937" s="195" t="s">
        <v>153</v>
      </c>
      <c r="AY937" s="17" t="s">
        <v>145</v>
      </c>
      <c r="BE937" s="196">
        <f>IF(N937="základní",J937,0)</f>
        <v>0</v>
      </c>
      <c r="BF937" s="196">
        <f>IF(N937="snížená",J937,0)</f>
        <v>0</v>
      </c>
      <c r="BG937" s="196">
        <f>IF(N937="zákl. přenesená",J937,0)</f>
        <v>0</v>
      </c>
      <c r="BH937" s="196">
        <f>IF(N937="sníž. přenesená",J937,0)</f>
        <v>0</v>
      </c>
      <c r="BI937" s="196">
        <f>IF(N937="nulová",J937,0)</f>
        <v>0</v>
      </c>
      <c r="BJ937" s="17" t="s">
        <v>153</v>
      </c>
      <c r="BK937" s="196">
        <f>ROUND(I937*H937,2)</f>
        <v>0</v>
      </c>
      <c r="BL937" s="17" t="s">
        <v>269</v>
      </c>
      <c r="BM937" s="195" t="s">
        <v>1732</v>
      </c>
    </row>
    <row r="938" spans="1:65" s="13" customFormat="1" ht="11.25">
      <c r="B938" s="197"/>
      <c r="C938" s="198"/>
      <c r="D938" s="199" t="s">
        <v>155</v>
      </c>
      <c r="E938" s="200" t="s">
        <v>1</v>
      </c>
      <c r="F938" s="201" t="s">
        <v>1733</v>
      </c>
      <c r="G938" s="198"/>
      <c r="H938" s="200" t="s">
        <v>1</v>
      </c>
      <c r="I938" s="202"/>
      <c r="J938" s="198"/>
      <c r="K938" s="198"/>
      <c r="L938" s="203"/>
      <c r="M938" s="204"/>
      <c r="N938" s="205"/>
      <c r="O938" s="205"/>
      <c r="P938" s="205"/>
      <c r="Q938" s="205"/>
      <c r="R938" s="205"/>
      <c r="S938" s="205"/>
      <c r="T938" s="206"/>
      <c r="AT938" s="207" t="s">
        <v>155</v>
      </c>
      <c r="AU938" s="207" t="s">
        <v>153</v>
      </c>
      <c r="AV938" s="13" t="s">
        <v>83</v>
      </c>
      <c r="AW938" s="13" t="s">
        <v>33</v>
      </c>
      <c r="AX938" s="13" t="s">
        <v>75</v>
      </c>
      <c r="AY938" s="207" t="s">
        <v>145</v>
      </c>
    </row>
    <row r="939" spans="1:65" s="14" customFormat="1" ht="11.25">
      <c r="B939" s="208"/>
      <c r="C939" s="209"/>
      <c r="D939" s="199" t="s">
        <v>155</v>
      </c>
      <c r="E939" s="210" t="s">
        <v>1</v>
      </c>
      <c r="F939" s="211" t="s">
        <v>83</v>
      </c>
      <c r="G939" s="209"/>
      <c r="H939" s="212">
        <v>1</v>
      </c>
      <c r="I939" s="213"/>
      <c r="J939" s="209"/>
      <c r="K939" s="209"/>
      <c r="L939" s="214"/>
      <c r="M939" s="215"/>
      <c r="N939" s="216"/>
      <c r="O939" s="216"/>
      <c r="P939" s="216"/>
      <c r="Q939" s="216"/>
      <c r="R939" s="216"/>
      <c r="S939" s="216"/>
      <c r="T939" s="217"/>
      <c r="AT939" s="218" t="s">
        <v>155</v>
      </c>
      <c r="AU939" s="218" t="s">
        <v>153</v>
      </c>
      <c r="AV939" s="14" t="s">
        <v>153</v>
      </c>
      <c r="AW939" s="14" t="s">
        <v>33</v>
      </c>
      <c r="AX939" s="14" t="s">
        <v>83</v>
      </c>
      <c r="AY939" s="218" t="s">
        <v>145</v>
      </c>
    </row>
    <row r="940" spans="1:65" s="2" customFormat="1" ht="24.2" customHeight="1">
      <c r="A940" s="34"/>
      <c r="B940" s="35"/>
      <c r="C940" s="230" t="s">
        <v>1734</v>
      </c>
      <c r="D940" s="230" t="s">
        <v>430</v>
      </c>
      <c r="E940" s="231" t="s">
        <v>1735</v>
      </c>
      <c r="F940" s="232" t="s">
        <v>1736</v>
      </c>
      <c r="G940" s="233" t="s">
        <v>151</v>
      </c>
      <c r="H940" s="234">
        <v>1</v>
      </c>
      <c r="I940" s="235"/>
      <c r="J940" s="236">
        <f>ROUND(I940*H940,2)</f>
        <v>0</v>
      </c>
      <c r="K940" s="237"/>
      <c r="L940" s="238"/>
      <c r="M940" s="239" t="s">
        <v>1</v>
      </c>
      <c r="N940" s="240" t="s">
        <v>41</v>
      </c>
      <c r="O940" s="71"/>
      <c r="P940" s="193">
        <f>O940*H940</f>
        <v>0</v>
      </c>
      <c r="Q940" s="193">
        <v>2.8800000000000002E-3</v>
      </c>
      <c r="R940" s="193">
        <f>Q940*H940</f>
        <v>2.8800000000000002E-3</v>
      </c>
      <c r="S940" s="193">
        <v>0</v>
      </c>
      <c r="T940" s="194">
        <f>S940*H940</f>
        <v>0</v>
      </c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R940" s="195" t="s">
        <v>356</v>
      </c>
      <c r="AT940" s="195" t="s">
        <v>430</v>
      </c>
      <c r="AU940" s="195" t="s">
        <v>153</v>
      </c>
      <c r="AY940" s="17" t="s">
        <v>145</v>
      </c>
      <c r="BE940" s="196">
        <f>IF(N940="základní",J940,0)</f>
        <v>0</v>
      </c>
      <c r="BF940" s="196">
        <f>IF(N940="snížená",J940,0)</f>
        <v>0</v>
      </c>
      <c r="BG940" s="196">
        <f>IF(N940="zákl. přenesená",J940,0)</f>
        <v>0</v>
      </c>
      <c r="BH940" s="196">
        <f>IF(N940="sníž. přenesená",J940,0)</f>
        <v>0</v>
      </c>
      <c r="BI940" s="196">
        <f>IF(N940="nulová",J940,0)</f>
        <v>0</v>
      </c>
      <c r="BJ940" s="17" t="s">
        <v>153</v>
      </c>
      <c r="BK940" s="196">
        <f>ROUND(I940*H940,2)</f>
        <v>0</v>
      </c>
      <c r="BL940" s="17" t="s">
        <v>269</v>
      </c>
      <c r="BM940" s="195" t="s">
        <v>1737</v>
      </c>
    </row>
    <row r="941" spans="1:65" s="2" customFormat="1" ht="24.2" customHeight="1">
      <c r="A941" s="34"/>
      <c r="B941" s="35"/>
      <c r="C941" s="183" t="s">
        <v>1738</v>
      </c>
      <c r="D941" s="183" t="s">
        <v>148</v>
      </c>
      <c r="E941" s="184" t="s">
        <v>1739</v>
      </c>
      <c r="F941" s="185" t="s">
        <v>1740</v>
      </c>
      <c r="G941" s="186" t="s">
        <v>151</v>
      </c>
      <c r="H941" s="187">
        <v>5</v>
      </c>
      <c r="I941" s="188"/>
      <c r="J941" s="189">
        <f>ROUND(I941*H941,2)</f>
        <v>0</v>
      </c>
      <c r="K941" s="190"/>
      <c r="L941" s="39"/>
      <c r="M941" s="191" t="s">
        <v>1</v>
      </c>
      <c r="N941" s="192" t="s">
        <v>41</v>
      </c>
      <c r="O941" s="71"/>
      <c r="P941" s="193">
        <f>O941*H941</f>
        <v>0</v>
      </c>
      <c r="Q941" s="193">
        <v>0</v>
      </c>
      <c r="R941" s="193">
        <f>Q941*H941</f>
        <v>0</v>
      </c>
      <c r="S941" s="193">
        <v>8.8099999999999998E-2</v>
      </c>
      <c r="T941" s="194">
        <f>S941*H941</f>
        <v>0.4405</v>
      </c>
      <c r="U941" s="34"/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  <c r="AR941" s="195" t="s">
        <v>269</v>
      </c>
      <c r="AT941" s="195" t="s">
        <v>148</v>
      </c>
      <c r="AU941" s="195" t="s">
        <v>153</v>
      </c>
      <c r="AY941" s="17" t="s">
        <v>145</v>
      </c>
      <c r="BE941" s="196">
        <f>IF(N941="základní",J941,0)</f>
        <v>0</v>
      </c>
      <c r="BF941" s="196">
        <f>IF(N941="snížená",J941,0)</f>
        <v>0</v>
      </c>
      <c r="BG941" s="196">
        <f>IF(N941="zákl. přenesená",J941,0)</f>
        <v>0</v>
      </c>
      <c r="BH941" s="196">
        <f>IF(N941="sníž. přenesená",J941,0)</f>
        <v>0</v>
      </c>
      <c r="BI941" s="196">
        <f>IF(N941="nulová",J941,0)</f>
        <v>0</v>
      </c>
      <c r="BJ941" s="17" t="s">
        <v>153</v>
      </c>
      <c r="BK941" s="196">
        <f>ROUND(I941*H941,2)</f>
        <v>0</v>
      </c>
      <c r="BL941" s="17" t="s">
        <v>269</v>
      </c>
      <c r="BM941" s="195" t="s">
        <v>1741</v>
      </c>
    </row>
    <row r="942" spans="1:65" s="13" customFormat="1" ht="11.25">
      <c r="B942" s="197"/>
      <c r="C942" s="198"/>
      <c r="D942" s="199" t="s">
        <v>155</v>
      </c>
      <c r="E942" s="200" t="s">
        <v>1</v>
      </c>
      <c r="F942" s="201" t="s">
        <v>1742</v>
      </c>
      <c r="G942" s="198"/>
      <c r="H942" s="200" t="s">
        <v>1</v>
      </c>
      <c r="I942" s="202"/>
      <c r="J942" s="198"/>
      <c r="K942" s="198"/>
      <c r="L942" s="203"/>
      <c r="M942" s="204"/>
      <c r="N942" s="205"/>
      <c r="O942" s="205"/>
      <c r="P942" s="205"/>
      <c r="Q942" s="205"/>
      <c r="R942" s="205"/>
      <c r="S942" s="205"/>
      <c r="T942" s="206"/>
      <c r="AT942" s="207" t="s">
        <v>155</v>
      </c>
      <c r="AU942" s="207" t="s">
        <v>153</v>
      </c>
      <c r="AV942" s="13" t="s">
        <v>83</v>
      </c>
      <c r="AW942" s="13" t="s">
        <v>33</v>
      </c>
      <c r="AX942" s="13" t="s">
        <v>75</v>
      </c>
      <c r="AY942" s="207" t="s">
        <v>145</v>
      </c>
    </row>
    <row r="943" spans="1:65" s="14" customFormat="1" ht="11.25">
      <c r="B943" s="208"/>
      <c r="C943" s="209"/>
      <c r="D943" s="199" t="s">
        <v>155</v>
      </c>
      <c r="E943" s="210" t="s">
        <v>1</v>
      </c>
      <c r="F943" s="211" t="s">
        <v>583</v>
      </c>
      <c r="G943" s="209"/>
      <c r="H943" s="212">
        <v>2</v>
      </c>
      <c r="I943" s="213"/>
      <c r="J943" s="209"/>
      <c r="K943" s="209"/>
      <c r="L943" s="214"/>
      <c r="M943" s="215"/>
      <c r="N943" s="216"/>
      <c r="O943" s="216"/>
      <c r="P943" s="216"/>
      <c r="Q943" s="216"/>
      <c r="R943" s="216"/>
      <c r="S943" s="216"/>
      <c r="T943" s="217"/>
      <c r="AT943" s="218" t="s">
        <v>155</v>
      </c>
      <c r="AU943" s="218" t="s">
        <v>153</v>
      </c>
      <c r="AV943" s="14" t="s">
        <v>153</v>
      </c>
      <c r="AW943" s="14" t="s">
        <v>33</v>
      </c>
      <c r="AX943" s="14" t="s">
        <v>75</v>
      </c>
      <c r="AY943" s="218" t="s">
        <v>145</v>
      </c>
    </row>
    <row r="944" spans="1:65" s="13" customFormat="1" ht="11.25">
      <c r="B944" s="197"/>
      <c r="C944" s="198"/>
      <c r="D944" s="199" t="s">
        <v>155</v>
      </c>
      <c r="E944" s="200" t="s">
        <v>1</v>
      </c>
      <c r="F944" s="201" t="s">
        <v>1743</v>
      </c>
      <c r="G944" s="198"/>
      <c r="H944" s="200" t="s">
        <v>1</v>
      </c>
      <c r="I944" s="202"/>
      <c r="J944" s="198"/>
      <c r="K944" s="198"/>
      <c r="L944" s="203"/>
      <c r="M944" s="204"/>
      <c r="N944" s="205"/>
      <c r="O944" s="205"/>
      <c r="P944" s="205"/>
      <c r="Q944" s="205"/>
      <c r="R944" s="205"/>
      <c r="S944" s="205"/>
      <c r="T944" s="206"/>
      <c r="AT944" s="207" t="s">
        <v>155</v>
      </c>
      <c r="AU944" s="207" t="s">
        <v>153</v>
      </c>
      <c r="AV944" s="13" t="s">
        <v>83</v>
      </c>
      <c r="AW944" s="13" t="s">
        <v>33</v>
      </c>
      <c r="AX944" s="13" t="s">
        <v>75</v>
      </c>
      <c r="AY944" s="207" t="s">
        <v>145</v>
      </c>
    </row>
    <row r="945" spans="1:65" s="14" customFormat="1" ht="11.25">
      <c r="B945" s="208"/>
      <c r="C945" s="209"/>
      <c r="D945" s="199" t="s">
        <v>155</v>
      </c>
      <c r="E945" s="210" t="s">
        <v>1</v>
      </c>
      <c r="F945" s="211" t="s">
        <v>146</v>
      </c>
      <c r="G945" s="209"/>
      <c r="H945" s="212">
        <v>3</v>
      </c>
      <c r="I945" s="213"/>
      <c r="J945" s="209"/>
      <c r="K945" s="209"/>
      <c r="L945" s="214"/>
      <c r="M945" s="215"/>
      <c r="N945" s="216"/>
      <c r="O945" s="216"/>
      <c r="P945" s="216"/>
      <c r="Q945" s="216"/>
      <c r="R945" s="216"/>
      <c r="S945" s="216"/>
      <c r="T945" s="217"/>
      <c r="AT945" s="218" t="s">
        <v>155</v>
      </c>
      <c r="AU945" s="218" t="s">
        <v>153</v>
      </c>
      <c r="AV945" s="14" t="s">
        <v>153</v>
      </c>
      <c r="AW945" s="14" t="s">
        <v>33</v>
      </c>
      <c r="AX945" s="14" t="s">
        <v>75</v>
      </c>
      <c r="AY945" s="218" t="s">
        <v>145</v>
      </c>
    </row>
    <row r="946" spans="1:65" s="15" customFormat="1" ht="11.25">
      <c r="B946" s="219"/>
      <c r="C946" s="220"/>
      <c r="D946" s="199" t="s">
        <v>155</v>
      </c>
      <c r="E946" s="221" t="s">
        <v>1</v>
      </c>
      <c r="F946" s="222" t="s">
        <v>165</v>
      </c>
      <c r="G946" s="220"/>
      <c r="H946" s="223">
        <v>5</v>
      </c>
      <c r="I946" s="224"/>
      <c r="J946" s="220"/>
      <c r="K946" s="220"/>
      <c r="L946" s="225"/>
      <c r="M946" s="226"/>
      <c r="N946" s="227"/>
      <c r="O946" s="227"/>
      <c r="P946" s="227"/>
      <c r="Q946" s="227"/>
      <c r="R946" s="227"/>
      <c r="S946" s="227"/>
      <c r="T946" s="228"/>
      <c r="AT946" s="229" t="s">
        <v>155</v>
      </c>
      <c r="AU946" s="229" t="s">
        <v>153</v>
      </c>
      <c r="AV946" s="15" t="s">
        <v>152</v>
      </c>
      <c r="AW946" s="15" t="s">
        <v>33</v>
      </c>
      <c r="AX946" s="15" t="s">
        <v>83</v>
      </c>
      <c r="AY946" s="229" t="s">
        <v>145</v>
      </c>
    </row>
    <row r="947" spans="1:65" s="2" customFormat="1" ht="24.2" customHeight="1">
      <c r="A947" s="34"/>
      <c r="B947" s="35"/>
      <c r="C947" s="183" t="s">
        <v>1744</v>
      </c>
      <c r="D947" s="183" t="s">
        <v>148</v>
      </c>
      <c r="E947" s="184" t="s">
        <v>1745</v>
      </c>
      <c r="F947" s="185" t="s">
        <v>1746</v>
      </c>
      <c r="G947" s="186" t="s">
        <v>387</v>
      </c>
      <c r="H947" s="187">
        <v>1.7000000000000001E-2</v>
      </c>
      <c r="I947" s="188"/>
      <c r="J947" s="189">
        <f>ROUND(I947*H947,2)</f>
        <v>0</v>
      </c>
      <c r="K947" s="190"/>
      <c r="L947" s="39"/>
      <c r="M947" s="191" t="s">
        <v>1</v>
      </c>
      <c r="N947" s="192" t="s">
        <v>41</v>
      </c>
      <c r="O947" s="71"/>
      <c r="P947" s="193">
        <f>O947*H947</f>
        <v>0</v>
      </c>
      <c r="Q947" s="193">
        <v>0</v>
      </c>
      <c r="R947" s="193">
        <f>Q947*H947</f>
        <v>0</v>
      </c>
      <c r="S947" s="193">
        <v>0</v>
      </c>
      <c r="T947" s="194">
        <f>S947*H947</f>
        <v>0</v>
      </c>
      <c r="U947" s="34"/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  <c r="AR947" s="195" t="s">
        <v>269</v>
      </c>
      <c r="AT947" s="195" t="s">
        <v>148</v>
      </c>
      <c r="AU947" s="195" t="s">
        <v>153</v>
      </c>
      <c r="AY947" s="17" t="s">
        <v>145</v>
      </c>
      <c r="BE947" s="196">
        <f>IF(N947="základní",J947,0)</f>
        <v>0</v>
      </c>
      <c r="BF947" s="196">
        <f>IF(N947="snížená",J947,0)</f>
        <v>0</v>
      </c>
      <c r="BG947" s="196">
        <f>IF(N947="zákl. přenesená",J947,0)</f>
        <v>0</v>
      </c>
      <c r="BH947" s="196">
        <f>IF(N947="sníž. přenesená",J947,0)</f>
        <v>0</v>
      </c>
      <c r="BI947" s="196">
        <f>IF(N947="nulová",J947,0)</f>
        <v>0</v>
      </c>
      <c r="BJ947" s="17" t="s">
        <v>153</v>
      </c>
      <c r="BK947" s="196">
        <f>ROUND(I947*H947,2)</f>
        <v>0</v>
      </c>
      <c r="BL947" s="17" t="s">
        <v>269</v>
      </c>
      <c r="BM947" s="195" t="s">
        <v>1747</v>
      </c>
    </row>
    <row r="948" spans="1:65" s="2" customFormat="1" ht="24.2" customHeight="1">
      <c r="A948" s="34"/>
      <c r="B948" s="35"/>
      <c r="C948" s="183" t="s">
        <v>1748</v>
      </c>
      <c r="D948" s="183" t="s">
        <v>148</v>
      </c>
      <c r="E948" s="184" t="s">
        <v>1749</v>
      </c>
      <c r="F948" s="185" t="s">
        <v>1750</v>
      </c>
      <c r="G948" s="186" t="s">
        <v>387</v>
      </c>
      <c r="H948" s="187">
        <v>1.7000000000000001E-2</v>
      </c>
      <c r="I948" s="188"/>
      <c r="J948" s="189">
        <f>ROUND(I948*H948,2)</f>
        <v>0</v>
      </c>
      <c r="K948" s="190"/>
      <c r="L948" s="39"/>
      <c r="M948" s="191" t="s">
        <v>1</v>
      </c>
      <c r="N948" s="192" t="s">
        <v>41</v>
      </c>
      <c r="O948" s="71"/>
      <c r="P948" s="193">
        <f>O948*H948</f>
        <v>0</v>
      </c>
      <c r="Q948" s="193">
        <v>0</v>
      </c>
      <c r="R948" s="193">
        <f>Q948*H948</f>
        <v>0</v>
      </c>
      <c r="S948" s="193">
        <v>0</v>
      </c>
      <c r="T948" s="194">
        <f>S948*H948</f>
        <v>0</v>
      </c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R948" s="195" t="s">
        <v>269</v>
      </c>
      <c r="AT948" s="195" t="s">
        <v>148</v>
      </c>
      <c r="AU948" s="195" t="s">
        <v>153</v>
      </c>
      <c r="AY948" s="17" t="s">
        <v>145</v>
      </c>
      <c r="BE948" s="196">
        <f>IF(N948="základní",J948,0)</f>
        <v>0</v>
      </c>
      <c r="BF948" s="196">
        <f>IF(N948="snížená",J948,0)</f>
        <v>0</v>
      </c>
      <c r="BG948" s="196">
        <f>IF(N948="zákl. přenesená",J948,0)</f>
        <v>0</v>
      </c>
      <c r="BH948" s="196">
        <f>IF(N948="sníž. přenesená",J948,0)</f>
        <v>0</v>
      </c>
      <c r="BI948" s="196">
        <f>IF(N948="nulová",J948,0)</f>
        <v>0</v>
      </c>
      <c r="BJ948" s="17" t="s">
        <v>153</v>
      </c>
      <c r="BK948" s="196">
        <f>ROUND(I948*H948,2)</f>
        <v>0</v>
      </c>
      <c r="BL948" s="17" t="s">
        <v>269</v>
      </c>
      <c r="BM948" s="195" t="s">
        <v>1751</v>
      </c>
    </row>
    <row r="949" spans="1:65" s="2" customFormat="1" ht="24.2" customHeight="1">
      <c r="A949" s="34"/>
      <c r="B949" s="35"/>
      <c r="C949" s="183" t="s">
        <v>1752</v>
      </c>
      <c r="D949" s="183" t="s">
        <v>148</v>
      </c>
      <c r="E949" s="184" t="s">
        <v>1753</v>
      </c>
      <c r="F949" s="185" t="s">
        <v>1754</v>
      </c>
      <c r="G949" s="186" t="s">
        <v>387</v>
      </c>
      <c r="H949" s="187">
        <v>1.7000000000000001E-2</v>
      </c>
      <c r="I949" s="188"/>
      <c r="J949" s="189">
        <f>ROUND(I949*H949,2)</f>
        <v>0</v>
      </c>
      <c r="K949" s="190"/>
      <c r="L949" s="39"/>
      <c r="M949" s="191" t="s">
        <v>1</v>
      </c>
      <c r="N949" s="192" t="s">
        <v>41</v>
      </c>
      <c r="O949" s="71"/>
      <c r="P949" s="193">
        <f>O949*H949</f>
        <v>0</v>
      </c>
      <c r="Q949" s="193">
        <v>0</v>
      </c>
      <c r="R949" s="193">
        <f>Q949*H949</f>
        <v>0</v>
      </c>
      <c r="S949" s="193">
        <v>0</v>
      </c>
      <c r="T949" s="194">
        <f>S949*H949</f>
        <v>0</v>
      </c>
      <c r="U949" s="34"/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  <c r="AR949" s="195" t="s">
        <v>269</v>
      </c>
      <c r="AT949" s="195" t="s">
        <v>148</v>
      </c>
      <c r="AU949" s="195" t="s">
        <v>153</v>
      </c>
      <c r="AY949" s="17" t="s">
        <v>145</v>
      </c>
      <c r="BE949" s="196">
        <f>IF(N949="základní",J949,0)</f>
        <v>0</v>
      </c>
      <c r="BF949" s="196">
        <f>IF(N949="snížená",J949,0)</f>
        <v>0</v>
      </c>
      <c r="BG949" s="196">
        <f>IF(N949="zákl. přenesená",J949,0)</f>
        <v>0</v>
      </c>
      <c r="BH949" s="196">
        <f>IF(N949="sníž. přenesená",J949,0)</f>
        <v>0</v>
      </c>
      <c r="BI949" s="196">
        <f>IF(N949="nulová",J949,0)</f>
        <v>0</v>
      </c>
      <c r="BJ949" s="17" t="s">
        <v>153</v>
      </c>
      <c r="BK949" s="196">
        <f>ROUND(I949*H949,2)</f>
        <v>0</v>
      </c>
      <c r="BL949" s="17" t="s">
        <v>269</v>
      </c>
      <c r="BM949" s="195" t="s">
        <v>1755</v>
      </c>
    </row>
    <row r="950" spans="1:65" s="12" customFormat="1" ht="22.9" customHeight="1">
      <c r="B950" s="167"/>
      <c r="C950" s="168"/>
      <c r="D950" s="169" t="s">
        <v>74</v>
      </c>
      <c r="E950" s="181" t="s">
        <v>1756</v>
      </c>
      <c r="F950" s="181" t="s">
        <v>1757</v>
      </c>
      <c r="G950" s="168"/>
      <c r="H950" s="168"/>
      <c r="I950" s="171"/>
      <c r="J950" s="182">
        <f>BK950</f>
        <v>0</v>
      </c>
      <c r="K950" s="168"/>
      <c r="L950" s="173"/>
      <c r="M950" s="174"/>
      <c r="N950" s="175"/>
      <c r="O950" s="175"/>
      <c r="P950" s="176">
        <f>SUM(P951:P959)</f>
        <v>0</v>
      </c>
      <c r="Q950" s="175"/>
      <c r="R950" s="176">
        <f>SUM(R951:R959)</f>
        <v>5.5700000000000003E-3</v>
      </c>
      <c r="S950" s="175"/>
      <c r="T950" s="177">
        <f>SUM(T951:T959)</f>
        <v>0.03</v>
      </c>
      <c r="AR950" s="178" t="s">
        <v>153</v>
      </c>
      <c r="AT950" s="179" t="s">
        <v>74</v>
      </c>
      <c r="AU950" s="179" t="s">
        <v>83</v>
      </c>
      <c r="AY950" s="178" t="s">
        <v>145</v>
      </c>
      <c r="BK950" s="180">
        <f>SUM(BK951:BK959)</f>
        <v>0</v>
      </c>
    </row>
    <row r="951" spans="1:65" s="2" customFormat="1" ht="24.2" customHeight="1">
      <c r="A951" s="34"/>
      <c r="B951" s="35"/>
      <c r="C951" s="183" t="s">
        <v>1758</v>
      </c>
      <c r="D951" s="183" t="s">
        <v>148</v>
      </c>
      <c r="E951" s="184" t="s">
        <v>1759</v>
      </c>
      <c r="F951" s="185" t="s">
        <v>1760</v>
      </c>
      <c r="G951" s="186" t="s">
        <v>1761</v>
      </c>
      <c r="H951" s="187">
        <v>30</v>
      </c>
      <c r="I951" s="188"/>
      <c r="J951" s="189">
        <f>ROUND(I951*H951,2)</f>
        <v>0</v>
      </c>
      <c r="K951" s="190"/>
      <c r="L951" s="39"/>
      <c r="M951" s="191" t="s">
        <v>1</v>
      </c>
      <c r="N951" s="192" t="s">
        <v>41</v>
      </c>
      <c r="O951" s="71"/>
      <c r="P951" s="193">
        <f>O951*H951</f>
        <v>0</v>
      </c>
      <c r="Q951" s="193">
        <v>0</v>
      </c>
      <c r="R951" s="193">
        <f>Q951*H951</f>
        <v>0</v>
      </c>
      <c r="S951" s="193">
        <v>1E-3</v>
      </c>
      <c r="T951" s="194">
        <f>S951*H951</f>
        <v>0.03</v>
      </c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R951" s="195" t="s">
        <v>269</v>
      </c>
      <c r="AT951" s="195" t="s">
        <v>148</v>
      </c>
      <c r="AU951" s="195" t="s">
        <v>153</v>
      </c>
      <c r="AY951" s="17" t="s">
        <v>145</v>
      </c>
      <c r="BE951" s="196">
        <f>IF(N951="základní",J951,0)</f>
        <v>0</v>
      </c>
      <c r="BF951" s="196">
        <f>IF(N951="snížená",J951,0)</f>
        <v>0</v>
      </c>
      <c r="BG951" s="196">
        <f>IF(N951="zákl. přenesená",J951,0)</f>
        <v>0</v>
      </c>
      <c r="BH951" s="196">
        <f>IF(N951="sníž. přenesená",J951,0)</f>
        <v>0</v>
      </c>
      <c r="BI951" s="196">
        <f>IF(N951="nulová",J951,0)</f>
        <v>0</v>
      </c>
      <c r="BJ951" s="17" t="s">
        <v>153</v>
      </c>
      <c r="BK951" s="196">
        <f>ROUND(I951*H951,2)</f>
        <v>0</v>
      </c>
      <c r="BL951" s="17" t="s">
        <v>269</v>
      </c>
      <c r="BM951" s="195" t="s">
        <v>1762</v>
      </c>
    </row>
    <row r="952" spans="1:65" s="13" customFormat="1" ht="11.25">
      <c r="B952" s="197"/>
      <c r="C952" s="198"/>
      <c r="D952" s="199" t="s">
        <v>155</v>
      </c>
      <c r="E952" s="200" t="s">
        <v>1</v>
      </c>
      <c r="F952" s="201" t="s">
        <v>1763</v>
      </c>
      <c r="G952" s="198"/>
      <c r="H952" s="200" t="s">
        <v>1</v>
      </c>
      <c r="I952" s="202"/>
      <c r="J952" s="198"/>
      <c r="K952" s="198"/>
      <c r="L952" s="203"/>
      <c r="M952" s="204"/>
      <c r="N952" s="205"/>
      <c r="O952" s="205"/>
      <c r="P952" s="205"/>
      <c r="Q952" s="205"/>
      <c r="R952" s="205"/>
      <c r="S952" s="205"/>
      <c r="T952" s="206"/>
      <c r="AT952" s="207" t="s">
        <v>155</v>
      </c>
      <c r="AU952" s="207" t="s">
        <v>153</v>
      </c>
      <c r="AV952" s="13" t="s">
        <v>83</v>
      </c>
      <c r="AW952" s="13" t="s">
        <v>33</v>
      </c>
      <c r="AX952" s="13" t="s">
        <v>75</v>
      </c>
      <c r="AY952" s="207" t="s">
        <v>145</v>
      </c>
    </row>
    <row r="953" spans="1:65" s="14" customFormat="1" ht="11.25">
      <c r="B953" s="208"/>
      <c r="C953" s="209"/>
      <c r="D953" s="199" t="s">
        <v>155</v>
      </c>
      <c r="E953" s="210" t="s">
        <v>1</v>
      </c>
      <c r="F953" s="211" t="s">
        <v>343</v>
      </c>
      <c r="G953" s="209"/>
      <c r="H953" s="212">
        <v>30</v>
      </c>
      <c r="I953" s="213"/>
      <c r="J953" s="209"/>
      <c r="K953" s="209"/>
      <c r="L953" s="214"/>
      <c r="M953" s="215"/>
      <c r="N953" s="216"/>
      <c r="O953" s="216"/>
      <c r="P953" s="216"/>
      <c r="Q953" s="216"/>
      <c r="R953" s="216"/>
      <c r="S953" s="216"/>
      <c r="T953" s="217"/>
      <c r="AT953" s="218" t="s">
        <v>155</v>
      </c>
      <c r="AU953" s="218" t="s">
        <v>153</v>
      </c>
      <c r="AV953" s="14" t="s">
        <v>153</v>
      </c>
      <c r="AW953" s="14" t="s">
        <v>33</v>
      </c>
      <c r="AX953" s="14" t="s">
        <v>83</v>
      </c>
      <c r="AY953" s="218" t="s">
        <v>145</v>
      </c>
    </row>
    <row r="954" spans="1:65" s="2" customFormat="1" ht="16.5" customHeight="1">
      <c r="A954" s="34"/>
      <c r="B954" s="35"/>
      <c r="C954" s="183" t="s">
        <v>1764</v>
      </c>
      <c r="D954" s="183" t="s">
        <v>148</v>
      </c>
      <c r="E954" s="184" t="s">
        <v>1765</v>
      </c>
      <c r="F954" s="185" t="s">
        <v>1766</v>
      </c>
      <c r="G954" s="186" t="s">
        <v>151</v>
      </c>
      <c r="H954" s="187">
        <v>1</v>
      </c>
      <c r="I954" s="188"/>
      <c r="J954" s="189">
        <f>ROUND(I954*H954,2)</f>
        <v>0</v>
      </c>
      <c r="K954" s="190"/>
      <c r="L954" s="39"/>
      <c r="M954" s="191" t="s">
        <v>1</v>
      </c>
      <c r="N954" s="192" t="s">
        <v>41</v>
      </c>
      <c r="O954" s="71"/>
      <c r="P954" s="193">
        <f>O954*H954</f>
        <v>0</v>
      </c>
      <c r="Q954" s="193">
        <v>2.5100000000000001E-3</v>
      </c>
      <c r="R954" s="193">
        <f>Q954*H954</f>
        <v>2.5100000000000001E-3</v>
      </c>
      <c r="S954" s="193">
        <v>0</v>
      </c>
      <c r="T954" s="194">
        <f>S954*H954</f>
        <v>0</v>
      </c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R954" s="195" t="s">
        <v>152</v>
      </c>
      <c r="AT954" s="195" t="s">
        <v>148</v>
      </c>
      <c r="AU954" s="195" t="s">
        <v>153</v>
      </c>
      <c r="AY954" s="17" t="s">
        <v>145</v>
      </c>
      <c r="BE954" s="196">
        <f>IF(N954="základní",J954,0)</f>
        <v>0</v>
      </c>
      <c r="BF954" s="196">
        <f>IF(N954="snížená",J954,0)</f>
        <v>0</v>
      </c>
      <c r="BG954" s="196">
        <f>IF(N954="zákl. přenesená",J954,0)</f>
        <v>0</v>
      </c>
      <c r="BH954" s="196">
        <f>IF(N954="sníž. přenesená",J954,0)</f>
        <v>0</v>
      </c>
      <c r="BI954" s="196">
        <f>IF(N954="nulová",J954,0)</f>
        <v>0</v>
      </c>
      <c r="BJ954" s="17" t="s">
        <v>153</v>
      </c>
      <c r="BK954" s="196">
        <f>ROUND(I954*H954,2)</f>
        <v>0</v>
      </c>
      <c r="BL954" s="17" t="s">
        <v>152</v>
      </c>
      <c r="BM954" s="195" t="s">
        <v>1767</v>
      </c>
    </row>
    <row r="955" spans="1:65" s="13" customFormat="1" ht="11.25">
      <c r="B955" s="197"/>
      <c r="C955" s="198"/>
      <c r="D955" s="199" t="s">
        <v>155</v>
      </c>
      <c r="E955" s="200" t="s">
        <v>1</v>
      </c>
      <c r="F955" s="201" t="s">
        <v>1768</v>
      </c>
      <c r="G955" s="198"/>
      <c r="H955" s="200" t="s">
        <v>1</v>
      </c>
      <c r="I955" s="202"/>
      <c r="J955" s="198"/>
      <c r="K955" s="198"/>
      <c r="L955" s="203"/>
      <c r="M955" s="204"/>
      <c r="N955" s="205"/>
      <c r="O955" s="205"/>
      <c r="P955" s="205"/>
      <c r="Q955" s="205"/>
      <c r="R955" s="205"/>
      <c r="S955" s="205"/>
      <c r="T955" s="206"/>
      <c r="AT955" s="207" t="s">
        <v>155</v>
      </c>
      <c r="AU955" s="207" t="s">
        <v>153</v>
      </c>
      <c r="AV955" s="13" t="s">
        <v>83</v>
      </c>
      <c r="AW955" s="13" t="s">
        <v>33</v>
      </c>
      <c r="AX955" s="13" t="s">
        <v>75</v>
      </c>
      <c r="AY955" s="207" t="s">
        <v>145</v>
      </c>
    </row>
    <row r="956" spans="1:65" s="14" customFormat="1" ht="11.25">
      <c r="B956" s="208"/>
      <c r="C956" s="209"/>
      <c r="D956" s="199" t="s">
        <v>155</v>
      </c>
      <c r="E956" s="210" t="s">
        <v>1</v>
      </c>
      <c r="F956" s="211" t="s">
        <v>83</v>
      </c>
      <c r="G956" s="209"/>
      <c r="H956" s="212">
        <v>1</v>
      </c>
      <c r="I956" s="213"/>
      <c r="J956" s="209"/>
      <c r="K956" s="209"/>
      <c r="L956" s="214"/>
      <c r="M956" s="215"/>
      <c r="N956" s="216"/>
      <c r="O956" s="216"/>
      <c r="P956" s="216"/>
      <c r="Q956" s="216"/>
      <c r="R956" s="216"/>
      <c r="S956" s="216"/>
      <c r="T956" s="217"/>
      <c r="AT956" s="218" t="s">
        <v>155</v>
      </c>
      <c r="AU956" s="218" t="s">
        <v>153</v>
      </c>
      <c r="AV956" s="14" t="s">
        <v>153</v>
      </c>
      <c r="AW956" s="14" t="s">
        <v>33</v>
      </c>
      <c r="AX956" s="14" t="s">
        <v>83</v>
      </c>
      <c r="AY956" s="218" t="s">
        <v>145</v>
      </c>
    </row>
    <row r="957" spans="1:65" s="2" customFormat="1" ht="16.5" customHeight="1">
      <c r="A957" s="34"/>
      <c r="B957" s="35"/>
      <c r="C957" s="183" t="s">
        <v>1769</v>
      </c>
      <c r="D957" s="183" t="s">
        <v>148</v>
      </c>
      <c r="E957" s="184" t="s">
        <v>1770</v>
      </c>
      <c r="F957" s="185" t="s">
        <v>1771</v>
      </c>
      <c r="G957" s="186" t="s">
        <v>151</v>
      </c>
      <c r="H957" s="187">
        <v>1</v>
      </c>
      <c r="I957" s="188"/>
      <c r="J957" s="189">
        <f>ROUND(I957*H957,2)</f>
        <v>0</v>
      </c>
      <c r="K957" s="190"/>
      <c r="L957" s="39"/>
      <c r="M957" s="191" t="s">
        <v>1</v>
      </c>
      <c r="N957" s="192" t="s">
        <v>41</v>
      </c>
      <c r="O957" s="71"/>
      <c r="P957" s="193">
        <f>O957*H957</f>
        <v>0</v>
      </c>
      <c r="Q957" s="193">
        <v>3.0599999999999998E-3</v>
      </c>
      <c r="R957" s="193">
        <f>Q957*H957</f>
        <v>3.0599999999999998E-3</v>
      </c>
      <c r="S957" s="193">
        <v>0</v>
      </c>
      <c r="T957" s="194">
        <f>S957*H957</f>
        <v>0</v>
      </c>
      <c r="U957" s="34"/>
      <c r="V957" s="34"/>
      <c r="W957" s="34"/>
      <c r="X957" s="34"/>
      <c r="Y957" s="34"/>
      <c r="Z957" s="34"/>
      <c r="AA957" s="34"/>
      <c r="AB957" s="34"/>
      <c r="AC957" s="34"/>
      <c r="AD957" s="34"/>
      <c r="AE957" s="34"/>
      <c r="AR957" s="195" t="s">
        <v>152</v>
      </c>
      <c r="AT957" s="195" t="s">
        <v>148</v>
      </c>
      <c r="AU957" s="195" t="s">
        <v>153</v>
      </c>
      <c r="AY957" s="17" t="s">
        <v>145</v>
      </c>
      <c r="BE957" s="196">
        <f>IF(N957="základní",J957,0)</f>
        <v>0</v>
      </c>
      <c r="BF957" s="196">
        <f>IF(N957="snížená",J957,0)</f>
        <v>0</v>
      </c>
      <c r="BG957" s="196">
        <f>IF(N957="zákl. přenesená",J957,0)</f>
        <v>0</v>
      </c>
      <c r="BH957" s="196">
        <f>IF(N957="sníž. přenesená",J957,0)</f>
        <v>0</v>
      </c>
      <c r="BI957" s="196">
        <f>IF(N957="nulová",J957,0)</f>
        <v>0</v>
      </c>
      <c r="BJ957" s="17" t="s">
        <v>153</v>
      </c>
      <c r="BK957" s="196">
        <f>ROUND(I957*H957,2)</f>
        <v>0</v>
      </c>
      <c r="BL957" s="17" t="s">
        <v>152</v>
      </c>
      <c r="BM957" s="195" t="s">
        <v>1772</v>
      </c>
    </row>
    <row r="958" spans="1:65" s="13" customFormat="1" ht="11.25">
      <c r="B958" s="197"/>
      <c r="C958" s="198"/>
      <c r="D958" s="199" t="s">
        <v>155</v>
      </c>
      <c r="E958" s="200" t="s">
        <v>1</v>
      </c>
      <c r="F958" s="201" t="s">
        <v>1773</v>
      </c>
      <c r="G958" s="198"/>
      <c r="H958" s="200" t="s">
        <v>1</v>
      </c>
      <c r="I958" s="202"/>
      <c r="J958" s="198"/>
      <c r="K958" s="198"/>
      <c r="L958" s="203"/>
      <c r="M958" s="204"/>
      <c r="N958" s="205"/>
      <c r="O958" s="205"/>
      <c r="P958" s="205"/>
      <c r="Q958" s="205"/>
      <c r="R958" s="205"/>
      <c r="S958" s="205"/>
      <c r="T958" s="206"/>
      <c r="AT958" s="207" t="s">
        <v>155</v>
      </c>
      <c r="AU958" s="207" t="s">
        <v>153</v>
      </c>
      <c r="AV958" s="13" t="s">
        <v>83</v>
      </c>
      <c r="AW958" s="13" t="s">
        <v>33</v>
      </c>
      <c r="AX958" s="13" t="s">
        <v>75</v>
      </c>
      <c r="AY958" s="207" t="s">
        <v>145</v>
      </c>
    </row>
    <row r="959" spans="1:65" s="14" customFormat="1" ht="11.25">
      <c r="B959" s="208"/>
      <c r="C959" s="209"/>
      <c r="D959" s="199" t="s">
        <v>155</v>
      </c>
      <c r="E959" s="210" t="s">
        <v>1</v>
      </c>
      <c r="F959" s="211" t="s">
        <v>83</v>
      </c>
      <c r="G959" s="209"/>
      <c r="H959" s="212">
        <v>1</v>
      </c>
      <c r="I959" s="213"/>
      <c r="J959" s="209"/>
      <c r="K959" s="209"/>
      <c r="L959" s="214"/>
      <c r="M959" s="215"/>
      <c r="N959" s="216"/>
      <c r="O959" s="216"/>
      <c r="P959" s="216"/>
      <c r="Q959" s="216"/>
      <c r="R959" s="216"/>
      <c r="S959" s="216"/>
      <c r="T959" s="217"/>
      <c r="AT959" s="218" t="s">
        <v>155</v>
      </c>
      <c r="AU959" s="218" t="s">
        <v>153</v>
      </c>
      <c r="AV959" s="14" t="s">
        <v>153</v>
      </c>
      <c r="AW959" s="14" t="s">
        <v>33</v>
      </c>
      <c r="AX959" s="14" t="s">
        <v>83</v>
      </c>
      <c r="AY959" s="218" t="s">
        <v>145</v>
      </c>
    </row>
    <row r="960" spans="1:65" s="12" customFormat="1" ht="22.9" customHeight="1">
      <c r="B960" s="167"/>
      <c r="C960" s="168"/>
      <c r="D960" s="169" t="s">
        <v>74</v>
      </c>
      <c r="E960" s="181" t="s">
        <v>1774</v>
      </c>
      <c r="F960" s="181" t="s">
        <v>1775</v>
      </c>
      <c r="G960" s="168"/>
      <c r="H960" s="168"/>
      <c r="I960" s="171"/>
      <c r="J960" s="182">
        <f>BK960</f>
        <v>0</v>
      </c>
      <c r="K960" s="168"/>
      <c r="L960" s="173"/>
      <c r="M960" s="174"/>
      <c r="N960" s="175"/>
      <c r="O960" s="175"/>
      <c r="P960" s="176">
        <f>SUM(P961:P1001)</f>
        <v>0</v>
      </c>
      <c r="Q960" s="175"/>
      <c r="R960" s="176">
        <f>SUM(R961:R1001)</f>
        <v>0.35893782000000002</v>
      </c>
      <c r="S960" s="175"/>
      <c r="T960" s="177">
        <f>SUM(T961:T1001)</f>
        <v>0.13018640000000001</v>
      </c>
      <c r="AR960" s="178" t="s">
        <v>153</v>
      </c>
      <c r="AT960" s="179" t="s">
        <v>74</v>
      </c>
      <c r="AU960" s="179" t="s">
        <v>83</v>
      </c>
      <c r="AY960" s="178" t="s">
        <v>145</v>
      </c>
      <c r="BK960" s="180">
        <f>SUM(BK961:BK1001)</f>
        <v>0</v>
      </c>
    </row>
    <row r="961" spans="1:65" s="2" customFormat="1" ht="16.5" customHeight="1">
      <c r="A961" s="34"/>
      <c r="B961" s="35"/>
      <c r="C961" s="183" t="s">
        <v>1776</v>
      </c>
      <c r="D961" s="183" t="s">
        <v>148</v>
      </c>
      <c r="E961" s="184" t="s">
        <v>1777</v>
      </c>
      <c r="F961" s="185" t="s">
        <v>1778</v>
      </c>
      <c r="G961" s="186" t="s">
        <v>173</v>
      </c>
      <c r="H961" s="187">
        <v>4.5579999999999998</v>
      </c>
      <c r="I961" s="188"/>
      <c r="J961" s="189">
        <f>ROUND(I961*H961,2)</f>
        <v>0</v>
      </c>
      <c r="K961" s="190"/>
      <c r="L961" s="39"/>
      <c r="M961" s="191" t="s">
        <v>1</v>
      </c>
      <c r="N961" s="192" t="s">
        <v>41</v>
      </c>
      <c r="O961" s="71"/>
      <c r="P961" s="193">
        <f>O961*H961</f>
        <v>0</v>
      </c>
      <c r="Q961" s="193">
        <v>0</v>
      </c>
      <c r="R961" s="193">
        <f>Q961*H961</f>
        <v>0</v>
      </c>
      <c r="S961" s="193">
        <v>0</v>
      </c>
      <c r="T961" s="194">
        <f>S961*H961</f>
        <v>0</v>
      </c>
      <c r="U961" s="34"/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  <c r="AR961" s="195" t="s">
        <v>269</v>
      </c>
      <c r="AT961" s="195" t="s">
        <v>148</v>
      </c>
      <c r="AU961" s="195" t="s">
        <v>153</v>
      </c>
      <c r="AY961" s="17" t="s">
        <v>145</v>
      </c>
      <c r="BE961" s="196">
        <f>IF(N961="základní",J961,0)</f>
        <v>0</v>
      </c>
      <c r="BF961" s="196">
        <f>IF(N961="snížená",J961,0)</f>
        <v>0</v>
      </c>
      <c r="BG961" s="196">
        <f>IF(N961="zákl. přenesená",J961,0)</f>
        <v>0</v>
      </c>
      <c r="BH961" s="196">
        <f>IF(N961="sníž. přenesená",J961,0)</f>
        <v>0</v>
      </c>
      <c r="BI961" s="196">
        <f>IF(N961="nulová",J961,0)</f>
        <v>0</v>
      </c>
      <c r="BJ961" s="17" t="s">
        <v>153</v>
      </c>
      <c r="BK961" s="196">
        <f>ROUND(I961*H961,2)</f>
        <v>0</v>
      </c>
      <c r="BL961" s="17" t="s">
        <v>269</v>
      </c>
      <c r="BM961" s="195" t="s">
        <v>1779</v>
      </c>
    </row>
    <row r="962" spans="1:65" s="2" customFormat="1" ht="16.5" customHeight="1">
      <c r="A962" s="34"/>
      <c r="B962" s="35"/>
      <c r="C962" s="183" t="s">
        <v>1780</v>
      </c>
      <c r="D962" s="183" t="s">
        <v>148</v>
      </c>
      <c r="E962" s="184" t="s">
        <v>1781</v>
      </c>
      <c r="F962" s="185" t="s">
        <v>1782</v>
      </c>
      <c r="G962" s="186" t="s">
        <v>173</v>
      </c>
      <c r="H962" s="187">
        <v>4.5579999999999998</v>
      </c>
      <c r="I962" s="188"/>
      <c r="J962" s="189">
        <f>ROUND(I962*H962,2)</f>
        <v>0</v>
      </c>
      <c r="K962" s="190"/>
      <c r="L962" s="39"/>
      <c r="M962" s="191" t="s">
        <v>1</v>
      </c>
      <c r="N962" s="192" t="s">
        <v>41</v>
      </c>
      <c r="O962" s="71"/>
      <c r="P962" s="193">
        <f>O962*H962</f>
        <v>0</v>
      </c>
      <c r="Q962" s="193">
        <v>2.9999999999999997E-4</v>
      </c>
      <c r="R962" s="193">
        <f>Q962*H962</f>
        <v>1.3673999999999997E-3</v>
      </c>
      <c r="S962" s="193">
        <v>0</v>
      </c>
      <c r="T962" s="194">
        <f>S962*H962</f>
        <v>0</v>
      </c>
      <c r="U962" s="34"/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  <c r="AR962" s="195" t="s">
        <v>269</v>
      </c>
      <c r="AT962" s="195" t="s">
        <v>148</v>
      </c>
      <c r="AU962" s="195" t="s">
        <v>153</v>
      </c>
      <c r="AY962" s="17" t="s">
        <v>145</v>
      </c>
      <c r="BE962" s="196">
        <f>IF(N962="základní",J962,0)</f>
        <v>0</v>
      </c>
      <c r="BF962" s="196">
        <f>IF(N962="snížená",J962,0)</f>
        <v>0</v>
      </c>
      <c r="BG962" s="196">
        <f>IF(N962="zákl. přenesená",J962,0)</f>
        <v>0</v>
      </c>
      <c r="BH962" s="196">
        <f>IF(N962="sníž. přenesená",J962,0)</f>
        <v>0</v>
      </c>
      <c r="BI962" s="196">
        <f>IF(N962="nulová",J962,0)</f>
        <v>0</v>
      </c>
      <c r="BJ962" s="17" t="s">
        <v>153</v>
      </c>
      <c r="BK962" s="196">
        <f>ROUND(I962*H962,2)</f>
        <v>0</v>
      </c>
      <c r="BL962" s="17" t="s">
        <v>269</v>
      </c>
      <c r="BM962" s="195" t="s">
        <v>1783</v>
      </c>
    </row>
    <row r="963" spans="1:65" s="2" customFormat="1" ht="24.2" customHeight="1">
      <c r="A963" s="34"/>
      <c r="B963" s="35"/>
      <c r="C963" s="183" t="s">
        <v>1784</v>
      </c>
      <c r="D963" s="183" t="s">
        <v>148</v>
      </c>
      <c r="E963" s="184" t="s">
        <v>1785</v>
      </c>
      <c r="F963" s="185" t="s">
        <v>1786</v>
      </c>
      <c r="G963" s="186" t="s">
        <v>173</v>
      </c>
      <c r="H963" s="187">
        <v>4.5579999999999998</v>
      </c>
      <c r="I963" s="188"/>
      <c r="J963" s="189">
        <f>ROUND(I963*H963,2)</f>
        <v>0</v>
      </c>
      <c r="K963" s="190"/>
      <c r="L963" s="39"/>
      <c r="M963" s="191" t="s">
        <v>1</v>
      </c>
      <c r="N963" s="192" t="s">
        <v>41</v>
      </c>
      <c r="O963" s="71"/>
      <c r="P963" s="193">
        <f>O963*H963</f>
        <v>0</v>
      </c>
      <c r="Q963" s="193">
        <v>7.5799999999999999E-3</v>
      </c>
      <c r="R963" s="193">
        <f>Q963*H963</f>
        <v>3.454964E-2</v>
      </c>
      <c r="S963" s="193">
        <v>0</v>
      </c>
      <c r="T963" s="194">
        <f>S963*H963</f>
        <v>0</v>
      </c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R963" s="195" t="s">
        <v>269</v>
      </c>
      <c r="AT963" s="195" t="s">
        <v>148</v>
      </c>
      <c r="AU963" s="195" t="s">
        <v>153</v>
      </c>
      <c r="AY963" s="17" t="s">
        <v>145</v>
      </c>
      <c r="BE963" s="196">
        <f>IF(N963="základní",J963,0)</f>
        <v>0</v>
      </c>
      <c r="BF963" s="196">
        <f>IF(N963="snížená",J963,0)</f>
        <v>0</v>
      </c>
      <c r="BG963" s="196">
        <f>IF(N963="zákl. přenesená",J963,0)</f>
        <v>0</v>
      </c>
      <c r="BH963" s="196">
        <f>IF(N963="sníž. přenesená",J963,0)</f>
        <v>0</v>
      </c>
      <c r="BI963" s="196">
        <f>IF(N963="nulová",J963,0)</f>
        <v>0</v>
      </c>
      <c r="BJ963" s="17" t="s">
        <v>153</v>
      </c>
      <c r="BK963" s="196">
        <f>ROUND(I963*H963,2)</f>
        <v>0</v>
      </c>
      <c r="BL963" s="17" t="s">
        <v>269</v>
      </c>
      <c r="BM963" s="195" t="s">
        <v>1787</v>
      </c>
    </row>
    <row r="964" spans="1:65" s="2" customFormat="1" ht="33" customHeight="1">
      <c r="A964" s="34"/>
      <c r="B964" s="35"/>
      <c r="C964" s="183" t="s">
        <v>1788</v>
      </c>
      <c r="D964" s="183" t="s">
        <v>148</v>
      </c>
      <c r="E964" s="184" t="s">
        <v>1789</v>
      </c>
      <c r="F964" s="185" t="s">
        <v>1790</v>
      </c>
      <c r="G964" s="186" t="s">
        <v>334</v>
      </c>
      <c r="H964" s="187">
        <v>2.9</v>
      </c>
      <c r="I964" s="188"/>
      <c r="J964" s="189">
        <f>ROUND(I964*H964,2)</f>
        <v>0</v>
      </c>
      <c r="K964" s="190"/>
      <c r="L964" s="39"/>
      <c r="M964" s="191" t="s">
        <v>1</v>
      </c>
      <c r="N964" s="192" t="s">
        <v>41</v>
      </c>
      <c r="O964" s="71"/>
      <c r="P964" s="193">
        <f>O964*H964</f>
        <v>0</v>
      </c>
      <c r="Q964" s="193">
        <v>5.8E-4</v>
      </c>
      <c r="R964" s="193">
        <f>Q964*H964</f>
        <v>1.6819999999999999E-3</v>
      </c>
      <c r="S964" s="193">
        <v>0</v>
      </c>
      <c r="T964" s="194">
        <f>S964*H964</f>
        <v>0</v>
      </c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R964" s="195" t="s">
        <v>269</v>
      </c>
      <c r="AT964" s="195" t="s">
        <v>148</v>
      </c>
      <c r="AU964" s="195" t="s">
        <v>153</v>
      </c>
      <c r="AY964" s="17" t="s">
        <v>145</v>
      </c>
      <c r="BE964" s="196">
        <f>IF(N964="základní",J964,0)</f>
        <v>0</v>
      </c>
      <c r="BF964" s="196">
        <f>IF(N964="snížená",J964,0)</f>
        <v>0</v>
      </c>
      <c r="BG964" s="196">
        <f>IF(N964="zákl. přenesená",J964,0)</f>
        <v>0</v>
      </c>
      <c r="BH964" s="196">
        <f>IF(N964="sníž. přenesená",J964,0)</f>
        <v>0</v>
      </c>
      <c r="BI964" s="196">
        <f>IF(N964="nulová",J964,0)</f>
        <v>0</v>
      </c>
      <c r="BJ964" s="17" t="s">
        <v>153</v>
      </c>
      <c r="BK964" s="196">
        <f>ROUND(I964*H964,2)</f>
        <v>0</v>
      </c>
      <c r="BL964" s="17" t="s">
        <v>269</v>
      </c>
      <c r="BM964" s="195" t="s">
        <v>1791</v>
      </c>
    </row>
    <row r="965" spans="1:65" s="13" customFormat="1" ht="11.25">
      <c r="B965" s="197"/>
      <c r="C965" s="198"/>
      <c r="D965" s="199" t="s">
        <v>155</v>
      </c>
      <c r="E965" s="200" t="s">
        <v>1</v>
      </c>
      <c r="F965" s="201" t="s">
        <v>183</v>
      </c>
      <c r="G965" s="198"/>
      <c r="H965" s="200" t="s">
        <v>1</v>
      </c>
      <c r="I965" s="202"/>
      <c r="J965" s="198"/>
      <c r="K965" s="198"/>
      <c r="L965" s="203"/>
      <c r="M965" s="204"/>
      <c r="N965" s="205"/>
      <c r="O965" s="205"/>
      <c r="P965" s="205"/>
      <c r="Q965" s="205"/>
      <c r="R965" s="205"/>
      <c r="S965" s="205"/>
      <c r="T965" s="206"/>
      <c r="AT965" s="207" t="s">
        <v>155</v>
      </c>
      <c r="AU965" s="207" t="s">
        <v>153</v>
      </c>
      <c r="AV965" s="13" t="s">
        <v>83</v>
      </c>
      <c r="AW965" s="13" t="s">
        <v>33</v>
      </c>
      <c r="AX965" s="13" t="s">
        <v>75</v>
      </c>
      <c r="AY965" s="207" t="s">
        <v>145</v>
      </c>
    </row>
    <row r="966" spans="1:65" s="14" customFormat="1" ht="11.25">
      <c r="B966" s="208"/>
      <c r="C966" s="209"/>
      <c r="D966" s="199" t="s">
        <v>155</v>
      </c>
      <c r="E966" s="210" t="s">
        <v>1</v>
      </c>
      <c r="F966" s="211" t="s">
        <v>1792</v>
      </c>
      <c r="G966" s="209"/>
      <c r="H966" s="212">
        <v>2.9000000000000004</v>
      </c>
      <c r="I966" s="213"/>
      <c r="J966" s="209"/>
      <c r="K966" s="209"/>
      <c r="L966" s="214"/>
      <c r="M966" s="215"/>
      <c r="N966" s="216"/>
      <c r="O966" s="216"/>
      <c r="P966" s="216"/>
      <c r="Q966" s="216"/>
      <c r="R966" s="216"/>
      <c r="S966" s="216"/>
      <c r="T966" s="217"/>
      <c r="AT966" s="218" t="s">
        <v>155</v>
      </c>
      <c r="AU966" s="218" t="s">
        <v>153</v>
      </c>
      <c r="AV966" s="14" t="s">
        <v>153</v>
      </c>
      <c r="AW966" s="14" t="s">
        <v>33</v>
      </c>
      <c r="AX966" s="14" t="s">
        <v>75</v>
      </c>
      <c r="AY966" s="218" t="s">
        <v>145</v>
      </c>
    </row>
    <row r="967" spans="1:65" s="15" customFormat="1" ht="11.25">
      <c r="B967" s="219"/>
      <c r="C967" s="220"/>
      <c r="D967" s="199" t="s">
        <v>155</v>
      </c>
      <c r="E967" s="221" t="s">
        <v>1</v>
      </c>
      <c r="F967" s="222" t="s">
        <v>165</v>
      </c>
      <c r="G967" s="220"/>
      <c r="H967" s="223">
        <v>2.9000000000000004</v>
      </c>
      <c r="I967" s="224"/>
      <c r="J967" s="220"/>
      <c r="K967" s="220"/>
      <c r="L967" s="225"/>
      <c r="M967" s="226"/>
      <c r="N967" s="227"/>
      <c r="O967" s="227"/>
      <c r="P967" s="227"/>
      <c r="Q967" s="227"/>
      <c r="R967" s="227"/>
      <c r="S967" s="227"/>
      <c r="T967" s="228"/>
      <c r="AT967" s="229" t="s">
        <v>155</v>
      </c>
      <c r="AU967" s="229" t="s">
        <v>153</v>
      </c>
      <c r="AV967" s="15" t="s">
        <v>152</v>
      </c>
      <c r="AW967" s="15" t="s">
        <v>33</v>
      </c>
      <c r="AX967" s="15" t="s">
        <v>83</v>
      </c>
      <c r="AY967" s="229" t="s">
        <v>145</v>
      </c>
    </row>
    <row r="968" spans="1:65" s="2" customFormat="1" ht="33" customHeight="1">
      <c r="A968" s="34"/>
      <c r="B968" s="35"/>
      <c r="C968" s="230" t="s">
        <v>1793</v>
      </c>
      <c r="D968" s="230" t="s">
        <v>430</v>
      </c>
      <c r="E968" s="231" t="s">
        <v>1794</v>
      </c>
      <c r="F968" s="232" t="s">
        <v>1795</v>
      </c>
      <c r="G968" s="233" t="s">
        <v>334</v>
      </c>
      <c r="H968" s="234">
        <v>3.19</v>
      </c>
      <c r="I968" s="235"/>
      <c r="J968" s="236">
        <f>ROUND(I968*H968,2)</f>
        <v>0</v>
      </c>
      <c r="K968" s="237"/>
      <c r="L968" s="238"/>
      <c r="M968" s="239" t="s">
        <v>1</v>
      </c>
      <c r="N968" s="240" t="s">
        <v>41</v>
      </c>
      <c r="O968" s="71"/>
      <c r="P968" s="193">
        <f>O968*H968</f>
        <v>0</v>
      </c>
      <c r="Q968" s="193">
        <v>2.64E-3</v>
      </c>
      <c r="R968" s="193">
        <f>Q968*H968</f>
        <v>8.4215999999999996E-3</v>
      </c>
      <c r="S968" s="193">
        <v>0</v>
      </c>
      <c r="T968" s="194">
        <f>S968*H968</f>
        <v>0</v>
      </c>
      <c r="U968" s="34"/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  <c r="AR968" s="195" t="s">
        <v>356</v>
      </c>
      <c r="AT968" s="195" t="s">
        <v>430</v>
      </c>
      <c r="AU968" s="195" t="s">
        <v>153</v>
      </c>
      <c r="AY968" s="17" t="s">
        <v>145</v>
      </c>
      <c r="BE968" s="196">
        <f>IF(N968="základní",J968,0)</f>
        <v>0</v>
      </c>
      <c r="BF968" s="196">
        <f>IF(N968="snížená",J968,0)</f>
        <v>0</v>
      </c>
      <c r="BG968" s="196">
        <f>IF(N968="zákl. přenesená",J968,0)</f>
        <v>0</v>
      </c>
      <c r="BH968" s="196">
        <f>IF(N968="sníž. přenesená",J968,0)</f>
        <v>0</v>
      </c>
      <c r="BI968" s="196">
        <f>IF(N968="nulová",J968,0)</f>
        <v>0</v>
      </c>
      <c r="BJ968" s="17" t="s">
        <v>153</v>
      </c>
      <c r="BK968" s="196">
        <f>ROUND(I968*H968,2)</f>
        <v>0</v>
      </c>
      <c r="BL968" s="17" t="s">
        <v>269</v>
      </c>
      <c r="BM968" s="195" t="s">
        <v>1796</v>
      </c>
    </row>
    <row r="969" spans="1:65" s="14" customFormat="1" ht="11.25">
      <c r="B969" s="208"/>
      <c r="C969" s="209"/>
      <c r="D969" s="199" t="s">
        <v>155</v>
      </c>
      <c r="E969" s="209"/>
      <c r="F969" s="211" t="s">
        <v>1797</v>
      </c>
      <c r="G969" s="209"/>
      <c r="H969" s="212">
        <v>3.19</v>
      </c>
      <c r="I969" s="213"/>
      <c r="J969" s="209"/>
      <c r="K969" s="209"/>
      <c r="L969" s="214"/>
      <c r="M969" s="215"/>
      <c r="N969" s="216"/>
      <c r="O969" s="216"/>
      <c r="P969" s="216"/>
      <c r="Q969" s="216"/>
      <c r="R969" s="216"/>
      <c r="S969" s="216"/>
      <c r="T969" s="217"/>
      <c r="AT969" s="218" t="s">
        <v>155</v>
      </c>
      <c r="AU969" s="218" t="s">
        <v>153</v>
      </c>
      <c r="AV969" s="14" t="s">
        <v>153</v>
      </c>
      <c r="AW969" s="14" t="s">
        <v>4</v>
      </c>
      <c r="AX969" s="14" t="s">
        <v>83</v>
      </c>
      <c r="AY969" s="218" t="s">
        <v>145</v>
      </c>
    </row>
    <row r="970" spans="1:65" s="2" customFormat="1" ht="24.2" customHeight="1">
      <c r="A970" s="34"/>
      <c r="B970" s="35"/>
      <c r="C970" s="183" t="s">
        <v>1798</v>
      </c>
      <c r="D970" s="183" t="s">
        <v>148</v>
      </c>
      <c r="E970" s="184" t="s">
        <v>1799</v>
      </c>
      <c r="F970" s="185" t="s">
        <v>1800</v>
      </c>
      <c r="G970" s="186" t="s">
        <v>173</v>
      </c>
      <c r="H970" s="187">
        <v>4.5579999999999998</v>
      </c>
      <c r="I970" s="188"/>
      <c r="J970" s="189">
        <f>ROUND(I970*H970,2)</f>
        <v>0</v>
      </c>
      <c r="K970" s="190"/>
      <c r="L970" s="39"/>
      <c r="M970" s="191" t="s">
        <v>1</v>
      </c>
      <c r="N970" s="192" t="s">
        <v>41</v>
      </c>
      <c r="O970" s="71"/>
      <c r="P970" s="193">
        <f>O970*H970</f>
        <v>0</v>
      </c>
      <c r="Q970" s="193">
        <v>3.7659999999999999E-2</v>
      </c>
      <c r="R970" s="193">
        <f>Q970*H970</f>
        <v>0.17165427999999999</v>
      </c>
      <c r="S970" s="193">
        <v>0</v>
      </c>
      <c r="T970" s="194">
        <f>S970*H970</f>
        <v>0</v>
      </c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R970" s="195" t="s">
        <v>269</v>
      </c>
      <c r="AT970" s="195" t="s">
        <v>148</v>
      </c>
      <c r="AU970" s="195" t="s">
        <v>153</v>
      </c>
      <c r="AY970" s="17" t="s">
        <v>145</v>
      </c>
      <c r="BE970" s="196">
        <f>IF(N970="základní",J970,0)</f>
        <v>0</v>
      </c>
      <c r="BF970" s="196">
        <f>IF(N970="snížená",J970,0)</f>
        <v>0</v>
      </c>
      <c r="BG970" s="196">
        <f>IF(N970="zákl. přenesená",J970,0)</f>
        <v>0</v>
      </c>
      <c r="BH970" s="196">
        <f>IF(N970="sníž. přenesená",J970,0)</f>
        <v>0</v>
      </c>
      <c r="BI970" s="196">
        <f>IF(N970="nulová",J970,0)</f>
        <v>0</v>
      </c>
      <c r="BJ970" s="17" t="s">
        <v>153</v>
      </c>
      <c r="BK970" s="196">
        <f>ROUND(I970*H970,2)</f>
        <v>0</v>
      </c>
      <c r="BL970" s="17" t="s">
        <v>269</v>
      </c>
      <c r="BM970" s="195" t="s">
        <v>1801</v>
      </c>
    </row>
    <row r="971" spans="1:65" s="13" customFormat="1" ht="11.25">
      <c r="B971" s="197"/>
      <c r="C971" s="198"/>
      <c r="D971" s="199" t="s">
        <v>155</v>
      </c>
      <c r="E971" s="200" t="s">
        <v>1</v>
      </c>
      <c r="F971" s="201" t="s">
        <v>209</v>
      </c>
      <c r="G971" s="198"/>
      <c r="H971" s="200" t="s">
        <v>1</v>
      </c>
      <c r="I971" s="202"/>
      <c r="J971" s="198"/>
      <c r="K971" s="198"/>
      <c r="L971" s="203"/>
      <c r="M971" s="204"/>
      <c r="N971" s="205"/>
      <c r="O971" s="205"/>
      <c r="P971" s="205"/>
      <c r="Q971" s="205"/>
      <c r="R971" s="205"/>
      <c r="S971" s="205"/>
      <c r="T971" s="206"/>
      <c r="AT971" s="207" t="s">
        <v>155</v>
      </c>
      <c r="AU971" s="207" t="s">
        <v>153</v>
      </c>
      <c r="AV971" s="13" t="s">
        <v>83</v>
      </c>
      <c r="AW971" s="13" t="s">
        <v>33</v>
      </c>
      <c r="AX971" s="13" t="s">
        <v>75</v>
      </c>
      <c r="AY971" s="207" t="s">
        <v>145</v>
      </c>
    </row>
    <row r="972" spans="1:65" s="14" customFormat="1" ht="11.25">
      <c r="B972" s="208"/>
      <c r="C972" s="209"/>
      <c r="D972" s="199" t="s">
        <v>155</v>
      </c>
      <c r="E972" s="210" t="s">
        <v>1</v>
      </c>
      <c r="F972" s="211" t="s">
        <v>288</v>
      </c>
      <c r="G972" s="209"/>
      <c r="H972" s="212">
        <v>2.5830000000000002</v>
      </c>
      <c r="I972" s="213"/>
      <c r="J972" s="209"/>
      <c r="K972" s="209"/>
      <c r="L972" s="214"/>
      <c r="M972" s="215"/>
      <c r="N972" s="216"/>
      <c r="O972" s="216"/>
      <c r="P972" s="216"/>
      <c r="Q972" s="216"/>
      <c r="R972" s="216"/>
      <c r="S972" s="216"/>
      <c r="T972" s="217"/>
      <c r="AT972" s="218" t="s">
        <v>155</v>
      </c>
      <c r="AU972" s="218" t="s">
        <v>153</v>
      </c>
      <c r="AV972" s="14" t="s">
        <v>153</v>
      </c>
      <c r="AW972" s="14" t="s">
        <v>33</v>
      </c>
      <c r="AX972" s="14" t="s">
        <v>75</v>
      </c>
      <c r="AY972" s="218" t="s">
        <v>145</v>
      </c>
    </row>
    <row r="973" spans="1:65" s="13" customFormat="1" ht="11.25">
      <c r="B973" s="197"/>
      <c r="C973" s="198"/>
      <c r="D973" s="199" t="s">
        <v>155</v>
      </c>
      <c r="E973" s="200" t="s">
        <v>1</v>
      </c>
      <c r="F973" s="201" t="s">
        <v>187</v>
      </c>
      <c r="G973" s="198"/>
      <c r="H973" s="200" t="s">
        <v>1</v>
      </c>
      <c r="I973" s="202"/>
      <c r="J973" s="198"/>
      <c r="K973" s="198"/>
      <c r="L973" s="203"/>
      <c r="M973" s="204"/>
      <c r="N973" s="205"/>
      <c r="O973" s="205"/>
      <c r="P973" s="205"/>
      <c r="Q973" s="205"/>
      <c r="R973" s="205"/>
      <c r="S973" s="205"/>
      <c r="T973" s="206"/>
      <c r="AT973" s="207" t="s">
        <v>155</v>
      </c>
      <c r="AU973" s="207" t="s">
        <v>153</v>
      </c>
      <c r="AV973" s="13" t="s">
        <v>83</v>
      </c>
      <c r="AW973" s="13" t="s">
        <v>33</v>
      </c>
      <c r="AX973" s="13" t="s">
        <v>75</v>
      </c>
      <c r="AY973" s="207" t="s">
        <v>145</v>
      </c>
    </row>
    <row r="974" spans="1:65" s="14" customFormat="1" ht="11.25">
      <c r="B974" s="208"/>
      <c r="C974" s="209"/>
      <c r="D974" s="199" t="s">
        <v>155</v>
      </c>
      <c r="E974" s="210" t="s">
        <v>1</v>
      </c>
      <c r="F974" s="211" t="s">
        <v>287</v>
      </c>
      <c r="G974" s="209"/>
      <c r="H974" s="212">
        <v>1.105</v>
      </c>
      <c r="I974" s="213"/>
      <c r="J974" s="209"/>
      <c r="K974" s="209"/>
      <c r="L974" s="214"/>
      <c r="M974" s="215"/>
      <c r="N974" s="216"/>
      <c r="O974" s="216"/>
      <c r="P974" s="216"/>
      <c r="Q974" s="216"/>
      <c r="R974" s="216"/>
      <c r="S974" s="216"/>
      <c r="T974" s="217"/>
      <c r="AT974" s="218" t="s">
        <v>155</v>
      </c>
      <c r="AU974" s="218" t="s">
        <v>153</v>
      </c>
      <c r="AV974" s="14" t="s">
        <v>153</v>
      </c>
      <c r="AW974" s="14" t="s">
        <v>33</v>
      </c>
      <c r="AX974" s="14" t="s">
        <v>75</v>
      </c>
      <c r="AY974" s="218" t="s">
        <v>145</v>
      </c>
    </row>
    <row r="975" spans="1:65" s="13" customFormat="1" ht="11.25">
      <c r="B975" s="197"/>
      <c r="C975" s="198"/>
      <c r="D975" s="199" t="s">
        <v>155</v>
      </c>
      <c r="E975" s="200" t="s">
        <v>1</v>
      </c>
      <c r="F975" s="201" t="s">
        <v>183</v>
      </c>
      <c r="G975" s="198"/>
      <c r="H975" s="200" t="s">
        <v>1</v>
      </c>
      <c r="I975" s="202"/>
      <c r="J975" s="198"/>
      <c r="K975" s="198"/>
      <c r="L975" s="203"/>
      <c r="M975" s="204"/>
      <c r="N975" s="205"/>
      <c r="O975" s="205"/>
      <c r="P975" s="205"/>
      <c r="Q975" s="205"/>
      <c r="R975" s="205"/>
      <c r="S975" s="205"/>
      <c r="T975" s="206"/>
      <c r="AT975" s="207" t="s">
        <v>155</v>
      </c>
      <c r="AU975" s="207" t="s">
        <v>153</v>
      </c>
      <c r="AV975" s="13" t="s">
        <v>83</v>
      </c>
      <c r="AW975" s="13" t="s">
        <v>33</v>
      </c>
      <c r="AX975" s="13" t="s">
        <v>75</v>
      </c>
      <c r="AY975" s="207" t="s">
        <v>145</v>
      </c>
    </row>
    <row r="976" spans="1:65" s="14" customFormat="1" ht="11.25">
      <c r="B976" s="208"/>
      <c r="C976" s="209"/>
      <c r="D976" s="199" t="s">
        <v>155</v>
      </c>
      <c r="E976" s="210" t="s">
        <v>1</v>
      </c>
      <c r="F976" s="211" t="s">
        <v>184</v>
      </c>
      <c r="G976" s="209"/>
      <c r="H976" s="212">
        <v>0.87</v>
      </c>
      <c r="I976" s="213"/>
      <c r="J976" s="209"/>
      <c r="K976" s="209"/>
      <c r="L976" s="214"/>
      <c r="M976" s="215"/>
      <c r="N976" s="216"/>
      <c r="O976" s="216"/>
      <c r="P976" s="216"/>
      <c r="Q976" s="216"/>
      <c r="R976" s="216"/>
      <c r="S976" s="216"/>
      <c r="T976" s="217"/>
      <c r="AT976" s="218" t="s">
        <v>155</v>
      </c>
      <c r="AU976" s="218" t="s">
        <v>153</v>
      </c>
      <c r="AV976" s="14" t="s">
        <v>153</v>
      </c>
      <c r="AW976" s="14" t="s">
        <v>33</v>
      </c>
      <c r="AX976" s="14" t="s">
        <v>75</v>
      </c>
      <c r="AY976" s="218" t="s">
        <v>145</v>
      </c>
    </row>
    <row r="977" spans="1:65" s="15" customFormat="1" ht="11.25">
      <c r="B977" s="219"/>
      <c r="C977" s="220"/>
      <c r="D977" s="199" t="s">
        <v>155</v>
      </c>
      <c r="E977" s="221" t="s">
        <v>1</v>
      </c>
      <c r="F977" s="222" t="s">
        <v>165</v>
      </c>
      <c r="G977" s="220"/>
      <c r="H977" s="223">
        <v>4.5579999999999998</v>
      </c>
      <c r="I977" s="224"/>
      <c r="J977" s="220"/>
      <c r="K977" s="220"/>
      <c r="L977" s="225"/>
      <c r="M977" s="226"/>
      <c r="N977" s="227"/>
      <c r="O977" s="227"/>
      <c r="P977" s="227"/>
      <c r="Q977" s="227"/>
      <c r="R977" s="227"/>
      <c r="S977" s="227"/>
      <c r="T977" s="228"/>
      <c r="AT977" s="229" t="s">
        <v>155</v>
      </c>
      <c r="AU977" s="229" t="s">
        <v>153</v>
      </c>
      <c r="AV977" s="15" t="s">
        <v>152</v>
      </c>
      <c r="AW977" s="15" t="s">
        <v>33</v>
      </c>
      <c r="AX977" s="15" t="s">
        <v>83</v>
      </c>
      <c r="AY977" s="229" t="s">
        <v>145</v>
      </c>
    </row>
    <row r="978" spans="1:65" s="2" customFormat="1" ht="37.9" customHeight="1">
      <c r="A978" s="34"/>
      <c r="B978" s="35"/>
      <c r="C978" s="230" t="s">
        <v>1802</v>
      </c>
      <c r="D978" s="230" t="s">
        <v>430</v>
      </c>
      <c r="E978" s="231" t="s">
        <v>1803</v>
      </c>
      <c r="F978" s="232" t="s">
        <v>1804</v>
      </c>
      <c r="G978" s="233" t="s">
        <v>173</v>
      </c>
      <c r="H978" s="234">
        <v>6.3810000000000002</v>
      </c>
      <c r="I978" s="235"/>
      <c r="J978" s="236">
        <f>ROUND(I978*H978,2)</f>
        <v>0</v>
      </c>
      <c r="K978" s="237"/>
      <c r="L978" s="238"/>
      <c r="M978" s="239" t="s">
        <v>1</v>
      </c>
      <c r="N978" s="240" t="s">
        <v>41</v>
      </c>
      <c r="O978" s="71"/>
      <c r="P978" s="193">
        <f>O978*H978</f>
        <v>0</v>
      </c>
      <c r="Q978" s="193">
        <v>2.1999999999999999E-2</v>
      </c>
      <c r="R978" s="193">
        <f>Q978*H978</f>
        <v>0.14038200000000001</v>
      </c>
      <c r="S978" s="193">
        <v>0</v>
      </c>
      <c r="T978" s="194">
        <f>S978*H978</f>
        <v>0</v>
      </c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R978" s="195" t="s">
        <v>356</v>
      </c>
      <c r="AT978" s="195" t="s">
        <v>430</v>
      </c>
      <c r="AU978" s="195" t="s">
        <v>153</v>
      </c>
      <c r="AY978" s="17" t="s">
        <v>145</v>
      </c>
      <c r="BE978" s="196">
        <f>IF(N978="základní",J978,0)</f>
        <v>0</v>
      </c>
      <c r="BF978" s="196">
        <f>IF(N978="snížená",J978,0)</f>
        <v>0</v>
      </c>
      <c r="BG978" s="196">
        <f>IF(N978="zákl. přenesená",J978,0)</f>
        <v>0</v>
      </c>
      <c r="BH978" s="196">
        <f>IF(N978="sníž. přenesená",J978,0)</f>
        <v>0</v>
      </c>
      <c r="BI978" s="196">
        <f>IF(N978="nulová",J978,0)</f>
        <v>0</v>
      </c>
      <c r="BJ978" s="17" t="s">
        <v>153</v>
      </c>
      <c r="BK978" s="196">
        <f>ROUND(I978*H978,2)</f>
        <v>0</v>
      </c>
      <c r="BL978" s="17" t="s">
        <v>269</v>
      </c>
      <c r="BM978" s="195" t="s">
        <v>1805</v>
      </c>
    </row>
    <row r="979" spans="1:65" s="14" customFormat="1" ht="11.25">
      <c r="B979" s="208"/>
      <c r="C979" s="209"/>
      <c r="D979" s="199" t="s">
        <v>155</v>
      </c>
      <c r="E979" s="209"/>
      <c r="F979" s="211" t="s">
        <v>1806</v>
      </c>
      <c r="G979" s="209"/>
      <c r="H979" s="212">
        <v>6.3810000000000002</v>
      </c>
      <c r="I979" s="213"/>
      <c r="J979" s="209"/>
      <c r="K979" s="209"/>
      <c r="L979" s="214"/>
      <c r="M979" s="215"/>
      <c r="N979" s="216"/>
      <c r="O979" s="216"/>
      <c r="P979" s="216"/>
      <c r="Q979" s="216"/>
      <c r="R979" s="216"/>
      <c r="S979" s="216"/>
      <c r="T979" s="217"/>
      <c r="AT979" s="218" t="s">
        <v>155</v>
      </c>
      <c r="AU979" s="218" t="s">
        <v>153</v>
      </c>
      <c r="AV979" s="14" t="s">
        <v>153</v>
      </c>
      <c r="AW979" s="14" t="s">
        <v>4</v>
      </c>
      <c r="AX979" s="14" t="s">
        <v>83</v>
      </c>
      <c r="AY979" s="218" t="s">
        <v>145</v>
      </c>
    </row>
    <row r="980" spans="1:65" s="2" customFormat="1" ht="16.5" customHeight="1">
      <c r="A980" s="34"/>
      <c r="B980" s="35"/>
      <c r="C980" s="183" t="s">
        <v>1807</v>
      </c>
      <c r="D980" s="183" t="s">
        <v>148</v>
      </c>
      <c r="E980" s="184" t="s">
        <v>1808</v>
      </c>
      <c r="F980" s="185" t="s">
        <v>1809</v>
      </c>
      <c r="G980" s="186" t="s">
        <v>173</v>
      </c>
      <c r="H980" s="187">
        <v>3.6880000000000002</v>
      </c>
      <c r="I980" s="188"/>
      <c r="J980" s="189">
        <f>ROUND(I980*H980,2)</f>
        <v>0</v>
      </c>
      <c r="K980" s="190"/>
      <c r="L980" s="39"/>
      <c r="M980" s="191" t="s">
        <v>1</v>
      </c>
      <c r="N980" s="192" t="s">
        <v>41</v>
      </c>
      <c r="O980" s="71"/>
      <c r="P980" s="193">
        <f>O980*H980</f>
        <v>0</v>
      </c>
      <c r="Q980" s="193">
        <v>0</v>
      </c>
      <c r="R980" s="193">
        <f>Q980*H980</f>
        <v>0</v>
      </c>
      <c r="S980" s="193">
        <v>3.5299999999999998E-2</v>
      </c>
      <c r="T980" s="194">
        <f>S980*H980</f>
        <v>0.13018640000000001</v>
      </c>
      <c r="U980" s="34"/>
      <c r="V980" s="34"/>
      <c r="W980" s="34"/>
      <c r="X980" s="34"/>
      <c r="Y980" s="34"/>
      <c r="Z980" s="34"/>
      <c r="AA980" s="34"/>
      <c r="AB980" s="34"/>
      <c r="AC980" s="34"/>
      <c r="AD980" s="34"/>
      <c r="AE980" s="34"/>
      <c r="AR980" s="195" t="s">
        <v>269</v>
      </c>
      <c r="AT980" s="195" t="s">
        <v>148</v>
      </c>
      <c r="AU980" s="195" t="s">
        <v>153</v>
      </c>
      <c r="AY980" s="17" t="s">
        <v>145</v>
      </c>
      <c r="BE980" s="196">
        <f>IF(N980="základní",J980,0)</f>
        <v>0</v>
      </c>
      <c r="BF980" s="196">
        <f>IF(N980="snížená",J980,0)</f>
        <v>0</v>
      </c>
      <c r="BG980" s="196">
        <f>IF(N980="zákl. přenesená",J980,0)</f>
        <v>0</v>
      </c>
      <c r="BH980" s="196">
        <f>IF(N980="sníž. přenesená",J980,0)</f>
        <v>0</v>
      </c>
      <c r="BI980" s="196">
        <f>IF(N980="nulová",J980,0)</f>
        <v>0</v>
      </c>
      <c r="BJ980" s="17" t="s">
        <v>153</v>
      </c>
      <c r="BK980" s="196">
        <f>ROUND(I980*H980,2)</f>
        <v>0</v>
      </c>
      <c r="BL980" s="17" t="s">
        <v>269</v>
      </c>
      <c r="BM980" s="195" t="s">
        <v>1810</v>
      </c>
    </row>
    <row r="981" spans="1:65" s="13" customFormat="1" ht="11.25">
      <c r="B981" s="197"/>
      <c r="C981" s="198"/>
      <c r="D981" s="199" t="s">
        <v>155</v>
      </c>
      <c r="E981" s="200" t="s">
        <v>1</v>
      </c>
      <c r="F981" s="201" t="s">
        <v>187</v>
      </c>
      <c r="G981" s="198"/>
      <c r="H981" s="200" t="s">
        <v>1</v>
      </c>
      <c r="I981" s="202"/>
      <c r="J981" s="198"/>
      <c r="K981" s="198"/>
      <c r="L981" s="203"/>
      <c r="M981" s="204"/>
      <c r="N981" s="205"/>
      <c r="O981" s="205"/>
      <c r="P981" s="205"/>
      <c r="Q981" s="205"/>
      <c r="R981" s="205"/>
      <c r="S981" s="205"/>
      <c r="T981" s="206"/>
      <c r="AT981" s="207" t="s">
        <v>155</v>
      </c>
      <c r="AU981" s="207" t="s">
        <v>153</v>
      </c>
      <c r="AV981" s="13" t="s">
        <v>83</v>
      </c>
      <c r="AW981" s="13" t="s">
        <v>33</v>
      </c>
      <c r="AX981" s="13" t="s">
        <v>75</v>
      </c>
      <c r="AY981" s="207" t="s">
        <v>145</v>
      </c>
    </row>
    <row r="982" spans="1:65" s="14" customFormat="1" ht="11.25">
      <c r="B982" s="208"/>
      <c r="C982" s="209"/>
      <c r="D982" s="199" t="s">
        <v>155</v>
      </c>
      <c r="E982" s="210" t="s">
        <v>1</v>
      </c>
      <c r="F982" s="211" t="s">
        <v>287</v>
      </c>
      <c r="G982" s="209"/>
      <c r="H982" s="212">
        <v>1.105</v>
      </c>
      <c r="I982" s="213"/>
      <c r="J982" s="209"/>
      <c r="K982" s="209"/>
      <c r="L982" s="214"/>
      <c r="M982" s="215"/>
      <c r="N982" s="216"/>
      <c r="O982" s="216"/>
      <c r="P982" s="216"/>
      <c r="Q982" s="216"/>
      <c r="R982" s="216"/>
      <c r="S982" s="216"/>
      <c r="T982" s="217"/>
      <c r="AT982" s="218" t="s">
        <v>155</v>
      </c>
      <c r="AU982" s="218" t="s">
        <v>153</v>
      </c>
      <c r="AV982" s="14" t="s">
        <v>153</v>
      </c>
      <c r="AW982" s="14" t="s">
        <v>33</v>
      </c>
      <c r="AX982" s="14" t="s">
        <v>75</v>
      </c>
      <c r="AY982" s="218" t="s">
        <v>145</v>
      </c>
    </row>
    <row r="983" spans="1:65" s="13" customFormat="1" ht="11.25">
      <c r="B983" s="197"/>
      <c r="C983" s="198"/>
      <c r="D983" s="199" t="s">
        <v>155</v>
      </c>
      <c r="E983" s="200" t="s">
        <v>1</v>
      </c>
      <c r="F983" s="201" t="s">
        <v>209</v>
      </c>
      <c r="G983" s="198"/>
      <c r="H983" s="200" t="s">
        <v>1</v>
      </c>
      <c r="I983" s="202"/>
      <c r="J983" s="198"/>
      <c r="K983" s="198"/>
      <c r="L983" s="203"/>
      <c r="M983" s="204"/>
      <c r="N983" s="205"/>
      <c r="O983" s="205"/>
      <c r="P983" s="205"/>
      <c r="Q983" s="205"/>
      <c r="R983" s="205"/>
      <c r="S983" s="205"/>
      <c r="T983" s="206"/>
      <c r="AT983" s="207" t="s">
        <v>155</v>
      </c>
      <c r="AU983" s="207" t="s">
        <v>153</v>
      </c>
      <c r="AV983" s="13" t="s">
        <v>83</v>
      </c>
      <c r="AW983" s="13" t="s">
        <v>33</v>
      </c>
      <c r="AX983" s="13" t="s">
        <v>75</v>
      </c>
      <c r="AY983" s="207" t="s">
        <v>145</v>
      </c>
    </row>
    <row r="984" spans="1:65" s="14" customFormat="1" ht="11.25">
      <c r="B984" s="208"/>
      <c r="C984" s="209"/>
      <c r="D984" s="199" t="s">
        <v>155</v>
      </c>
      <c r="E984" s="210" t="s">
        <v>1</v>
      </c>
      <c r="F984" s="211" t="s">
        <v>288</v>
      </c>
      <c r="G984" s="209"/>
      <c r="H984" s="212">
        <v>2.5830000000000002</v>
      </c>
      <c r="I984" s="213"/>
      <c r="J984" s="209"/>
      <c r="K984" s="209"/>
      <c r="L984" s="214"/>
      <c r="M984" s="215"/>
      <c r="N984" s="216"/>
      <c r="O984" s="216"/>
      <c r="P984" s="216"/>
      <c r="Q984" s="216"/>
      <c r="R984" s="216"/>
      <c r="S984" s="216"/>
      <c r="T984" s="217"/>
      <c r="AT984" s="218" t="s">
        <v>155</v>
      </c>
      <c r="AU984" s="218" t="s">
        <v>153</v>
      </c>
      <c r="AV984" s="14" t="s">
        <v>153</v>
      </c>
      <c r="AW984" s="14" t="s">
        <v>33</v>
      </c>
      <c r="AX984" s="14" t="s">
        <v>75</v>
      </c>
      <c r="AY984" s="218" t="s">
        <v>145</v>
      </c>
    </row>
    <row r="985" spans="1:65" s="15" customFormat="1" ht="11.25">
      <c r="B985" s="219"/>
      <c r="C985" s="220"/>
      <c r="D985" s="199" t="s">
        <v>155</v>
      </c>
      <c r="E985" s="221" t="s">
        <v>1</v>
      </c>
      <c r="F985" s="222" t="s">
        <v>165</v>
      </c>
      <c r="G985" s="220"/>
      <c r="H985" s="223">
        <v>3.6880000000000002</v>
      </c>
      <c r="I985" s="224"/>
      <c r="J985" s="220"/>
      <c r="K985" s="220"/>
      <c r="L985" s="225"/>
      <c r="M985" s="226"/>
      <c r="N985" s="227"/>
      <c r="O985" s="227"/>
      <c r="P985" s="227"/>
      <c r="Q985" s="227"/>
      <c r="R985" s="227"/>
      <c r="S985" s="227"/>
      <c r="T985" s="228"/>
      <c r="AT985" s="229" t="s">
        <v>155</v>
      </c>
      <c r="AU985" s="229" t="s">
        <v>153</v>
      </c>
      <c r="AV985" s="15" t="s">
        <v>152</v>
      </c>
      <c r="AW985" s="15" t="s">
        <v>33</v>
      </c>
      <c r="AX985" s="15" t="s">
        <v>83</v>
      </c>
      <c r="AY985" s="229" t="s">
        <v>145</v>
      </c>
    </row>
    <row r="986" spans="1:65" s="2" customFormat="1" ht="24.2" customHeight="1">
      <c r="A986" s="34"/>
      <c r="B986" s="35"/>
      <c r="C986" s="183" t="s">
        <v>1811</v>
      </c>
      <c r="D986" s="183" t="s">
        <v>148</v>
      </c>
      <c r="E986" s="184" t="s">
        <v>1812</v>
      </c>
      <c r="F986" s="185" t="s">
        <v>1813</v>
      </c>
      <c r="G986" s="186" t="s">
        <v>173</v>
      </c>
      <c r="H986" s="187">
        <v>3.6880000000000002</v>
      </c>
      <c r="I986" s="188"/>
      <c r="J986" s="189">
        <f>ROUND(I986*H986,2)</f>
        <v>0</v>
      </c>
      <c r="K986" s="190"/>
      <c r="L986" s="39"/>
      <c r="M986" s="191" t="s">
        <v>1</v>
      </c>
      <c r="N986" s="192" t="s">
        <v>41</v>
      </c>
      <c r="O986" s="71"/>
      <c r="P986" s="193">
        <f>O986*H986</f>
        <v>0</v>
      </c>
      <c r="Q986" s="193">
        <v>0</v>
      </c>
      <c r="R986" s="193">
        <f>Q986*H986</f>
        <v>0</v>
      </c>
      <c r="S986" s="193">
        <v>0</v>
      </c>
      <c r="T986" s="194">
        <f>S986*H986</f>
        <v>0</v>
      </c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R986" s="195" t="s">
        <v>269</v>
      </c>
      <c r="AT986" s="195" t="s">
        <v>148</v>
      </c>
      <c r="AU986" s="195" t="s">
        <v>153</v>
      </c>
      <c r="AY986" s="17" t="s">
        <v>145</v>
      </c>
      <c r="BE986" s="196">
        <f>IF(N986="základní",J986,0)</f>
        <v>0</v>
      </c>
      <c r="BF986" s="196">
        <f>IF(N986="snížená",J986,0)</f>
        <v>0</v>
      </c>
      <c r="BG986" s="196">
        <f>IF(N986="zákl. přenesená",J986,0)</f>
        <v>0</v>
      </c>
      <c r="BH986" s="196">
        <f>IF(N986="sníž. přenesená",J986,0)</f>
        <v>0</v>
      </c>
      <c r="BI986" s="196">
        <f>IF(N986="nulová",J986,0)</f>
        <v>0</v>
      </c>
      <c r="BJ986" s="17" t="s">
        <v>153</v>
      </c>
      <c r="BK986" s="196">
        <f>ROUND(I986*H986,2)</f>
        <v>0</v>
      </c>
      <c r="BL986" s="17" t="s">
        <v>269</v>
      </c>
      <c r="BM986" s="195" t="s">
        <v>1814</v>
      </c>
    </row>
    <row r="987" spans="1:65" s="2" customFormat="1" ht="16.5" customHeight="1">
      <c r="A987" s="34"/>
      <c r="B987" s="35"/>
      <c r="C987" s="183" t="s">
        <v>1815</v>
      </c>
      <c r="D987" s="183" t="s">
        <v>148</v>
      </c>
      <c r="E987" s="184" t="s">
        <v>1816</v>
      </c>
      <c r="F987" s="185" t="s">
        <v>1817</v>
      </c>
      <c r="G987" s="186" t="s">
        <v>334</v>
      </c>
      <c r="H987" s="187">
        <v>9.56</v>
      </c>
      <c r="I987" s="188"/>
      <c r="J987" s="189">
        <f>ROUND(I987*H987,2)</f>
        <v>0</v>
      </c>
      <c r="K987" s="190"/>
      <c r="L987" s="39"/>
      <c r="M987" s="191" t="s">
        <v>1</v>
      </c>
      <c r="N987" s="192" t="s">
        <v>41</v>
      </c>
      <c r="O987" s="71"/>
      <c r="P987" s="193">
        <f>O987*H987</f>
        <v>0</v>
      </c>
      <c r="Q987" s="193">
        <v>3.0000000000000001E-5</v>
      </c>
      <c r="R987" s="193">
        <f>Q987*H987</f>
        <v>2.8680000000000003E-4</v>
      </c>
      <c r="S987" s="193">
        <v>0</v>
      </c>
      <c r="T987" s="194">
        <f>S987*H987</f>
        <v>0</v>
      </c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R987" s="195" t="s">
        <v>269</v>
      </c>
      <c r="AT987" s="195" t="s">
        <v>148</v>
      </c>
      <c r="AU987" s="195" t="s">
        <v>153</v>
      </c>
      <c r="AY987" s="17" t="s">
        <v>145</v>
      </c>
      <c r="BE987" s="196">
        <f>IF(N987="základní",J987,0)</f>
        <v>0</v>
      </c>
      <c r="BF987" s="196">
        <f>IF(N987="snížená",J987,0)</f>
        <v>0</v>
      </c>
      <c r="BG987" s="196">
        <f>IF(N987="zákl. přenesená",J987,0)</f>
        <v>0</v>
      </c>
      <c r="BH987" s="196">
        <f>IF(N987="sníž. přenesená",J987,0)</f>
        <v>0</v>
      </c>
      <c r="BI987" s="196">
        <f>IF(N987="nulová",J987,0)</f>
        <v>0</v>
      </c>
      <c r="BJ987" s="17" t="s">
        <v>153</v>
      </c>
      <c r="BK987" s="196">
        <f>ROUND(I987*H987,2)</f>
        <v>0</v>
      </c>
      <c r="BL987" s="17" t="s">
        <v>269</v>
      </c>
      <c r="BM987" s="195" t="s">
        <v>1818</v>
      </c>
    </row>
    <row r="988" spans="1:65" s="13" customFormat="1" ht="11.25">
      <c r="B988" s="197"/>
      <c r="C988" s="198"/>
      <c r="D988" s="199" t="s">
        <v>155</v>
      </c>
      <c r="E988" s="200" t="s">
        <v>1</v>
      </c>
      <c r="F988" s="201" t="s">
        <v>1819</v>
      </c>
      <c r="G988" s="198"/>
      <c r="H988" s="200" t="s">
        <v>1</v>
      </c>
      <c r="I988" s="202"/>
      <c r="J988" s="198"/>
      <c r="K988" s="198"/>
      <c r="L988" s="203"/>
      <c r="M988" s="204"/>
      <c r="N988" s="205"/>
      <c r="O988" s="205"/>
      <c r="P988" s="205"/>
      <c r="Q988" s="205"/>
      <c r="R988" s="205"/>
      <c r="S988" s="205"/>
      <c r="T988" s="206"/>
      <c r="AT988" s="207" t="s">
        <v>155</v>
      </c>
      <c r="AU988" s="207" t="s">
        <v>153</v>
      </c>
      <c r="AV988" s="13" t="s">
        <v>83</v>
      </c>
      <c r="AW988" s="13" t="s">
        <v>33</v>
      </c>
      <c r="AX988" s="13" t="s">
        <v>75</v>
      </c>
      <c r="AY988" s="207" t="s">
        <v>145</v>
      </c>
    </row>
    <row r="989" spans="1:65" s="13" customFormat="1" ht="11.25">
      <c r="B989" s="197"/>
      <c r="C989" s="198"/>
      <c r="D989" s="199" t="s">
        <v>155</v>
      </c>
      <c r="E989" s="200" t="s">
        <v>1</v>
      </c>
      <c r="F989" s="201" t="s">
        <v>187</v>
      </c>
      <c r="G989" s="198"/>
      <c r="H989" s="200" t="s">
        <v>1</v>
      </c>
      <c r="I989" s="202"/>
      <c r="J989" s="198"/>
      <c r="K989" s="198"/>
      <c r="L989" s="203"/>
      <c r="M989" s="204"/>
      <c r="N989" s="205"/>
      <c r="O989" s="205"/>
      <c r="P989" s="205"/>
      <c r="Q989" s="205"/>
      <c r="R989" s="205"/>
      <c r="S989" s="205"/>
      <c r="T989" s="206"/>
      <c r="AT989" s="207" t="s">
        <v>155</v>
      </c>
      <c r="AU989" s="207" t="s">
        <v>153</v>
      </c>
      <c r="AV989" s="13" t="s">
        <v>83</v>
      </c>
      <c r="AW989" s="13" t="s">
        <v>33</v>
      </c>
      <c r="AX989" s="13" t="s">
        <v>75</v>
      </c>
      <c r="AY989" s="207" t="s">
        <v>145</v>
      </c>
    </row>
    <row r="990" spans="1:65" s="14" customFormat="1" ht="11.25">
      <c r="B990" s="208"/>
      <c r="C990" s="209"/>
      <c r="D990" s="199" t="s">
        <v>155</v>
      </c>
      <c r="E990" s="210" t="s">
        <v>1</v>
      </c>
      <c r="F990" s="211" t="s">
        <v>1820</v>
      </c>
      <c r="G990" s="209"/>
      <c r="H990" s="212">
        <v>3.5999999999999996</v>
      </c>
      <c r="I990" s="213"/>
      <c r="J990" s="209"/>
      <c r="K990" s="209"/>
      <c r="L990" s="214"/>
      <c r="M990" s="215"/>
      <c r="N990" s="216"/>
      <c r="O990" s="216"/>
      <c r="P990" s="216"/>
      <c r="Q990" s="216"/>
      <c r="R990" s="216"/>
      <c r="S990" s="216"/>
      <c r="T990" s="217"/>
      <c r="AT990" s="218" t="s">
        <v>155</v>
      </c>
      <c r="AU990" s="218" t="s">
        <v>153</v>
      </c>
      <c r="AV990" s="14" t="s">
        <v>153</v>
      </c>
      <c r="AW990" s="14" t="s">
        <v>33</v>
      </c>
      <c r="AX990" s="14" t="s">
        <v>75</v>
      </c>
      <c r="AY990" s="218" t="s">
        <v>145</v>
      </c>
    </row>
    <row r="991" spans="1:65" s="13" customFormat="1" ht="11.25">
      <c r="B991" s="197"/>
      <c r="C991" s="198"/>
      <c r="D991" s="199" t="s">
        <v>155</v>
      </c>
      <c r="E991" s="200" t="s">
        <v>1</v>
      </c>
      <c r="F991" s="201" t="s">
        <v>209</v>
      </c>
      <c r="G991" s="198"/>
      <c r="H991" s="200" t="s">
        <v>1</v>
      </c>
      <c r="I991" s="202"/>
      <c r="J991" s="198"/>
      <c r="K991" s="198"/>
      <c r="L991" s="203"/>
      <c r="M991" s="204"/>
      <c r="N991" s="205"/>
      <c r="O991" s="205"/>
      <c r="P991" s="205"/>
      <c r="Q991" s="205"/>
      <c r="R991" s="205"/>
      <c r="S991" s="205"/>
      <c r="T991" s="206"/>
      <c r="AT991" s="207" t="s">
        <v>155</v>
      </c>
      <c r="AU991" s="207" t="s">
        <v>153</v>
      </c>
      <c r="AV991" s="13" t="s">
        <v>83</v>
      </c>
      <c r="AW991" s="13" t="s">
        <v>33</v>
      </c>
      <c r="AX991" s="13" t="s">
        <v>75</v>
      </c>
      <c r="AY991" s="207" t="s">
        <v>145</v>
      </c>
    </row>
    <row r="992" spans="1:65" s="14" customFormat="1" ht="11.25">
      <c r="B992" s="208"/>
      <c r="C992" s="209"/>
      <c r="D992" s="199" t="s">
        <v>155</v>
      </c>
      <c r="E992" s="210" t="s">
        <v>1</v>
      </c>
      <c r="F992" s="211" t="s">
        <v>1821</v>
      </c>
      <c r="G992" s="209"/>
      <c r="H992" s="212">
        <v>5.96</v>
      </c>
      <c r="I992" s="213"/>
      <c r="J992" s="209"/>
      <c r="K992" s="209"/>
      <c r="L992" s="214"/>
      <c r="M992" s="215"/>
      <c r="N992" s="216"/>
      <c r="O992" s="216"/>
      <c r="P992" s="216"/>
      <c r="Q992" s="216"/>
      <c r="R992" s="216"/>
      <c r="S992" s="216"/>
      <c r="T992" s="217"/>
      <c r="AT992" s="218" t="s">
        <v>155</v>
      </c>
      <c r="AU992" s="218" t="s">
        <v>153</v>
      </c>
      <c r="AV992" s="14" t="s">
        <v>153</v>
      </c>
      <c r="AW992" s="14" t="s">
        <v>33</v>
      </c>
      <c r="AX992" s="14" t="s">
        <v>75</v>
      </c>
      <c r="AY992" s="218" t="s">
        <v>145</v>
      </c>
    </row>
    <row r="993" spans="1:65" s="15" customFormat="1" ht="11.25">
      <c r="B993" s="219"/>
      <c r="C993" s="220"/>
      <c r="D993" s="199" t="s">
        <v>155</v>
      </c>
      <c r="E993" s="221" t="s">
        <v>1</v>
      </c>
      <c r="F993" s="222" t="s">
        <v>165</v>
      </c>
      <c r="G993" s="220"/>
      <c r="H993" s="223">
        <v>9.5599999999999987</v>
      </c>
      <c r="I993" s="224"/>
      <c r="J993" s="220"/>
      <c r="K993" s="220"/>
      <c r="L993" s="225"/>
      <c r="M993" s="226"/>
      <c r="N993" s="227"/>
      <c r="O993" s="227"/>
      <c r="P993" s="227"/>
      <c r="Q993" s="227"/>
      <c r="R993" s="227"/>
      <c r="S993" s="227"/>
      <c r="T993" s="228"/>
      <c r="AT993" s="229" t="s">
        <v>155</v>
      </c>
      <c r="AU993" s="229" t="s">
        <v>153</v>
      </c>
      <c r="AV993" s="15" t="s">
        <v>152</v>
      </c>
      <c r="AW993" s="15" t="s">
        <v>33</v>
      </c>
      <c r="AX993" s="15" t="s">
        <v>83</v>
      </c>
      <c r="AY993" s="229" t="s">
        <v>145</v>
      </c>
    </row>
    <row r="994" spans="1:65" s="2" customFormat="1" ht="24.2" customHeight="1">
      <c r="A994" s="34"/>
      <c r="B994" s="35"/>
      <c r="C994" s="183" t="s">
        <v>1822</v>
      </c>
      <c r="D994" s="183" t="s">
        <v>148</v>
      </c>
      <c r="E994" s="184" t="s">
        <v>1823</v>
      </c>
      <c r="F994" s="185" t="s">
        <v>1824</v>
      </c>
      <c r="G994" s="186" t="s">
        <v>334</v>
      </c>
      <c r="H994" s="187">
        <v>9.56</v>
      </c>
      <c r="I994" s="188"/>
      <c r="J994" s="189">
        <f>ROUND(I994*H994,2)</f>
        <v>0</v>
      </c>
      <c r="K994" s="190"/>
      <c r="L994" s="39"/>
      <c r="M994" s="191" t="s">
        <v>1</v>
      </c>
      <c r="N994" s="192" t="s">
        <v>41</v>
      </c>
      <c r="O994" s="71"/>
      <c r="P994" s="193">
        <f>O994*H994</f>
        <v>0</v>
      </c>
      <c r="Q994" s="193">
        <v>2.0000000000000002E-5</v>
      </c>
      <c r="R994" s="193">
        <f>Q994*H994</f>
        <v>1.9120000000000001E-4</v>
      </c>
      <c r="S994" s="193">
        <v>0</v>
      </c>
      <c r="T994" s="194">
        <f>S994*H994</f>
        <v>0</v>
      </c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R994" s="195" t="s">
        <v>269</v>
      </c>
      <c r="AT994" s="195" t="s">
        <v>148</v>
      </c>
      <c r="AU994" s="195" t="s">
        <v>153</v>
      </c>
      <c r="AY994" s="17" t="s">
        <v>145</v>
      </c>
      <c r="BE994" s="196">
        <f>IF(N994="základní",J994,0)</f>
        <v>0</v>
      </c>
      <c r="BF994" s="196">
        <f>IF(N994="snížená",J994,0)</f>
        <v>0</v>
      </c>
      <c r="BG994" s="196">
        <f>IF(N994="zákl. přenesená",J994,0)</f>
        <v>0</v>
      </c>
      <c r="BH994" s="196">
        <f>IF(N994="sníž. přenesená",J994,0)</f>
        <v>0</v>
      </c>
      <c r="BI994" s="196">
        <f>IF(N994="nulová",J994,0)</f>
        <v>0</v>
      </c>
      <c r="BJ994" s="17" t="s">
        <v>153</v>
      </c>
      <c r="BK994" s="196">
        <f>ROUND(I994*H994,2)</f>
        <v>0</v>
      </c>
      <c r="BL994" s="17" t="s">
        <v>269</v>
      </c>
      <c r="BM994" s="195" t="s">
        <v>1825</v>
      </c>
    </row>
    <row r="995" spans="1:65" s="2" customFormat="1" ht="16.5" customHeight="1">
      <c r="A995" s="34"/>
      <c r="B995" s="35"/>
      <c r="C995" s="183" t="s">
        <v>1826</v>
      </c>
      <c r="D995" s="183" t="s">
        <v>148</v>
      </c>
      <c r="E995" s="184" t="s">
        <v>1827</v>
      </c>
      <c r="F995" s="185" t="s">
        <v>1828</v>
      </c>
      <c r="G995" s="186" t="s">
        <v>151</v>
      </c>
      <c r="H995" s="187">
        <v>1</v>
      </c>
      <c r="I995" s="188"/>
      <c r="J995" s="189">
        <f>ROUND(I995*H995,2)</f>
        <v>0</v>
      </c>
      <c r="K995" s="190"/>
      <c r="L995" s="39"/>
      <c r="M995" s="191" t="s">
        <v>1</v>
      </c>
      <c r="N995" s="192" t="s">
        <v>41</v>
      </c>
      <c r="O995" s="71"/>
      <c r="P995" s="193">
        <f>O995*H995</f>
        <v>0</v>
      </c>
      <c r="Q995" s="193">
        <v>1.8000000000000001E-4</v>
      </c>
      <c r="R995" s="193">
        <f>Q995*H995</f>
        <v>1.8000000000000001E-4</v>
      </c>
      <c r="S995" s="193">
        <v>0</v>
      </c>
      <c r="T995" s="194">
        <f>S995*H995</f>
        <v>0</v>
      </c>
      <c r="U995" s="34"/>
      <c r="V995" s="34"/>
      <c r="W995" s="34"/>
      <c r="X995" s="34"/>
      <c r="Y995" s="34"/>
      <c r="Z995" s="34"/>
      <c r="AA995" s="34"/>
      <c r="AB995" s="34"/>
      <c r="AC995" s="34"/>
      <c r="AD995" s="34"/>
      <c r="AE995" s="34"/>
      <c r="AR995" s="195" t="s">
        <v>269</v>
      </c>
      <c r="AT995" s="195" t="s">
        <v>148</v>
      </c>
      <c r="AU995" s="195" t="s">
        <v>153</v>
      </c>
      <c r="AY995" s="17" t="s">
        <v>145</v>
      </c>
      <c r="BE995" s="196">
        <f>IF(N995="základní",J995,0)</f>
        <v>0</v>
      </c>
      <c r="BF995" s="196">
        <f>IF(N995="snížená",J995,0)</f>
        <v>0</v>
      </c>
      <c r="BG995" s="196">
        <f>IF(N995="zákl. přenesená",J995,0)</f>
        <v>0</v>
      </c>
      <c r="BH995" s="196">
        <f>IF(N995="sníž. přenesená",J995,0)</f>
        <v>0</v>
      </c>
      <c r="BI995" s="196">
        <f>IF(N995="nulová",J995,0)</f>
        <v>0</v>
      </c>
      <c r="BJ995" s="17" t="s">
        <v>153</v>
      </c>
      <c r="BK995" s="196">
        <f>ROUND(I995*H995,2)</f>
        <v>0</v>
      </c>
      <c r="BL995" s="17" t="s">
        <v>269</v>
      </c>
      <c r="BM995" s="195" t="s">
        <v>1829</v>
      </c>
    </row>
    <row r="996" spans="1:65" s="13" customFormat="1" ht="11.25">
      <c r="B996" s="197"/>
      <c r="C996" s="198"/>
      <c r="D996" s="199" t="s">
        <v>155</v>
      </c>
      <c r="E996" s="200" t="s">
        <v>1</v>
      </c>
      <c r="F996" s="201" t="s">
        <v>1830</v>
      </c>
      <c r="G996" s="198"/>
      <c r="H996" s="200" t="s">
        <v>1</v>
      </c>
      <c r="I996" s="202"/>
      <c r="J996" s="198"/>
      <c r="K996" s="198"/>
      <c r="L996" s="203"/>
      <c r="M996" s="204"/>
      <c r="N996" s="205"/>
      <c r="O996" s="205"/>
      <c r="P996" s="205"/>
      <c r="Q996" s="205"/>
      <c r="R996" s="205"/>
      <c r="S996" s="205"/>
      <c r="T996" s="206"/>
      <c r="AT996" s="207" t="s">
        <v>155</v>
      </c>
      <c r="AU996" s="207" t="s">
        <v>153</v>
      </c>
      <c r="AV996" s="13" t="s">
        <v>83</v>
      </c>
      <c r="AW996" s="13" t="s">
        <v>33</v>
      </c>
      <c r="AX996" s="13" t="s">
        <v>75</v>
      </c>
      <c r="AY996" s="207" t="s">
        <v>145</v>
      </c>
    </row>
    <row r="997" spans="1:65" s="14" customFormat="1" ht="11.25">
      <c r="B997" s="208"/>
      <c r="C997" s="209"/>
      <c r="D997" s="199" t="s">
        <v>155</v>
      </c>
      <c r="E997" s="210" t="s">
        <v>1</v>
      </c>
      <c r="F997" s="211" t="s">
        <v>83</v>
      </c>
      <c r="G997" s="209"/>
      <c r="H997" s="212">
        <v>1</v>
      </c>
      <c r="I997" s="213"/>
      <c r="J997" s="209"/>
      <c r="K997" s="209"/>
      <c r="L997" s="214"/>
      <c r="M997" s="215"/>
      <c r="N997" s="216"/>
      <c r="O997" s="216"/>
      <c r="P997" s="216"/>
      <c r="Q997" s="216"/>
      <c r="R997" s="216"/>
      <c r="S997" s="216"/>
      <c r="T997" s="217"/>
      <c r="AT997" s="218" t="s">
        <v>155</v>
      </c>
      <c r="AU997" s="218" t="s">
        <v>153</v>
      </c>
      <c r="AV997" s="14" t="s">
        <v>153</v>
      </c>
      <c r="AW997" s="14" t="s">
        <v>33</v>
      </c>
      <c r="AX997" s="14" t="s">
        <v>83</v>
      </c>
      <c r="AY997" s="218" t="s">
        <v>145</v>
      </c>
    </row>
    <row r="998" spans="1:65" s="2" customFormat="1" ht="24.2" customHeight="1">
      <c r="A998" s="34"/>
      <c r="B998" s="35"/>
      <c r="C998" s="183" t="s">
        <v>1831</v>
      </c>
      <c r="D998" s="183" t="s">
        <v>148</v>
      </c>
      <c r="E998" s="184" t="s">
        <v>1832</v>
      </c>
      <c r="F998" s="185" t="s">
        <v>1833</v>
      </c>
      <c r="G998" s="186" t="s">
        <v>173</v>
      </c>
      <c r="H998" s="187">
        <v>4.4580000000000002</v>
      </c>
      <c r="I998" s="188"/>
      <c r="J998" s="189">
        <f>ROUND(I998*H998,2)</f>
        <v>0</v>
      </c>
      <c r="K998" s="190"/>
      <c r="L998" s="39"/>
      <c r="M998" s="191" t="s">
        <v>1</v>
      </c>
      <c r="N998" s="192" t="s">
        <v>41</v>
      </c>
      <c r="O998" s="71"/>
      <c r="P998" s="193">
        <f>O998*H998</f>
        <v>0</v>
      </c>
      <c r="Q998" s="193">
        <v>5.0000000000000002E-5</v>
      </c>
      <c r="R998" s="193">
        <f>Q998*H998</f>
        <v>2.2290000000000002E-4</v>
      </c>
      <c r="S998" s="193">
        <v>0</v>
      </c>
      <c r="T998" s="194">
        <f>S998*H998</f>
        <v>0</v>
      </c>
      <c r="U998" s="34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  <c r="AR998" s="195" t="s">
        <v>269</v>
      </c>
      <c r="AT998" s="195" t="s">
        <v>148</v>
      </c>
      <c r="AU998" s="195" t="s">
        <v>153</v>
      </c>
      <c r="AY998" s="17" t="s">
        <v>145</v>
      </c>
      <c r="BE998" s="196">
        <f>IF(N998="základní",J998,0)</f>
        <v>0</v>
      </c>
      <c r="BF998" s="196">
        <f>IF(N998="snížená",J998,0)</f>
        <v>0</v>
      </c>
      <c r="BG998" s="196">
        <f>IF(N998="zákl. přenesená",J998,0)</f>
        <v>0</v>
      </c>
      <c r="BH998" s="196">
        <f>IF(N998="sníž. přenesená",J998,0)</f>
        <v>0</v>
      </c>
      <c r="BI998" s="196">
        <f>IF(N998="nulová",J998,0)</f>
        <v>0</v>
      </c>
      <c r="BJ998" s="17" t="s">
        <v>153</v>
      </c>
      <c r="BK998" s="196">
        <f>ROUND(I998*H998,2)</f>
        <v>0</v>
      </c>
      <c r="BL998" s="17" t="s">
        <v>269</v>
      </c>
      <c r="BM998" s="195" t="s">
        <v>1834</v>
      </c>
    </row>
    <row r="999" spans="1:65" s="2" customFormat="1" ht="24.2" customHeight="1">
      <c r="A999" s="34"/>
      <c r="B999" s="35"/>
      <c r="C999" s="183" t="s">
        <v>1835</v>
      </c>
      <c r="D999" s="183" t="s">
        <v>148</v>
      </c>
      <c r="E999" s="184" t="s">
        <v>1836</v>
      </c>
      <c r="F999" s="185" t="s">
        <v>1837</v>
      </c>
      <c r="G999" s="186" t="s">
        <v>387</v>
      </c>
      <c r="H999" s="187">
        <v>0.35899999999999999</v>
      </c>
      <c r="I999" s="188"/>
      <c r="J999" s="189">
        <f>ROUND(I999*H999,2)</f>
        <v>0</v>
      </c>
      <c r="K999" s="190"/>
      <c r="L999" s="39"/>
      <c r="M999" s="191" t="s">
        <v>1</v>
      </c>
      <c r="N999" s="192" t="s">
        <v>41</v>
      </c>
      <c r="O999" s="71"/>
      <c r="P999" s="193">
        <f>O999*H999</f>
        <v>0</v>
      </c>
      <c r="Q999" s="193">
        <v>0</v>
      </c>
      <c r="R999" s="193">
        <f>Q999*H999</f>
        <v>0</v>
      </c>
      <c r="S999" s="193">
        <v>0</v>
      </c>
      <c r="T999" s="194">
        <f>S999*H999</f>
        <v>0</v>
      </c>
      <c r="U999" s="34"/>
      <c r="V999" s="34"/>
      <c r="W999" s="34"/>
      <c r="X999" s="34"/>
      <c r="Y999" s="34"/>
      <c r="Z999" s="34"/>
      <c r="AA999" s="34"/>
      <c r="AB999" s="34"/>
      <c r="AC999" s="34"/>
      <c r="AD999" s="34"/>
      <c r="AE999" s="34"/>
      <c r="AR999" s="195" t="s">
        <v>269</v>
      </c>
      <c r="AT999" s="195" t="s">
        <v>148</v>
      </c>
      <c r="AU999" s="195" t="s">
        <v>153</v>
      </c>
      <c r="AY999" s="17" t="s">
        <v>145</v>
      </c>
      <c r="BE999" s="196">
        <f>IF(N999="základní",J999,0)</f>
        <v>0</v>
      </c>
      <c r="BF999" s="196">
        <f>IF(N999="snížená",J999,0)</f>
        <v>0</v>
      </c>
      <c r="BG999" s="196">
        <f>IF(N999="zákl. přenesená",J999,0)</f>
        <v>0</v>
      </c>
      <c r="BH999" s="196">
        <f>IF(N999="sníž. přenesená",J999,0)</f>
        <v>0</v>
      </c>
      <c r="BI999" s="196">
        <f>IF(N999="nulová",J999,0)</f>
        <v>0</v>
      </c>
      <c r="BJ999" s="17" t="s">
        <v>153</v>
      </c>
      <c r="BK999" s="196">
        <f>ROUND(I999*H999,2)</f>
        <v>0</v>
      </c>
      <c r="BL999" s="17" t="s">
        <v>269</v>
      </c>
      <c r="BM999" s="195" t="s">
        <v>1838</v>
      </c>
    </row>
    <row r="1000" spans="1:65" s="2" customFormat="1" ht="24.2" customHeight="1">
      <c r="A1000" s="34"/>
      <c r="B1000" s="35"/>
      <c r="C1000" s="183" t="s">
        <v>1839</v>
      </c>
      <c r="D1000" s="183" t="s">
        <v>148</v>
      </c>
      <c r="E1000" s="184" t="s">
        <v>1840</v>
      </c>
      <c r="F1000" s="185" t="s">
        <v>1841</v>
      </c>
      <c r="G1000" s="186" t="s">
        <v>387</v>
      </c>
      <c r="H1000" s="187">
        <v>0.35899999999999999</v>
      </c>
      <c r="I1000" s="188"/>
      <c r="J1000" s="189">
        <f>ROUND(I1000*H1000,2)</f>
        <v>0</v>
      </c>
      <c r="K1000" s="190"/>
      <c r="L1000" s="39"/>
      <c r="M1000" s="191" t="s">
        <v>1</v>
      </c>
      <c r="N1000" s="192" t="s">
        <v>41</v>
      </c>
      <c r="O1000" s="71"/>
      <c r="P1000" s="193">
        <f>O1000*H1000</f>
        <v>0</v>
      </c>
      <c r="Q1000" s="193">
        <v>0</v>
      </c>
      <c r="R1000" s="193">
        <f>Q1000*H1000</f>
        <v>0</v>
      </c>
      <c r="S1000" s="193">
        <v>0</v>
      </c>
      <c r="T1000" s="194">
        <f>S1000*H1000</f>
        <v>0</v>
      </c>
      <c r="U1000" s="34"/>
      <c r="V1000" s="34"/>
      <c r="W1000" s="34"/>
      <c r="X1000" s="34"/>
      <c r="Y1000" s="34"/>
      <c r="Z1000" s="34"/>
      <c r="AA1000" s="34"/>
      <c r="AB1000" s="34"/>
      <c r="AC1000" s="34"/>
      <c r="AD1000" s="34"/>
      <c r="AE1000" s="34"/>
      <c r="AR1000" s="195" t="s">
        <v>269</v>
      </c>
      <c r="AT1000" s="195" t="s">
        <v>148</v>
      </c>
      <c r="AU1000" s="195" t="s">
        <v>153</v>
      </c>
      <c r="AY1000" s="17" t="s">
        <v>145</v>
      </c>
      <c r="BE1000" s="196">
        <f>IF(N1000="základní",J1000,0)</f>
        <v>0</v>
      </c>
      <c r="BF1000" s="196">
        <f>IF(N1000="snížená",J1000,0)</f>
        <v>0</v>
      </c>
      <c r="BG1000" s="196">
        <f>IF(N1000="zákl. přenesená",J1000,0)</f>
        <v>0</v>
      </c>
      <c r="BH1000" s="196">
        <f>IF(N1000="sníž. přenesená",J1000,0)</f>
        <v>0</v>
      </c>
      <c r="BI1000" s="196">
        <f>IF(N1000="nulová",J1000,0)</f>
        <v>0</v>
      </c>
      <c r="BJ1000" s="17" t="s">
        <v>153</v>
      </c>
      <c r="BK1000" s="196">
        <f>ROUND(I1000*H1000,2)</f>
        <v>0</v>
      </c>
      <c r="BL1000" s="17" t="s">
        <v>269</v>
      </c>
      <c r="BM1000" s="195" t="s">
        <v>1842</v>
      </c>
    </row>
    <row r="1001" spans="1:65" s="2" customFormat="1" ht="24.2" customHeight="1">
      <c r="A1001" s="34"/>
      <c r="B1001" s="35"/>
      <c r="C1001" s="183" t="s">
        <v>1843</v>
      </c>
      <c r="D1001" s="183" t="s">
        <v>148</v>
      </c>
      <c r="E1001" s="184" t="s">
        <v>1844</v>
      </c>
      <c r="F1001" s="185" t="s">
        <v>1845</v>
      </c>
      <c r="G1001" s="186" t="s">
        <v>387</v>
      </c>
      <c r="H1001" s="187">
        <v>0.35899999999999999</v>
      </c>
      <c r="I1001" s="188"/>
      <c r="J1001" s="189">
        <f>ROUND(I1001*H1001,2)</f>
        <v>0</v>
      </c>
      <c r="K1001" s="190"/>
      <c r="L1001" s="39"/>
      <c r="M1001" s="191" t="s">
        <v>1</v>
      </c>
      <c r="N1001" s="192" t="s">
        <v>41</v>
      </c>
      <c r="O1001" s="71"/>
      <c r="P1001" s="193">
        <f>O1001*H1001</f>
        <v>0</v>
      </c>
      <c r="Q1001" s="193">
        <v>0</v>
      </c>
      <c r="R1001" s="193">
        <f>Q1001*H1001</f>
        <v>0</v>
      </c>
      <c r="S1001" s="193">
        <v>0</v>
      </c>
      <c r="T1001" s="194">
        <f>S1001*H1001</f>
        <v>0</v>
      </c>
      <c r="U1001" s="34"/>
      <c r="V1001" s="34"/>
      <c r="W1001" s="34"/>
      <c r="X1001" s="34"/>
      <c r="Y1001" s="34"/>
      <c r="Z1001" s="34"/>
      <c r="AA1001" s="34"/>
      <c r="AB1001" s="34"/>
      <c r="AC1001" s="34"/>
      <c r="AD1001" s="34"/>
      <c r="AE1001" s="34"/>
      <c r="AR1001" s="195" t="s">
        <v>269</v>
      </c>
      <c r="AT1001" s="195" t="s">
        <v>148</v>
      </c>
      <c r="AU1001" s="195" t="s">
        <v>153</v>
      </c>
      <c r="AY1001" s="17" t="s">
        <v>145</v>
      </c>
      <c r="BE1001" s="196">
        <f>IF(N1001="základní",J1001,0)</f>
        <v>0</v>
      </c>
      <c r="BF1001" s="196">
        <f>IF(N1001="snížená",J1001,0)</f>
        <v>0</v>
      </c>
      <c r="BG1001" s="196">
        <f>IF(N1001="zákl. přenesená",J1001,0)</f>
        <v>0</v>
      </c>
      <c r="BH1001" s="196">
        <f>IF(N1001="sníž. přenesená",J1001,0)</f>
        <v>0</v>
      </c>
      <c r="BI1001" s="196">
        <f>IF(N1001="nulová",J1001,0)</f>
        <v>0</v>
      </c>
      <c r="BJ1001" s="17" t="s">
        <v>153</v>
      </c>
      <c r="BK1001" s="196">
        <f>ROUND(I1001*H1001,2)</f>
        <v>0</v>
      </c>
      <c r="BL1001" s="17" t="s">
        <v>269</v>
      </c>
      <c r="BM1001" s="195" t="s">
        <v>1846</v>
      </c>
    </row>
    <row r="1002" spans="1:65" s="12" customFormat="1" ht="22.9" customHeight="1">
      <c r="B1002" s="167"/>
      <c r="C1002" s="168"/>
      <c r="D1002" s="169" t="s">
        <v>74</v>
      </c>
      <c r="E1002" s="181" t="s">
        <v>1847</v>
      </c>
      <c r="F1002" s="181" t="s">
        <v>1848</v>
      </c>
      <c r="G1002" s="168"/>
      <c r="H1002" s="168"/>
      <c r="I1002" s="171"/>
      <c r="J1002" s="182">
        <f>BK1002</f>
        <v>0</v>
      </c>
      <c r="K1002" s="168"/>
      <c r="L1002" s="173"/>
      <c r="M1002" s="174"/>
      <c r="N1002" s="175"/>
      <c r="O1002" s="175"/>
      <c r="P1002" s="176">
        <f>SUM(P1003:P1015)</f>
        <v>0</v>
      </c>
      <c r="Q1002" s="175"/>
      <c r="R1002" s="176">
        <f>SUM(R1003:R1015)</f>
        <v>7.6982000000000005E-3</v>
      </c>
      <c r="S1002" s="175"/>
      <c r="T1002" s="177">
        <f>SUM(T1003:T1015)</f>
        <v>0</v>
      </c>
      <c r="AR1002" s="178" t="s">
        <v>153</v>
      </c>
      <c r="AT1002" s="179" t="s">
        <v>74</v>
      </c>
      <c r="AU1002" s="179" t="s">
        <v>83</v>
      </c>
      <c r="AY1002" s="178" t="s">
        <v>145</v>
      </c>
      <c r="BK1002" s="180">
        <f>SUM(BK1003:BK1015)</f>
        <v>0</v>
      </c>
    </row>
    <row r="1003" spans="1:65" s="2" customFormat="1" ht="16.5" customHeight="1">
      <c r="A1003" s="34"/>
      <c r="B1003" s="35"/>
      <c r="C1003" s="183" t="s">
        <v>1849</v>
      </c>
      <c r="D1003" s="183" t="s">
        <v>148</v>
      </c>
      <c r="E1003" s="184" t="s">
        <v>1850</v>
      </c>
      <c r="F1003" s="185" t="s">
        <v>1851</v>
      </c>
      <c r="G1003" s="186" t="s">
        <v>334</v>
      </c>
      <c r="H1003" s="187">
        <v>35.64</v>
      </c>
      <c r="I1003" s="188"/>
      <c r="J1003" s="189">
        <f>ROUND(I1003*H1003,2)</f>
        <v>0</v>
      </c>
      <c r="K1003" s="190"/>
      <c r="L1003" s="39"/>
      <c r="M1003" s="191" t="s">
        <v>1</v>
      </c>
      <c r="N1003" s="192" t="s">
        <v>41</v>
      </c>
      <c r="O1003" s="71"/>
      <c r="P1003" s="193">
        <f>O1003*H1003</f>
        <v>0</v>
      </c>
      <c r="Q1003" s="193">
        <v>0</v>
      </c>
      <c r="R1003" s="193">
        <f>Q1003*H1003</f>
        <v>0</v>
      </c>
      <c r="S1003" s="193">
        <v>0</v>
      </c>
      <c r="T1003" s="194">
        <f>S1003*H1003</f>
        <v>0</v>
      </c>
      <c r="U1003" s="34"/>
      <c r="V1003" s="34"/>
      <c r="W1003" s="34"/>
      <c r="X1003" s="34"/>
      <c r="Y1003" s="34"/>
      <c r="Z1003" s="34"/>
      <c r="AA1003" s="34"/>
      <c r="AB1003" s="34"/>
      <c r="AC1003" s="34"/>
      <c r="AD1003" s="34"/>
      <c r="AE1003" s="34"/>
      <c r="AR1003" s="195" t="s">
        <v>269</v>
      </c>
      <c r="AT1003" s="195" t="s">
        <v>148</v>
      </c>
      <c r="AU1003" s="195" t="s">
        <v>153</v>
      </c>
      <c r="AY1003" s="17" t="s">
        <v>145</v>
      </c>
      <c r="BE1003" s="196">
        <f>IF(N1003="základní",J1003,0)</f>
        <v>0</v>
      </c>
      <c r="BF1003" s="196">
        <f>IF(N1003="snížená",J1003,0)</f>
        <v>0</v>
      </c>
      <c r="BG1003" s="196">
        <f>IF(N1003="zákl. přenesená",J1003,0)</f>
        <v>0</v>
      </c>
      <c r="BH1003" s="196">
        <f>IF(N1003="sníž. přenesená",J1003,0)</f>
        <v>0</v>
      </c>
      <c r="BI1003" s="196">
        <f>IF(N1003="nulová",J1003,0)</f>
        <v>0</v>
      </c>
      <c r="BJ1003" s="17" t="s">
        <v>153</v>
      </c>
      <c r="BK1003" s="196">
        <f>ROUND(I1003*H1003,2)</f>
        <v>0</v>
      </c>
      <c r="BL1003" s="17" t="s">
        <v>269</v>
      </c>
      <c r="BM1003" s="195" t="s">
        <v>1852</v>
      </c>
    </row>
    <row r="1004" spans="1:65" s="13" customFormat="1" ht="11.25">
      <c r="B1004" s="197"/>
      <c r="C1004" s="198"/>
      <c r="D1004" s="199" t="s">
        <v>155</v>
      </c>
      <c r="E1004" s="200" t="s">
        <v>1</v>
      </c>
      <c r="F1004" s="201" t="s">
        <v>277</v>
      </c>
      <c r="G1004" s="198"/>
      <c r="H1004" s="200" t="s">
        <v>1</v>
      </c>
      <c r="I1004" s="202"/>
      <c r="J1004" s="198"/>
      <c r="K1004" s="198"/>
      <c r="L1004" s="203"/>
      <c r="M1004" s="204"/>
      <c r="N1004" s="205"/>
      <c r="O1004" s="205"/>
      <c r="P1004" s="205"/>
      <c r="Q1004" s="205"/>
      <c r="R1004" s="205"/>
      <c r="S1004" s="205"/>
      <c r="T1004" s="206"/>
      <c r="AT1004" s="207" t="s">
        <v>155</v>
      </c>
      <c r="AU1004" s="207" t="s">
        <v>153</v>
      </c>
      <c r="AV1004" s="13" t="s">
        <v>83</v>
      </c>
      <c r="AW1004" s="13" t="s">
        <v>33</v>
      </c>
      <c r="AX1004" s="13" t="s">
        <v>75</v>
      </c>
      <c r="AY1004" s="207" t="s">
        <v>145</v>
      </c>
    </row>
    <row r="1005" spans="1:65" s="14" customFormat="1" ht="11.25">
      <c r="B1005" s="208"/>
      <c r="C1005" s="209"/>
      <c r="D1005" s="199" t="s">
        <v>155</v>
      </c>
      <c r="E1005" s="210" t="s">
        <v>1</v>
      </c>
      <c r="F1005" s="211" t="s">
        <v>1853</v>
      </c>
      <c r="G1005" s="209"/>
      <c r="H1005" s="212">
        <v>12.7</v>
      </c>
      <c r="I1005" s="213"/>
      <c r="J1005" s="209"/>
      <c r="K1005" s="209"/>
      <c r="L1005" s="214"/>
      <c r="M1005" s="215"/>
      <c r="N1005" s="216"/>
      <c r="O1005" s="216"/>
      <c r="P1005" s="216"/>
      <c r="Q1005" s="216"/>
      <c r="R1005" s="216"/>
      <c r="S1005" s="216"/>
      <c r="T1005" s="217"/>
      <c r="AT1005" s="218" t="s">
        <v>155</v>
      </c>
      <c r="AU1005" s="218" t="s">
        <v>153</v>
      </c>
      <c r="AV1005" s="14" t="s">
        <v>153</v>
      </c>
      <c r="AW1005" s="14" t="s">
        <v>33</v>
      </c>
      <c r="AX1005" s="14" t="s">
        <v>75</v>
      </c>
      <c r="AY1005" s="218" t="s">
        <v>145</v>
      </c>
    </row>
    <row r="1006" spans="1:65" s="13" customFormat="1" ht="11.25">
      <c r="B1006" s="197"/>
      <c r="C1006" s="198"/>
      <c r="D1006" s="199" t="s">
        <v>155</v>
      </c>
      <c r="E1006" s="200" t="s">
        <v>1</v>
      </c>
      <c r="F1006" s="201" t="s">
        <v>193</v>
      </c>
      <c r="G1006" s="198"/>
      <c r="H1006" s="200" t="s">
        <v>1</v>
      </c>
      <c r="I1006" s="202"/>
      <c r="J1006" s="198"/>
      <c r="K1006" s="198"/>
      <c r="L1006" s="203"/>
      <c r="M1006" s="204"/>
      <c r="N1006" s="205"/>
      <c r="O1006" s="205"/>
      <c r="P1006" s="205"/>
      <c r="Q1006" s="205"/>
      <c r="R1006" s="205"/>
      <c r="S1006" s="205"/>
      <c r="T1006" s="206"/>
      <c r="AT1006" s="207" t="s">
        <v>155</v>
      </c>
      <c r="AU1006" s="207" t="s">
        <v>153</v>
      </c>
      <c r="AV1006" s="13" t="s">
        <v>83</v>
      </c>
      <c r="AW1006" s="13" t="s">
        <v>33</v>
      </c>
      <c r="AX1006" s="13" t="s">
        <v>75</v>
      </c>
      <c r="AY1006" s="207" t="s">
        <v>145</v>
      </c>
    </row>
    <row r="1007" spans="1:65" s="14" customFormat="1" ht="11.25">
      <c r="B1007" s="208"/>
      <c r="C1007" s="209"/>
      <c r="D1007" s="199" t="s">
        <v>155</v>
      </c>
      <c r="E1007" s="210" t="s">
        <v>1</v>
      </c>
      <c r="F1007" s="211" t="s">
        <v>1854</v>
      </c>
      <c r="G1007" s="209"/>
      <c r="H1007" s="212">
        <v>16.440000000000001</v>
      </c>
      <c r="I1007" s="213"/>
      <c r="J1007" s="209"/>
      <c r="K1007" s="209"/>
      <c r="L1007" s="214"/>
      <c r="M1007" s="215"/>
      <c r="N1007" s="216"/>
      <c r="O1007" s="216"/>
      <c r="P1007" s="216"/>
      <c r="Q1007" s="216"/>
      <c r="R1007" s="216"/>
      <c r="S1007" s="216"/>
      <c r="T1007" s="217"/>
      <c r="AT1007" s="218" t="s">
        <v>155</v>
      </c>
      <c r="AU1007" s="218" t="s">
        <v>153</v>
      </c>
      <c r="AV1007" s="14" t="s">
        <v>153</v>
      </c>
      <c r="AW1007" s="14" t="s">
        <v>33</v>
      </c>
      <c r="AX1007" s="14" t="s">
        <v>75</v>
      </c>
      <c r="AY1007" s="218" t="s">
        <v>145</v>
      </c>
    </row>
    <row r="1008" spans="1:65" s="13" customFormat="1" ht="11.25">
      <c r="B1008" s="197"/>
      <c r="C1008" s="198"/>
      <c r="D1008" s="199" t="s">
        <v>155</v>
      </c>
      <c r="E1008" s="200" t="s">
        <v>1</v>
      </c>
      <c r="F1008" s="201" t="s">
        <v>285</v>
      </c>
      <c r="G1008" s="198"/>
      <c r="H1008" s="200" t="s">
        <v>1</v>
      </c>
      <c r="I1008" s="202"/>
      <c r="J1008" s="198"/>
      <c r="K1008" s="198"/>
      <c r="L1008" s="203"/>
      <c r="M1008" s="204"/>
      <c r="N1008" s="205"/>
      <c r="O1008" s="205"/>
      <c r="P1008" s="205"/>
      <c r="Q1008" s="205"/>
      <c r="R1008" s="205"/>
      <c r="S1008" s="205"/>
      <c r="T1008" s="206"/>
      <c r="AT1008" s="207" t="s">
        <v>155</v>
      </c>
      <c r="AU1008" s="207" t="s">
        <v>153</v>
      </c>
      <c r="AV1008" s="13" t="s">
        <v>83</v>
      </c>
      <c r="AW1008" s="13" t="s">
        <v>33</v>
      </c>
      <c r="AX1008" s="13" t="s">
        <v>75</v>
      </c>
      <c r="AY1008" s="207" t="s">
        <v>145</v>
      </c>
    </row>
    <row r="1009" spans="1:65" s="14" customFormat="1" ht="11.25">
      <c r="B1009" s="208"/>
      <c r="C1009" s="209"/>
      <c r="D1009" s="199" t="s">
        <v>155</v>
      </c>
      <c r="E1009" s="210" t="s">
        <v>1</v>
      </c>
      <c r="F1009" s="211" t="s">
        <v>1855</v>
      </c>
      <c r="G1009" s="209"/>
      <c r="H1009" s="212">
        <v>6.4999999999999991</v>
      </c>
      <c r="I1009" s="213"/>
      <c r="J1009" s="209"/>
      <c r="K1009" s="209"/>
      <c r="L1009" s="214"/>
      <c r="M1009" s="215"/>
      <c r="N1009" s="216"/>
      <c r="O1009" s="216"/>
      <c r="P1009" s="216"/>
      <c r="Q1009" s="216"/>
      <c r="R1009" s="216"/>
      <c r="S1009" s="216"/>
      <c r="T1009" s="217"/>
      <c r="AT1009" s="218" t="s">
        <v>155</v>
      </c>
      <c r="AU1009" s="218" t="s">
        <v>153</v>
      </c>
      <c r="AV1009" s="14" t="s">
        <v>153</v>
      </c>
      <c r="AW1009" s="14" t="s">
        <v>33</v>
      </c>
      <c r="AX1009" s="14" t="s">
        <v>75</v>
      </c>
      <c r="AY1009" s="218" t="s">
        <v>145</v>
      </c>
    </row>
    <row r="1010" spans="1:65" s="15" customFormat="1" ht="11.25">
      <c r="B1010" s="219"/>
      <c r="C1010" s="220"/>
      <c r="D1010" s="199" t="s">
        <v>155</v>
      </c>
      <c r="E1010" s="221" t="s">
        <v>1</v>
      </c>
      <c r="F1010" s="222" t="s">
        <v>165</v>
      </c>
      <c r="G1010" s="220"/>
      <c r="H1010" s="223">
        <v>35.64</v>
      </c>
      <c r="I1010" s="224"/>
      <c r="J1010" s="220"/>
      <c r="K1010" s="220"/>
      <c r="L1010" s="225"/>
      <c r="M1010" s="226"/>
      <c r="N1010" s="227"/>
      <c r="O1010" s="227"/>
      <c r="P1010" s="227"/>
      <c r="Q1010" s="227"/>
      <c r="R1010" s="227"/>
      <c r="S1010" s="227"/>
      <c r="T1010" s="228"/>
      <c r="AT1010" s="229" t="s">
        <v>155</v>
      </c>
      <c r="AU1010" s="229" t="s">
        <v>153</v>
      </c>
      <c r="AV1010" s="15" t="s">
        <v>152</v>
      </c>
      <c r="AW1010" s="15" t="s">
        <v>33</v>
      </c>
      <c r="AX1010" s="15" t="s">
        <v>83</v>
      </c>
      <c r="AY1010" s="229" t="s">
        <v>145</v>
      </c>
    </row>
    <row r="1011" spans="1:65" s="2" customFormat="1" ht="16.5" customHeight="1">
      <c r="A1011" s="34"/>
      <c r="B1011" s="35"/>
      <c r="C1011" s="230" t="s">
        <v>1856</v>
      </c>
      <c r="D1011" s="230" t="s">
        <v>430</v>
      </c>
      <c r="E1011" s="231" t="s">
        <v>1857</v>
      </c>
      <c r="F1011" s="232" t="s">
        <v>1858</v>
      </c>
      <c r="G1011" s="233" t="s">
        <v>334</v>
      </c>
      <c r="H1011" s="234">
        <v>38.491</v>
      </c>
      <c r="I1011" s="235"/>
      <c r="J1011" s="236">
        <f>ROUND(I1011*H1011,2)</f>
        <v>0</v>
      </c>
      <c r="K1011" s="237"/>
      <c r="L1011" s="238"/>
      <c r="M1011" s="239" t="s">
        <v>1</v>
      </c>
      <c r="N1011" s="240" t="s">
        <v>41</v>
      </c>
      <c r="O1011" s="71"/>
      <c r="P1011" s="193">
        <f>O1011*H1011</f>
        <v>0</v>
      </c>
      <c r="Q1011" s="193">
        <v>2.0000000000000001E-4</v>
      </c>
      <c r="R1011" s="193">
        <f>Q1011*H1011</f>
        <v>7.6982000000000005E-3</v>
      </c>
      <c r="S1011" s="193">
        <v>0</v>
      </c>
      <c r="T1011" s="194">
        <f>S1011*H1011</f>
        <v>0</v>
      </c>
      <c r="U1011" s="34"/>
      <c r="V1011" s="34"/>
      <c r="W1011" s="34"/>
      <c r="X1011" s="34"/>
      <c r="Y1011" s="34"/>
      <c r="Z1011" s="34"/>
      <c r="AA1011" s="34"/>
      <c r="AB1011" s="34"/>
      <c r="AC1011" s="34"/>
      <c r="AD1011" s="34"/>
      <c r="AE1011" s="34"/>
      <c r="AR1011" s="195" t="s">
        <v>356</v>
      </c>
      <c r="AT1011" s="195" t="s">
        <v>430</v>
      </c>
      <c r="AU1011" s="195" t="s">
        <v>153</v>
      </c>
      <c r="AY1011" s="17" t="s">
        <v>145</v>
      </c>
      <c r="BE1011" s="196">
        <f>IF(N1011="základní",J1011,0)</f>
        <v>0</v>
      </c>
      <c r="BF1011" s="196">
        <f>IF(N1011="snížená",J1011,0)</f>
        <v>0</v>
      </c>
      <c r="BG1011" s="196">
        <f>IF(N1011="zákl. přenesená",J1011,0)</f>
        <v>0</v>
      </c>
      <c r="BH1011" s="196">
        <f>IF(N1011="sníž. přenesená",J1011,0)</f>
        <v>0</v>
      </c>
      <c r="BI1011" s="196">
        <f>IF(N1011="nulová",J1011,0)</f>
        <v>0</v>
      </c>
      <c r="BJ1011" s="17" t="s">
        <v>153</v>
      </c>
      <c r="BK1011" s="196">
        <f>ROUND(I1011*H1011,2)</f>
        <v>0</v>
      </c>
      <c r="BL1011" s="17" t="s">
        <v>269</v>
      </c>
      <c r="BM1011" s="195" t="s">
        <v>1859</v>
      </c>
    </row>
    <row r="1012" spans="1:65" s="14" customFormat="1" ht="11.25">
      <c r="B1012" s="208"/>
      <c r="C1012" s="209"/>
      <c r="D1012" s="199" t="s">
        <v>155</v>
      </c>
      <c r="E1012" s="209"/>
      <c r="F1012" s="211" t="s">
        <v>1860</v>
      </c>
      <c r="G1012" s="209"/>
      <c r="H1012" s="212">
        <v>38.491</v>
      </c>
      <c r="I1012" s="213"/>
      <c r="J1012" s="209"/>
      <c r="K1012" s="209"/>
      <c r="L1012" s="214"/>
      <c r="M1012" s="215"/>
      <c r="N1012" s="216"/>
      <c r="O1012" s="216"/>
      <c r="P1012" s="216"/>
      <c r="Q1012" s="216"/>
      <c r="R1012" s="216"/>
      <c r="S1012" s="216"/>
      <c r="T1012" s="217"/>
      <c r="AT1012" s="218" t="s">
        <v>155</v>
      </c>
      <c r="AU1012" s="218" t="s">
        <v>153</v>
      </c>
      <c r="AV1012" s="14" t="s">
        <v>153</v>
      </c>
      <c r="AW1012" s="14" t="s">
        <v>4</v>
      </c>
      <c r="AX1012" s="14" t="s">
        <v>83</v>
      </c>
      <c r="AY1012" s="218" t="s">
        <v>145</v>
      </c>
    </row>
    <row r="1013" spans="1:65" s="2" customFormat="1" ht="24.2" customHeight="1">
      <c r="A1013" s="34"/>
      <c r="B1013" s="35"/>
      <c r="C1013" s="183" t="s">
        <v>1861</v>
      </c>
      <c r="D1013" s="183" t="s">
        <v>148</v>
      </c>
      <c r="E1013" s="184" t="s">
        <v>1862</v>
      </c>
      <c r="F1013" s="185" t="s">
        <v>1863</v>
      </c>
      <c r="G1013" s="186" t="s">
        <v>387</v>
      </c>
      <c r="H1013" s="187">
        <v>8.0000000000000002E-3</v>
      </c>
      <c r="I1013" s="188"/>
      <c r="J1013" s="189">
        <f>ROUND(I1013*H1013,2)</f>
        <v>0</v>
      </c>
      <c r="K1013" s="190"/>
      <c r="L1013" s="39"/>
      <c r="M1013" s="191" t="s">
        <v>1</v>
      </c>
      <c r="N1013" s="192" t="s">
        <v>41</v>
      </c>
      <c r="O1013" s="71"/>
      <c r="P1013" s="193">
        <f>O1013*H1013</f>
        <v>0</v>
      </c>
      <c r="Q1013" s="193">
        <v>0</v>
      </c>
      <c r="R1013" s="193">
        <f>Q1013*H1013</f>
        <v>0</v>
      </c>
      <c r="S1013" s="193">
        <v>0</v>
      </c>
      <c r="T1013" s="194">
        <f>S1013*H1013</f>
        <v>0</v>
      </c>
      <c r="U1013" s="34"/>
      <c r="V1013" s="34"/>
      <c r="W1013" s="34"/>
      <c r="X1013" s="34"/>
      <c r="Y1013" s="34"/>
      <c r="Z1013" s="34"/>
      <c r="AA1013" s="34"/>
      <c r="AB1013" s="34"/>
      <c r="AC1013" s="34"/>
      <c r="AD1013" s="34"/>
      <c r="AE1013" s="34"/>
      <c r="AR1013" s="195" t="s">
        <v>269</v>
      </c>
      <c r="AT1013" s="195" t="s">
        <v>148</v>
      </c>
      <c r="AU1013" s="195" t="s">
        <v>153</v>
      </c>
      <c r="AY1013" s="17" t="s">
        <v>145</v>
      </c>
      <c r="BE1013" s="196">
        <f>IF(N1013="základní",J1013,0)</f>
        <v>0</v>
      </c>
      <c r="BF1013" s="196">
        <f>IF(N1013="snížená",J1013,0)</f>
        <v>0</v>
      </c>
      <c r="BG1013" s="196">
        <f>IF(N1013="zákl. přenesená",J1013,0)</f>
        <v>0</v>
      </c>
      <c r="BH1013" s="196">
        <f>IF(N1013="sníž. přenesená",J1013,0)</f>
        <v>0</v>
      </c>
      <c r="BI1013" s="196">
        <f>IF(N1013="nulová",J1013,0)</f>
        <v>0</v>
      </c>
      <c r="BJ1013" s="17" t="s">
        <v>153</v>
      </c>
      <c r="BK1013" s="196">
        <f>ROUND(I1013*H1013,2)</f>
        <v>0</v>
      </c>
      <c r="BL1013" s="17" t="s">
        <v>269</v>
      </c>
      <c r="BM1013" s="195" t="s">
        <v>1864</v>
      </c>
    </row>
    <row r="1014" spans="1:65" s="2" customFormat="1" ht="24.2" customHeight="1">
      <c r="A1014" s="34"/>
      <c r="B1014" s="35"/>
      <c r="C1014" s="183" t="s">
        <v>1865</v>
      </c>
      <c r="D1014" s="183" t="s">
        <v>148</v>
      </c>
      <c r="E1014" s="184" t="s">
        <v>1866</v>
      </c>
      <c r="F1014" s="185" t="s">
        <v>1867</v>
      </c>
      <c r="G1014" s="186" t="s">
        <v>387</v>
      </c>
      <c r="H1014" s="187">
        <v>8.0000000000000002E-3</v>
      </c>
      <c r="I1014" s="188"/>
      <c r="J1014" s="189">
        <f>ROUND(I1014*H1014,2)</f>
        <v>0</v>
      </c>
      <c r="K1014" s="190"/>
      <c r="L1014" s="39"/>
      <c r="M1014" s="191" t="s">
        <v>1</v>
      </c>
      <c r="N1014" s="192" t="s">
        <v>41</v>
      </c>
      <c r="O1014" s="71"/>
      <c r="P1014" s="193">
        <f>O1014*H1014</f>
        <v>0</v>
      </c>
      <c r="Q1014" s="193">
        <v>0</v>
      </c>
      <c r="R1014" s="193">
        <f>Q1014*H1014</f>
        <v>0</v>
      </c>
      <c r="S1014" s="193">
        <v>0</v>
      </c>
      <c r="T1014" s="194">
        <f>S1014*H1014</f>
        <v>0</v>
      </c>
      <c r="U1014" s="34"/>
      <c r="V1014" s="34"/>
      <c r="W1014" s="34"/>
      <c r="X1014" s="34"/>
      <c r="Y1014" s="34"/>
      <c r="Z1014" s="34"/>
      <c r="AA1014" s="34"/>
      <c r="AB1014" s="34"/>
      <c r="AC1014" s="34"/>
      <c r="AD1014" s="34"/>
      <c r="AE1014" s="34"/>
      <c r="AR1014" s="195" t="s">
        <v>269</v>
      </c>
      <c r="AT1014" s="195" t="s">
        <v>148</v>
      </c>
      <c r="AU1014" s="195" t="s">
        <v>153</v>
      </c>
      <c r="AY1014" s="17" t="s">
        <v>145</v>
      </c>
      <c r="BE1014" s="196">
        <f>IF(N1014="základní",J1014,0)</f>
        <v>0</v>
      </c>
      <c r="BF1014" s="196">
        <f>IF(N1014="snížená",J1014,0)</f>
        <v>0</v>
      </c>
      <c r="BG1014" s="196">
        <f>IF(N1014="zákl. přenesená",J1014,0)</f>
        <v>0</v>
      </c>
      <c r="BH1014" s="196">
        <f>IF(N1014="sníž. přenesená",J1014,0)</f>
        <v>0</v>
      </c>
      <c r="BI1014" s="196">
        <f>IF(N1014="nulová",J1014,0)</f>
        <v>0</v>
      </c>
      <c r="BJ1014" s="17" t="s">
        <v>153</v>
      </c>
      <c r="BK1014" s="196">
        <f>ROUND(I1014*H1014,2)</f>
        <v>0</v>
      </c>
      <c r="BL1014" s="17" t="s">
        <v>269</v>
      </c>
      <c r="BM1014" s="195" t="s">
        <v>1868</v>
      </c>
    </row>
    <row r="1015" spans="1:65" s="2" customFormat="1" ht="24.2" customHeight="1">
      <c r="A1015" s="34"/>
      <c r="B1015" s="35"/>
      <c r="C1015" s="183" t="s">
        <v>1869</v>
      </c>
      <c r="D1015" s="183" t="s">
        <v>148</v>
      </c>
      <c r="E1015" s="184" t="s">
        <v>1870</v>
      </c>
      <c r="F1015" s="185" t="s">
        <v>1871</v>
      </c>
      <c r="G1015" s="186" t="s">
        <v>387</v>
      </c>
      <c r="H1015" s="187">
        <v>8.0000000000000002E-3</v>
      </c>
      <c r="I1015" s="188"/>
      <c r="J1015" s="189">
        <f>ROUND(I1015*H1015,2)</f>
        <v>0</v>
      </c>
      <c r="K1015" s="190"/>
      <c r="L1015" s="39"/>
      <c r="M1015" s="191" t="s">
        <v>1</v>
      </c>
      <c r="N1015" s="192" t="s">
        <v>41</v>
      </c>
      <c r="O1015" s="71"/>
      <c r="P1015" s="193">
        <f>O1015*H1015</f>
        <v>0</v>
      </c>
      <c r="Q1015" s="193">
        <v>0</v>
      </c>
      <c r="R1015" s="193">
        <f>Q1015*H1015</f>
        <v>0</v>
      </c>
      <c r="S1015" s="193">
        <v>0</v>
      </c>
      <c r="T1015" s="194">
        <f>S1015*H1015</f>
        <v>0</v>
      </c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R1015" s="195" t="s">
        <v>269</v>
      </c>
      <c r="AT1015" s="195" t="s">
        <v>148</v>
      </c>
      <c r="AU1015" s="195" t="s">
        <v>153</v>
      </c>
      <c r="AY1015" s="17" t="s">
        <v>145</v>
      </c>
      <c r="BE1015" s="196">
        <f>IF(N1015="základní",J1015,0)</f>
        <v>0</v>
      </c>
      <c r="BF1015" s="196">
        <f>IF(N1015="snížená",J1015,0)</f>
        <v>0</v>
      </c>
      <c r="BG1015" s="196">
        <f>IF(N1015="zákl. přenesená",J1015,0)</f>
        <v>0</v>
      </c>
      <c r="BH1015" s="196">
        <f>IF(N1015="sníž. přenesená",J1015,0)</f>
        <v>0</v>
      </c>
      <c r="BI1015" s="196">
        <f>IF(N1015="nulová",J1015,0)</f>
        <v>0</v>
      </c>
      <c r="BJ1015" s="17" t="s">
        <v>153</v>
      </c>
      <c r="BK1015" s="196">
        <f>ROUND(I1015*H1015,2)</f>
        <v>0</v>
      </c>
      <c r="BL1015" s="17" t="s">
        <v>269</v>
      </c>
      <c r="BM1015" s="195" t="s">
        <v>1872</v>
      </c>
    </row>
    <row r="1016" spans="1:65" s="12" customFormat="1" ht="22.9" customHeight="1">
      <c r="B1016" s="167"/>
      <c r="C1016" s="168"/>
      <c r="D1016" s="169" t="s">
        <v>74</v>
      </c>
      <c r="E1016" s="181" t="s">
        <v>1873</v>
      </c>
      <c r="F1016" s="181" t="s">
        <v>1874</v>
      </c>
      <c r="G1016" s="168"/>
      <c r="H1016" s="168"/>
      <c r="I1016" s="171"/>
      <c r="J1016" s="182">
        <f>BK1016</f>
        <v>0</v>
      </c>
      <c r="K1016" s="168"/>
      <c r="L1016" s="173"/>
      <c r="M1016" s="174"/>
      <c r="N1016" s="175"/>
      <c r="O1016" s="175"/>
      <c r="P1016" s="176">
        <f>SUM(P1017:P1055)</f>
        <v>0</v>
      </c>
      <c r="Q1016" s="175"/>
      <c r="R1016" s="176">
        <f>SUM(R1017:R1055)</f>
        <v>0.29102247999999992</v>
      </c>
      <c r="S1016" s="175"/>
      <c r="T1016" s="177">
        <f>SUM(T1017:T1055)</f>
        <v>0.100522</v>
      </c>
      <c r="AR1016" s="178" t="s">
        <v>153</v>
      </c>
      <c r="AT1016" s="179" t="s">
        <v>74</v>
      </c>
      <c r="AU1016" s="179" t="s">
        <v>83</v>
      </c>
      <c r="AY1016" s="178" t="s">
        <v>145</v>
      </c>
      <c r="BK1016" s="180">
        <f>SUM(BK1017:BK1055)</f>
        <v>0</v>
      </c>
    </row>
    <row r="1017" spans="1:65" s="2" customFormat="1" ht="24.2" customHeight="1">
      <c r="A1017" s="34"/>
      <c r="B1017" s="35"/>
      <c r="C1017" s="183" t="s">
        <v>1875</v>
      </c>
      <c r="D1017" s="183" t="s">
        <v>148</v>
      </c>
      <c r="E1017" s="184" t="s">
        <v>1876</v>
      </c>
      <c r="F1017" s="185" t="s">
        <v>1877</v>
      </c>
      <c r="G1017" s="186" t="s">
        <v>173</v>
      </c>
      <c r="H1017" s="187">
        <v>36.802</v>
      </c>
      <c r="I1017" s="188"/>
      <c r="J1017" s="189">
        <f>ROUND(I1017*H1017,2)</f>
        <v>0</v>
      </c>
      <c r="K1017" s="190"/>
      <c r="L1017" s="39"/>
      <c r="M1017" s="191" t="s">
        <v>1</v>
      </c>
      <c r="N1017" s="192" t="s">
        <v>41</v>
      </c>
      <c r="O1017" s="71"/>
      <c r="P1017" s="193">
        <f>O1017*H1017</f>
        <v>0</v>
      </c>
      <c r="Q1017" s="193">
        <v>0</v>
      </c>
      <c r="R1017" s="193">
        <f>Q1017*H1017</f>
        <v>0</v>
      </c>
      <c r="S1017" s="193">
        <v>0</v>
      </c>
      <c r="T1017" s="194">
        <f>S1017*H1017</f>
        <v>0</v>
      </c>
      <c r="U1017" s="34"/>
      <c r="V1017" s="34"/>
      <c r="W1017" s="34"/>
      <c r="X1017" s="34"/>
      <c r="Y1017" s="34"/>
      <c r="Z1017" s="34"/>
      <c r="AA1017" s="34"/>
      <c r="AB1017" s="34"/>
      <c r="AC1017" s="34"/>
      <c r="AD1017" s="34"/>
      <c r="AE1017" s="34"/>
      <c r="AR1017" s="195" t="s">
        <v>269</v>
      </c>
      <c r="AT1017" s="195" t="s">
        <v>148</v>
      </c>
      <c r="AU1017" s="195" t="s">
        <v>153</v>
      </c>
      <c r="AY1017" s="17" t="s">
        <v>145</v>
      </c>
      <c r="BE1017" s="196">
        <f>IF(N1017="základní",J1017,0)</f>
        <v>0</v>
      </c>
      <c r="BF1017" s="196">
        <f>IF(N1017="snížená",J1017,0)</f>
        <v>0</v>
      </c>
      <c r="BG1017" s="196">
        <f>IF(N1017="zákl. přenesená",J1017,0)</f>
        <v>0</v>
      </c>
      <c r="BH1017" s="196">
        <f>IF(N1017="sníž. přenesená",J1017,0)</f>
        <v>0</v>
      </c>
      <c r="BI1017" s="196">
        <f>IF(N1017="nulová",J1017,0)</f>
        <v>0</v>
      </c>
      <c r="BJ1017" s="17" t="s">
        <v>153</v>
      </c>
      <c r="BK1017" s="196">
        <f>ROUND(I1017*H1017,2)</f>
        <v>0</v>
      </c>
      <c r="BL1017" s="17" t="s">
        <v>269</v>
      </c>
      <c r="BM1017" s="195" t="s">
        <v>1878</v>
      </c>
    </row>
    <row r="1018" spans="1:65" s="13" customFormat="1" ht="11.25">
      <c r="B1018" s="197"/>
      <c r="C1018" s="198"/>
      <c r="D1018" s="199" t="s">
        <v>155</v>
      </c>
      <c r="E1018" s="200" t="s">
        <v>1</v>
      </c>
      <c r="F1018" s="201" t="s">
        <v>183</v>
      </c>
      <c r="G1018" s="198"/>
      <c r="H1018" s="200" t="s">
        <v>1</v>
      </c>
      <c r="I1018" s="202"/>
      <c r="J1018" s="198"/>
      <c r="K1018" s="198"/>
      <c r="L1018" s="203"/>
      <c r="M1018" s="204"/>
      <c r="N1018" s="205"/>
      <c r="O1018" s="205"/>
      <c r="P1018" s="205"/>
      <c r="Q1018" s="205"/>
      <c r="R1018" s="205"/>
      <c r="S1018" s="205"/>
      <c r="T1018" s="206"/>
      <c r="AT1018" s="207" t="s">
        <v>155</v>
      </c>
      <c r="AU1018" s="207" t="s">
        <v>153</v>
      </c>
      <c r="AV1018" s="13" t="s">
        <v>83</v>
      </c>
      <c r="AW1018" s="13" t="s">
        <v>33</v>
      </c>
      <c r="AX1018" s="13" t="s">
        <v>75</v>
      </c>
      <c r="AY1018" s="207" t="s">
        <v>145</v>
      </c>
    </row>
    <row r="1019" spans="1:65" s="14" customFormat="1" ht="11.25">
      <c r="B1019" s="208"/>
      <c r="C1019" s="209"/>
      <c r="D1019" s="199" t="s">
        <v>155</v>
      </c>
      <c r="E1019" s="210" t="s">
        <v>1</v>
      </c>
      <c r="F1019" s="211" t="s">
        <v>184</v>
      </c>
      <c r="G1019" s="209"/>
      <c r="H1019" s="212">
        <v>0.87</v>
      </c>
      <c r="I1019" s="213"/>
      <c r="J1019" s="209"/>
      <c r="K1019" s="209"/>
      <c r="L1019" s="214"/>
      <c r="M1019" s="215"/>
      <c r="N1019" s="216"/>
      <c r="O1019" s="216"/>
      <c r="P1019" s="216"/>
      <c r="Q1019" s="216"/>
      <c r="R1019" s="216"/>
      <c r="S1019" s="216"/>
      <c r="T1019" s="217"/>
      <c r="AT1019" s="218" t="s">
        <v>155</v>
      </c>
      <c r="AU1019" s="218" t="s">
        <v>153</v>
      </c>
      <c r="AV1019" s="14" t="s">
        <v>153</v>
      </c>
      <c r="AW1019" s="14" t="s">
        <v>33</v>
      </c>
      <c r="AX1019" s="14" t="s">
        <v>75</v>
      </c>
      <c r="AY1019" s="218" t="s">
        <v>145</v>
      </c>
    </row>
    <row r="1020" spans="1:65" s="13" customFormat="1" ht="11.25">
      <c r="B1020" s="197"/>
      <c r="C1020" s="198"/>
      <c r="D1020" s="199" t="s">
        <v>155</v>
      </c>
      <c r="E1020" s="200" t="s">
        <v>1</v>
      </c>
      <c r="F1020" s="201" t="s">
        <v>933</v>
      </c>
      <c r="G1020" s="198"/>
      <c r="H1020" s="200" t="s">
        <v>1</v>
      </c>
      <c r="I1020" s="202"/>
      <c r="J1020" s="198"/>
      <c r="K1020" s="198"/>
      <c r="L1020" s="203"/>
      <c r="M1020" s="204"/>
      <c r="N1020" s="205"/>
      <c r="O1020" s="205"/>
      <c r="P1020" s="205"/>
      <c r="Q1020" s="205"/>
      <c r="R1020" s="205"/>
      <c r="S1020" s="205"/>
      <c r="T1020" s="206"/>
      <c r="AT1020" s="207" t="s">
        <v>155</v>
      </c>
      <c r="AU1020" s="207" t="s">
        <v>153</v>
      </c>
      <c r="AV1020" s="13" t="s">
        <v>83</v>
      </c>
      <c r="AW1020" s="13" t="s">
        <v>33</v>
      </c>
      <c r="AX1020" s="13" t="s">
        <v>75</v>
      </c>
      <c r="AY1020" s="207" t="s">
        <v>145</v>
      </c>
    </row>
    <row r="1021" spans="1:65" s="14" customFormat="1" ht="11.25">
      <c r="B1021" s="208"/>
      <c r="C1021" s="209"/>
      <c r="D1021" s="199" t="s">
        <v>155</v>
      </c>
      <c r="E1021" s="210" t="s">
        <v>1</v>
      </c>
      <c r="F1021" s="211" t="s">
        <v>278</v>
      </c>
      <c r="G1021" s="209"/>
      <c r="H1021" s="212">
        <v>11.91</v>
      </c>
      <c r="I1021" s="213"/>
      <c r="J1021" s="209"/>
      <c r="K1021" s="209"/>
      <c r="L1021" s="214"/>
      <c r="M1021" s="215"/>
      <c r="N1021" s="216"/>
      <c r="O1021" s="216"/>
      <c r="P1021" s="216"/>
      <c r="Q1021" s="216"/>
      <c r="R1021" s="216"/>
      <c r="S1021" s="216"/>
      <c r="T1021" s="217"/>
      <c r="AT1021" s="218" t="s">
        <v>155</v>
      </c>
      <c r="AU1021" s="218" t="s">
        <v>153</v>
      </c>
      <c r="AV1021" s="14" t="s">
        <v>153</v>
      </c>
      <c r="AW1021" s="14" t="s">
        <v>33</v>
      </c>
      <c r="AX1021" s="14" t="s">
        <v>75</v>
      </c>
      <c r="AY1021" s="218" t="s">
        <v>145</v>
      </c>
    </row>
    <row r="1022" spans="1:65" s="13" customFormat="1" ht="11.25">
      <c r="B1022" s="197"/>
      <c r="C1022" s="198"/>
      <c r="D1022" s="199" t="s">
        <v>155</v>
      </c>
      <c r="E1022" s="200" t="s">
        <v>1</v>
      </c>
      <c r="F1022" s="201" t="s">
        <v>193</v>
      </c>
      <c r="G1022" s="198"/>
      <c r="H1022" s="200" t="s">
        <v>1</v>
      </c>
      <c r="I1022" s="202"/>
      <c r="J1022" s="198"/>
      <c r="K1022" s="198"/>
      <c r="L1022" s="203"/>
      <c r="M1022" s="204"/>
      <c r="N1022" s="205"/>
      <c r="O1022" s="205"/>
      <c r="P1022" s="205"/>
      <c r="Q1022" s="205"/>
      <c r="R1022" s="205"/>
      <c r="S1022" s="205"/>
      <c r="T1022" s="206"/>
      <c r="AT1022" s="207" t="s">
        <v>155</v>
      </c>
      <c r="AU1022" s="207" t="s">
        <v>153</v>
      </c>
      <c r="AV1022" s="13" t="s">
        <v>83</v>
      </c>
      <c r="AW1022" s="13" t="s">
        <v>33</v>
      </c>
      <c r="AX1022" s="13" t="s">
        <v>75</v>
      </c>
      <c r="AY1022" s="207" t="s">
        <v>145</v>
      </c>
    </row>
    <row r="1023" spans="1:65" s="14" customFormat="1" ht="11.25">
      <c r="B1023" s="208"/>
      <c r="C1023" s="209"/>
      <c r="D1023" s="199" t="s">
        <v>155</v>
      </c>
      <c r="E1023" s="210" t="s">
        <v>1</v>
      </c>
      <c r="F1023" s="211" t="s">
        <v>279</v>
      </c>
      <c r="G1023" s="209"/>
      <c r="H1023" s="212">
        <v>19.457000000000001</v>
      </c>
      <c r="I1023" s="213"/>
      <c r="J1023" s="209"/>
      <c r="K1023" s="209"/>
      <c r="L1023" s="214"/>
      <c r="M1023" s="215"/>
      <c r="N1023" s="216"/>
      <c r="O1023" s="216"/>
      <c r="P1023" s="216"/>
      <c r="Q1023" s="216"/>
      <c r="R1023" s="216"/>
      <c r="S1023" s="216"/>
      <c r="T1023" s="217"/>
      <c r="AT1023" s="218" t="s">
        <v>155</v>
      </c>
      <c r="AU1023" s="218" t="s">
        <v>153</v>
      </c>
      <c r="AV1023" s="14" t="s">
        <v>153</v>
      </c>
      <c r="AW1023" s="14" t="s">
        <v>33</v>
      </c>
      <c r="AX1023" s="14" t="s">
        <v>75</v>
      </c>
      <c r="AY1023" s="218" t="s">
        <v>145</v>
      </c>
    </row>
    <row r="1024" spans="1:65" s="13" customFormat="1" ht="11.25">
      <c r="B1024" s="197"/>
      <c r="C1024" s="198"/>
      <c r="D1024" s="199" t="s">
        <v>155</v>
      </c>
      <c r="E1024" s="200" t="s">
        <v>1</v>
      </c>
      <c r="F1024" s="201" t="s">
        <v>285</v>
      </c>
      <c r="G1024" s="198"/>
      <c r="H1024" s="200" t="s">
        <v>1</v>
      </c>
      <c r="I1024" s="202"/>
      <c r="J1024" s="198"/>
      <c r="K1024" s="198"/>
      <c r="L1024" s="203"/>
      <c r="M1024" s="204"/>
      <c r="N1024" s="205"/>
      <c r="O1024" s="205"/>
      <c r="P1024" s="205"/>
      <c r="Q1024" s="205"/>
      <c r="R1024" s="205"/>
      <c r="S1024" s="205"/>
      <c r="T1024" s="206"/>
      <c r="AT1024" s="207" t="s">
        <v>155</v>
      </c>
      <c r="AU1024" s="207" t="s">
        <v>153</v>
      </c>
      <c r="AV1024" s="13" t="s">
        <v>83</v>
      </c>
      <c r="AW1024" s="13" t="s">
        <v>33</v>
      </c>
      <c r="AX1024" s="13" t="s">
        <v>75</v>
      </c>
      <c r="AY1024" s="207" t="s">
        <v>145</v>
      </c>
    </row>
    <row r="1025" spans="1:65" s="14" customFormat="1" ht="11.25">
      <c r="B1025" s="208"/>
      <c r="C1025" s="209"/>
      <c r="D1025" s="199" t="s">
        <v>155</v>
      </c>
      <c r="E1025" s="210" t="s">
        <v>1</v>
      </c>
      <c r="F1025" s="211" t="s">
        <v>286</v>
      </c>
      <c r="G1025" s="209"/>
      <c r="H1025" s="212">
        <v>4.5650000000000004</v>
      </c>
      <c r="I1025" s="213"/>
      <c r="J1025" s="209"/>
      <c r="K1025" s="209"/>
      <c r="L1025" s="214"/>
      <c r="M1025" s="215"/>
      <c r="N1025" s="216"/>
      <c r="O1025" s="216"/>
      <c r="P1025" s="216"/>
      <c r="Q1025" s="216"/>
      <c r="R1025" s="216"/>
      <c r="S1025" s="216"/>
      <c r="T1025" s="217"/>
      <c r="AT1025" s="218" t="s">
        <v>155</v>
      </c>
      <c r="AU1025" s="218" t="s">
        <v>153</v>
      </c>
      <c r="AV1025" s="14" t="s">
        <v>153</v>
      </c>
      <c r="AW1025" s="14" t="s">
        <v>33</v>
      </c>
      <c r="AX1025" s="14" t="s">
        <v>75</v>
      </c>
      <c r="AY1025" s="218" t="s">
        <v>145</v>
      </c>
    </row>
    <row r="1026" spans="1:65" s="15" customFormat="1" ht="11.25">
      <c r="B1026" s="219"/>
      <c r="C1026" s="220"/>
      <c r="D1026" s="199" t="s">
        <v>155</v>
      </c>
      <c r="E1026" s="221" t="s">
        <v>1</v>
      </c>
      <c r="F1026" s="222" t="s">
        <v>165</v>
      </c>
      <c r="G1026" s="220"/>
      <c r="H1026" s="223">
        <v>36.802</v>
      </c>
      <c r="I1026" s="224"/>
      <c r="J1026" s="220"/>
      <c r="K1026" s="220"/>
      <c r="L1026" s="225"/>
      <c r="M1026" s="226"/>
      <c r="N1026" s="227"/>
      <c r="O1026" s="227"/>
      <c r="P1026" s="227"/>
      <c r="Q1026" s="227"/>
      <c r="R1026" s="227"/>
      <c r="S1026" s="227"/>
      <c r="T1026" s="228"/>
      <c r="AT1026" s="229" t="s">
        <v>155</v>
      </c>
      <c r="AU1026" s="229" t="s">
        <v>153</v>
      </c>
      <c r="AV1026" s="15" t="s">
        <v>152</v>
      </c>
      <c r="AW1026" s="15" t="s">
        <v>33</v>
      </c>
      <c r="AX1026" s="15" t="s">
        <v>83</v>
      </c>
      <c r="AY1026" s="229" t="s">
        <v>145</v>
      </c>
    </row>
    <row r="1027" spans="1:65" s="2" customFormat="1" ht="24.2" customHeight="1">
      <c r="A1027" s="34"/>
      <c r="B1027" s="35"/>
      <c r="C1027" s="183" t="s">
        <v>1879</v>
      </c>
      <c r="D1027" s="183" t="s">
        <v>148</v>
      </c>
      <c r="E1027" s="184" t="s">
        <v>1880</v>
      </c>
      <c r="F1027" s="185" t="s">
        <v>1881</v>
      </c>
      <c r="G1027" s="186" t="s">
        <v>173</v>
      </c>
      <c r="H1027" s="187">
        <v>4.5650000000000004</v>
      </c>
      <c r="I1027" s="188"/>
      <c r="J1027" s="189">
        <f>ROUND(I1027*H1027,2)</f>
        <v>0</v>
      </c>
      <c r="K1027" s="190"/>
      <c r="L1027" s="39"/>
      <c r="M1027" s="191" t="s">
        <v>1</v>
      </c>
      <c r="N1027" s="192" t="s">
        <v>41</v>
      </c>
      <c r="O1027" s="71"/>
      <c r="P1027" s="193">
        <f>O1027*H1027</f>
        <v>0</v>
      </c>
      <c r="Q1027" s="193">
        <v>0</v>
      </c>
      <c r="R1027" s="193">
        <f>Q1027*H1027</f>
        <v>0</v>
      </c>
      <c r="S1027" s="193">
        <v>0</v>
      </c>
      <c r="T1027" s="194">
        <f>S1027*H1027</f>
        <v>0</v>
      </c>
      <c r="U1027" s="34"/>
      <c r="V1027" s="34"/>
      <c r="W1027" s="34"/>
      <c r="X1027" s="34"/>
      <c r="Y1027" s="34"/>
      <c r="Z1027" s="34"/>
      <c r="AA1027" s="34"/>
      <c r="AB1027" s="34"/>
      <c r="AC1027" s="34"/>
      <c r="AD1027" s="34"/>
      <c r="AE1027" s="34"/>
      <c r="AR1027" s="195" t="s">
        <v>269</v>
      </c>
      <c r="AT1027" s="195" t="s">
        <v>148</v>
      </c>
      <c r="AU1027" s="195" t="s">
        <v>153</v>
      </c>
      <c r="AY1027" s="17" t="s">
        <v>145</v>
      </c>
      <c r="BE1027" s="196">
        <f>IF(N1027="základní",J1027,0)</f>
        <v>0</v>
      </c>
      <c r="BF1027" s="196">
        <f>IF(N1027="snížená",J1027,0)</f>
        <v>0</v>
      </c>
      <c r="BG1027" s="196">
        <f>IF(N1027="zákl. přenesená",J1027,0)</f>
        <v>0</v>
      </c>
      <c r="BH1027" s="196">
        <f>IF(N1027="sníž. přenesená",J1027,0)</f>
        <v>0</v>
      </c>
      <c r="BI1027" s="196">
        <f>IF(N1027="nulová",J1027,0)</f>
        <v>0</v>
      </c>
      <c r="BJ1027" s="17" t="s">
        <v>153</v>
      </c>
      <c r="BK1027" s="196">
        <f>ROUND(I1027*H1027,2)</f>
        <v>0</v>
      </c>
      <c r="BL1027" s="17" t="s">
        <v>269</v>
      </c>
      <c r="BM1027" s="195" t="s">
        <v>1882</v>
      </c>
    </row>
    <row r="1028" spans="1:65" s="13" customFormat="1" ht="11.25">
      <c r="B1028" s="197"/>
      <c r="C1028" s="198"/>
      <c r="D1028" s="199" t="s">
        <v>155</v>
      </c>
      <c r="E1028" s="200" t="s">
        <v>1</v>
      </c>
      <c r="F1028" s="201" t="s">
        <v>285</v>
      </c>
      <c r="G1028" s="198"/>
      <c r="H1028" s="200" t="s">
        <v>1</v>
      </c>
      <c r="I1028" s="202"/>
      <c r="J1028" s="198"/>
      <c r="K1028" s="198"/>
      <c r="L1028" s="203"/>
      <c r="M1028" s="204"/>
      <c r="N1028" s="205"/>
      <c r="O1028" s="205"/>
      <c r="P1028" s="205"/>
      <c r="Q1028" s="205"/>
      <c r="R1028" s="205"/>
      <c r="S1028" s="205"/>
      <c r="T1028" s="206"/>
      <c r="AT1028" s="207" t="s">
        <v>155</v>
      </c>
      <c r="AU1028" s="207" t="s">
        <v>153</v>
      </c>
      <c r="AV1028" s="13" t="s">
        <v>83</v>
      </c>
      <c r="AW1028" s="13" t="s">
        <v>33</v>
      </c>
      <c r="AX1028" s="13" t="s">
        <v>75</v>
      </c>
      <c r="AY1028" s="207" t="s">
        <v>145</v>
      </c>
    </row>
    <row r="1029" spans="1:65" s="14" customFormat="1" ht="11.25">
      <c r="B1029" s="208"/>
      <c r="C1029" s="209"/>
      <c r="D1029" s="199" t="s">
        <v>155</v>
      </c>
      <c r="E1029" s="210" t="s">
        <v>1</v>
      </c>
      <c r="F1029" s="211" t="s">
        <v>286</v>
      </c>
      <c r="G1029" s="209"/>
      <c r="H1029" s="212">
        <v>4.5650000000000004</v>
      </c>
      <c r="I1029" s="213"/>
      <c r="J1029" s="209"/>
      <c r="K1029" s="209"/>
      <c r="L1029" s="214"/>
      <c r="M1029" s="215"/>
      <c r="N1029" s="216"/>
      <c r="O1029" s="216"/>
      <c r="P1029" s="216"/>
      <c r="Q1029" s="216"/>
      <c r="R1029" s="216"/>
      <c r="S1029" s="216"/>
      <c r="T1029" s="217"/>
      <c r="AT1029" s="218" t="s">
        <v>155</v>
      </c>
      <c r="AU1029" s="218" t="s">
        <v>153</v>
      </c>
      <c r="AV1029" s="14" t="s">
        <v>153</v>
      </c>
      <c r="AW1029" s="14" t="s">
        <v>33</v>
      </c>
      <c r="AX1029" s="14" t="s">
        <v>83</v>
      </c>
      <c r="AY1029" s="218" t="s">
        <v>145</v>
      </c>
    </row>
    <row r="1030" spans="1:65" s="2" customFormat="1" ht="16.5" customHeight="1">
      <c r="A1030" s="34"/>
      <c r="B1030" s="35"/>
      <c r="C1030" s="183" t="s">
        <v>1883</v>
      </c>
      <c r="D1030" s="183" t="s">
        <v>148</v>
      </c>
      <c r="E1030" s="184" t="s">
        <v>1884</v>
      </c>
      <c r="F1030" s="185" t="s">
        <v>1885</v>
      </c>
      <c r="G1030" s="186" t="s">
        <v>173</v>
      </c>
      <c r="H1030" s="187">
        <v>36.802</v>
      </c>
      <c r="I1030" s="188"/>
      <c r="J1030" s="189">
        <f>ROUND(I1030*H1030,2)</f>
        <v>0</v>
      </c>
      <c r="K1030" s="190"/>
      <c r="L1030" s="39"/>
      <c r="M1030" s="191" t="s">
        <v>1</v>
      </c>
      <c r="N1030" s="192" t="s">
        <v>41</v>
      </c>
      <c r="O1030" s="71"/>
      <c r="P1030" s="193">
        <f>O1030*H1030</f>
        <v>0</v>
      </c>
      <c r="Q1030" s="193">
        <v>0</v>
      </c>
      <c r="R1030" s="193">
        <f>Q1030*H1030</f>
        <v>0</v>
      </c>
      <c r="S1030" s="193">
        <v>0</v>
      </c>
      <c r="T1030" s="194">
        <f>S1030*H1030</f>
        <v>0</v>
      </c>
      <c r="U1030" s="34"/>
      <c r="V1030" s="34"/>
      <c r="W1030" s="34"/>
      <c r="X1030" s="34"/>
      <c r="Y1030" s="34"/>
      <c r="Z1030" s="34"/>
      <c r="AA1030" s="34"/>
      <c r="AB1030" s="34"/>
      <c r="AC1030" s="34"/>
      <c r="AD1030" s="34"/>
      <c r="AE1030" s="34"/>
      <c r="AR1030" s="195" t="s">
        <v>269</v>
      </c>
      <c r="AT1030" s="195" t="s">
        <v>148</v>
      </c>
      <c r="AU1030" s="195" t="s">
        <v>153</v>
      </c>
      <c r="AY1030" s="17" t="s">
        <v>145</v>
      </c>
      <c r="BE1030" s="196">
        <f>IF(N1030="základní",J1030,0)</f>
        <v>0</v>
      </c>
      <c r="BF1030" s="196">
        <f>IF(N1030="snížená",J1030,0)</f>
        <v>0</v>
      </c>
      <c r="BG1030" s="196">
        <f>IF(N1030="zákl. přenesená",J1030,0)</f>
        <v>0</v>
      </c>
      <c r="BH1030" s="196">
        <f>IF(N1030="sníž. přenesená",J1030,0)</f>
        <v>0</v>
      </c>
      <c r="BI1030" s="196">
        <f>IF(N1030="nulová",J1030,0)</f>
        <v>0</v>
      </c>
      <c r="BJ1030" s="17" t="s">
        <v>153</v>
      </c>
      <c r="BK1030" s="196">
        <f>ROUND(I1030*H1030,2)</f>
        <v>0</v>
      </c>
      <c r="BL1030" s="17" t="s">
        <v>269</v>
      </c>
      <c r="BM1030" s="195" t="s">
        <v>1886</v>
      </c>
    </row>
    <row r="1031" spans="1:65" s="2" customFormat="1" ht="24.2" customHeight="1">
      <c r="A1031" s="34"/>
      <c r="B1031" s="35"/>
      <c r="C1031" s="183" t="s">
        <v>1887</v>
      </c>
      <c r="D1031" s="183" t="s">
        <v>148</v>
      </c>
      <c r="E1031" s="184" t="s">
        <v>1888</v>
      </c>
      <c r="F1031" s="185" t="s">
        <v>1889</v>
      </c>
      <c r="G1031" s="186" t="s">
        <v>173</v>
      </c>
      <c r="H1031" s="187">
        <v>36.802</v>
      </c>
      <c r="I1031" s="188"/>
      <c r="J1031" s="189">
        <f>ROUND(I1031*H1031,2)</f>
        <v>0</v>
      </c>
      <c r="K1031" s="190"/>
      <c r="L1031" s="39"/>
      <c r="M1031" s="191" t="s">
        <v>1</v>
      </c>
      <c r="N1031" s="192" t="s">
        <v>41</v>
      </c>
      <c r="O1031" s="71"/>
      <c r="P1031" s="193">
        <f>O1031*H1031</f>
        <v>0</v>
      </c>
      <c r="Q1031" s="193">
        <v>2.0000000000000001E-4</v>
      </c>
      <c r="R1031" s="193">
        <f>Q1031*H1031</f>
        <v>7.3604000000000004E-3</v>
      </c>
      <c r="S1031" s="193">
        <v>0</v>
      </c>
      <c r="T1031" s="194">
        <f>S1031*H1031</f>
        <v>0</v>
      </c>
      <c r="U1031" s="34"/>
      <c r="V1031" s="34"/>
      <c r="W1031" s="34"/>
      <c r="X1031" s="34"/>
      <c r="Y1031" s="34"/>
      <c r="Z1031" s="34"/>
      <c r="AA1031" s="34"/>
      <c r="AB1031" s="34"/>
      <c r="AC1031" s="34"/>
      <c r="AD1031" s="34"/>
      <c r="AE1031" s="34"/>
      <c r="AR1031" s="195" t="s">
        <v>269</v>
      </c>
      <c r="AT1031" s="195" t="s">
        <v>148</v>
      </c>
      <c r="AU1031" s="195" t="s">
        <v>153</v>
      </c>
      <c r="AY1031" s="17" t="s">
        <v>145</v>
      </c>
      <c r="BE1031" s="196">
        <f>IF(N1031="základní",J1031,0)</f>
        <v>0</v>
      </c>
      <c r="BF1031" s="196">
        <f>IF(N1031="snížená",J1031,0)</f>
        <v>0</v>
      </c>
      <c r="BG1031" s="196">
        <f>IF(N1031="zákl. přenesená",J1031,0)</f>
        <v>0</v>
      </c>
      <c r="BH1031" s="196">
        <f>IF(N1031="sníž. přenesená",J1031,0)</f>
        <v>0</v>
      </c>
      <c r="BI1031" s="196">
        <f>IF(N1031="nulová",J1031,0)</f>
        <v>0</v>
      </c>
      <c r="BJ1031" s="17" t="s">
        <v>153</v>
      </c>
      <c r="BK1031" s="196">
        <f>ROUND(I1031*H1031,2)</f>
        <v>0</v>
      </c>
      <c r="BL1031" s="17" t="s">
        <v>269</v>
      </c>
      <c r="BM1031" s="195" t="s">
        <v>1890</v>
      </c>
    </row>
    <row r="1032" spans="1:65" s="2" customFormat="1" ht="33" customHeight="1">
      <c r="A1032" s="34"/>
      <c r="B1032" s="35"/>
      <c r="C1032" s="183" t="s">
        <v>1891</v>
      </c>
      <c r="D1032" s="183" t="s">
        <v>148</v>
      </c>
      <c r="E1032" s="184" t="s">
        <v>1892</v>
      </c>
      <c r="F1032" s="185" t="s">
        <v>1893</v>
      </c>
      <c r="G1032" s="186" t="s">
        <v>173</v>
      </c>
      <c r="H1032" s="187">
        <v>36.802</v>
      </c>
      <c r="I1032" s="188"/>
      <c r="J1032" s="189">
        <f>ROUND(I1032*H1032,2)</f>
        <v>0</v>
      </c>
      <c r="K1032" s="190"/>
      <c r="L1032" s="39"/>
      <c r="M1032" s="191" t="s">
        <v>1</v>
      </c>
      <c r="N1032" s="192" t="s">
        <v>41</v>
      </c>
      <c r="O1032" s="71"/>
      <c r="P1032" s="193">
        <f>O1032*H1032</f>
        <v>0</v>
      </c>
      <c r="Q1032" s="193">
        <v>4.4999999999999997E-3</v>
      </c>
      <c r="R1032" s="193">
        <f>Q1032*H1032</f>
        <v>0.16560899999999998</v>
      </c>
      <c r="S1032" s="193">
        <v>0</v>
      </c>
      <c r="T1032" s="194">
        <f>S1032*H1032</f>
        <v>0</v>
      </c>
      <c r="U1032" s="34"/>
      <c r="V1032" s="34"/>
      <c r="W1032" s="34"/>
      <c r="X1032" s="34"/>
      <c r="Y1032" s="34"/>
      <c r="Z1032" s="34"/>
      <c r="AA1032" s="34"/>
      <c r="AB1032" s="34"/>
      <c r="AC1032" s="34"/>
      <c r="AD1032" s="34"/>
      <c r="AE1032" s="34"/>
      <c r="AR1032" s="195" t="s">
        <v>269</v>
      </c>
      <c r="AT1032" s="195" t="s">
        <v>148</v>
      </c>
      <c r="AU1032" s="195" t="s">
        <v>153</v>
      </c>
      <c r="AY1032" s="17" t="s">
        <v>145</v>
      </c>
      <c r="BE1032" s="196">
        <f>IF(N1032="základní",J1032,0)</f>
        <v>0</v>
      </c>
      <c r="BF1032" s="196">
        <f>IF(N1032="snížená",J1032,0)</f>
        <v>0</v>
      </c>
      <c r="BG1032" s="196">
        <f>IF(N1032="zákl. přenesená",J1032,0)</f>
        <v>0</v>
      </c>
      <c r="BH1032" s="196">
        <f>IF(N1032="sníž. přenesená",J1032,0)</f>
        <v>0</v>
      </c>
      <c r="BI1032" s="196">
        <f>IF(N1032="nulová",J1032,0)</f>
        <v>0</v>
      </c>
      <c r="BJ1032" s="17" t="s">
        <v>153</v>
      </c>
      <c r="BK1032" s="196">
        <f>ROUND(I1032*H1032,2)</f>
        <v>0</v>
      </c>
      <c r="BL1032" s="17" t="s">
        <v>269</v>
      </c>
      <c r="BM1032" s="195" t="s">
        <v>1894</v>
      </c>
    </row>
    <row r="1033" spans="1:65" s="2" customFormat="1" ht="24.2" customHeight="1">
      <c r="A1033" s="34"/>
      <c r="B1033" s="35"/>
      <c r="C1033" s="183" t="s">
        <v>1895</v>
      </c>
      <c r="D1033" s="183" t="s">
        <v>148</v>
      </c>
      <c r="E1033" s="184" t="s">
        <v>1896</v>
      </c>
      <c r="F1033" s="185" t="s">
        <v>1897</v>
      </c>
      <c r="G1033" s="186" t="s">
        <v>173</v>
      </c>
      <c r="H1033" s="187">
        <v>35.932000000000002</v>
      </c>
      <c r="I1033" s="188"/>
      <c r="J1033" s="189">
        <f>ROUND(I1033*H1033,2)</f>
        <v>0</v>
      </c>
      <c r="K1033" s="190"/>
      <c r="L1033" s="39"/>
      <c r="M1033" s="191" t="s">
        <v>1</v>
      </c>
      <c r="N1033" s="192" t="s">
        <v>41</v>
      </c>
      <c r="O1033" s="71"/>
      <c r="P1033" s="193">
        <f>O1033*H1033</f>
        <v>0</v>
      </c>
      <c r="Q1033" s="193">
        <v>0</v>
      </c>
      <c r="R1033" s="193">
        <f>Q1033*H1033</f>
        <v>0</v>
      </c>
      <c r="S1033" s="193">
        <v>2.5000000000000001E-3</v>
      </c>
      <c r="T1033" s="194">
        <f>S1033*H1033</f>
        <v>8.9830000000000007E-2</v>
      </c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R1033" s="195" t="s">
        <v>269</v>
      </c>
      <c r="AT1033" s="195" t="s">
        <v>148</v>
      </c>
      <c r="AU1033" s="195" t="s">
        <v>153</v>
      </c>
      <c r="AY1033" s="17" t="s">
        <v>145</v>
      </c>
      <c r="BE1033" s="196">
        <f>IF(N1033="základní",J1033,0)</f>
        <v>0</v>
      </c>
      <c r="BF1033" s="196">
        <f>IF(N1033="snížená",J1033,0)</f>
        <v>0</v>
      </c>
      <c r="BG1033" s="196">
        <f>IF(N1033="zákl. přenesená",J1033,0)</f>
        <v>0</v>
      </c>
      <c r="BH1033" s="196">
        <f>IF(N1033="sníž. přenesená",J1033,0)</f>
        <v>0</v>
      </c>
      <c r="BI1033" s="196">
        <f>IF(N1033="nulová",J1033,0)</f>
        <v>0</v>
      </c>
      <c r="BJ1033" s="17" t="s">
        <v>153</v>
      </c>
      <c r="BK1033" s="196">
        <f>ROUND(I1033*H1033,2)</f>
        <v>0</v>
      </c>
      <c r="BL1033" s="17" t="s">
        <v>269</v>
      </c>
      <c r="BM1033" s="195" t="s">
        <v>1898</v>
      </c>
    </row>
    <row r="1034" spans="1:65" s="13" customFormat="1" ht="11.25">
      <c r="B1034" s="197"/>
      <c r="C1034" s="198"/>
      <c r="D1034" s="199" t="s">
        <v>155</v>
      </c>
      <c r="E1034" s="200" t="s">
        <v>1</v>
      </c>
      <c r="F1034" s="201" t="s">
        <v>285</v>
      </c>
      <c r="G1034" s="198"/>
      <c r="H1034" s="200" t="s">
        <v>1</v>
      </c>
      <c r="I1034" s="202"/>
      <c r="J1034" s="198"/>
      <c r="K1034" s="198"/>
      <c r="L1034" s="203"/>
      <c r="M1034" s="204"/>
      <c r="N1034" s="205"/>
      <c r="O1034" s="205"/>
      <c r="P1034" s="205"/>
      <c r="Q1034" s="205"/>
      <c r="R1034" s="205"/>
      <c r="S1034" s="205"/>
      <c r="T1034" s="206"/>
      <c r="AT1034" s="207" t="s">
        <v>155</v>
      </c>
      <c r="AU1034" s="207" t="s">
        <v>153</v>
      </c>
      <c r="AV1034" s="13" t="s">
        <v>83</v>
      </c>
      <c r="AW1034" s="13" t="s">
        <v>33</v>
      </c>
      <c r="AX1034" s="13" t="s">
        <v>75</v>
      </c>
      <c r="AY1034" s="207" t="s">
        <v>145</v>
      </c>
    </row>
    <row r="1035" spans="1:65" s="14" customFormat="1" ht="11.25">
      <c r="B1035" s="208"/>
      <c r="C1035" s="209"/>
      <c r="D1035" s="199" t="s">
        <v>155</v>
      </c>
      <c r="E1035" s="210" t="s">
        <v>1</v>
      </c>
      <c r="F1035" s="211" t="s">
        <v>286</v>
      </c>
      <c r="G1035" s="209"/>
      <c r="H1035" s="212">
        <v>4.5650000000000004</v>
      </c>
      <c r="I1035" s="213"/>
      <c r="J1035" s="209"/>
      <c r="K1035" s="209"/>
      <c r="L1035" s="214"/>
      <c r="M1035" s="215"/>
      <c r="N1035" s="216"/>
      <c r="O1035" s="216"/>
      <c r="P1035" s="216"/>
      <c r="Q1035" s="216"/>
      <c r="R1035" s="216"/>
      <c r="S1035" s="216"/>
      <c r="T1035" s="217"/>
      <c r="AT1035" s="218" t="s">
        <v>155</v>
      </c>
      <c r="AU1035" s="218" t="s">
        <v>153</v>
      </c>
      <c r="AV1035" s="14" t="s">
        <v>153</v>
      </c>
      <c r="AW1035" s="14" t="s">
        <v>33</v>
      </c>
      <c r="AX1035" s="14" t="s">
        <v>75</v>
      </c>
      <c r="AY1035" s="218" t="s">
        <v>145</v>
      </c>
    </row>
    <row r="1036" spans="1:65" s="13" customFormat="1" ht="11.25">
      <c r="B1036" s="197"/>
      <c r="C1036" s="198"/>
      <c r="D1036" s="199" t="s">
        <v>155</v>
      </c>
      <c r="E1036" s="200" t="s">
        <v>1</v>
      </c>
      <c r="F1036" s="201" t="s">
        <v>277</v>
      </c>
      <c r="G1036" s="198"/>
      <c r="H1036" s="200" t="s">
        <v>1</v>
      </c>
      <c r="I1036" s="202"/>
      <c r="J1036" s="198"/>
      <c r="K1036" s="198"/>
      <c r="L1036" s="203"/>
      <c r="M1036" s="204"/>
      <c r="N1036" s="205"/>
      <c r="O1036" s="205"/>
      <c r="P1036" s="205"/>
      <c r="Q1036" s="205"/>
      <c r="R1036" s="205"/>
      <c r="S1036" s="205"/>
      <c r="T1036" s="206"/>
      <c r="AT1036" s="207" t="s">
        <v>155</v>
      </c>
      <c r="AU1036" s="207" t="s">
        <v>153</v>
      </c>
      <c r="AV1036" s="13" t="s">
        <v>83</v>
      </c>
      <c r="AW1036" s="13" t="s">
        <v>33</v>
      </c>
      <c r="AX1036" s="13" t="s">
        <v>75</v>
      </c>
      <c r="AY1036" s="207" t="s">
        <v>145</v>
      </c>
    </row>
    <row r="1037" spans="1:65" s="14" customFormat="1" ht="11.25">
      <c r="B1037" s="208"/>
      <c r="C1037" s="209"/>
      <c r="D1037" s="199" t="s">
        <v>155</v>
      </c>
      <c r="E1037" s="210" t="s">
        <v>1</v>
      </c>
      <c r="F1037" s="211" t="s">
        <v>278</v>
      </c>
      <c r="G1037" s="209"/>
      <c r="H1037" s="212">
        <v>11.91</v>
      </c>
      <c r="I1037" s="213"/>
      <c r="J1037" s="209"/>
      <c r="K1037" s="209"/>
      <c r="L1037" s="214"/>
      <c r="M1037" s="215"/>
      <c r="N1037" s="216"/>
      <c r="O1037" s="216"/>
      <c r="P1037" s="216"/>
      <c r="Q1037" s="216"/>
      <c r="R1037" s="216"/>
      <c r="S1037" s="216"/>
      <c r="T1037" s="217"/>
      <c r="AT1037" s="218" t="s">
        <v>155</v>
      </c>
      <c r="AU1037" s="218" t="s">
        <v>153</v>
      </c>
      <c r="AV1037" s="14" t="s">
        <v>153</v>
      </c>
      <c r="AW1037" s="14" t="s">
        <v>33</v>
      </c>
      <c r="AX1037" s="14" t="s">
        <v>75</v>
      </c>
      <c r="AY1037" s="218" t="s">
        <v>145</v>
      </c>
    </row>
    <row r="1038" spans="1:65" s="13" customFormat="1" ht="11.25">
      <c r="B1038" s="197"/>
      <c r="C1038" s="198"/>
      <c r="D1038" s="199" t="s">
        <v>155</v>
      </c>
      <c r="E1038" s="200" t="s">
        <v>1</v>
      </c>
      <c r="F1038" s="201" t="s">
        <v>193</v>
      </c>
      <c r="G1038" s="198"/>
      <c r="H1038" s="200" t="s">
        <v>1</v>
      </c>
      <c r="I1038" s="202"/>
      <c r="J1038" s="198"/>
      <c r="K1038" s="198"/>
      <c r="L1038" s="203"/>
      <c r="M1038" s="204"/>
      <c r="N1038" s="205"/>
      <c r="O1038" s="205"/>
      <c r="P1038" s="205"/>
      <c r="Q1038" s="205"/>
      <c r="R1038" s="205"/>
      <c r="S1038" s="205"/>
      <c r="T1038" s="206"/>
      <c r="AT1038" s="207" t="s">
        <v>155</v>
      </c>
      <c r="AU1038" s="207" t="s">
        <v>153</v>
      </c>
      <c r="AV1038" s="13" t="s">
        <v>83</v>
      </c>
      <c r="AW1038" s="13" t="s">
        <v>33</v>
      </c>
      <c r="AX1038" s="13" t="s">
        <v>75</v>
      </c>
      <c r="AY1038" s="207" t="s">
        <v>145</v>
      </c>
    </row>
    <row r="1039" spans="1:65" s="14" customFormat="1" ht="11.25">
      <c r="B1039" s="208"/>
      <c r="C1039" s="209"/>
      <c r="D1039" s="199" t="s">
        <v>155</v>
      </c>
      <c r="E1039" s="210" t="s">
        <v>1</v>
      </c>
      <c r="F1039" s="211" t="s">
        <v>279</v>
      </c>
      <c r="G1039" s="209"/>
      <c r="H1039" s="212">
        <v>19.457000000000001</v>
      </c>
      <c r="I1039" s="213"/>
      <c r="J1039" s="209"/>
      <c r="K1039" s="209"/>
      <c r="L1039" s="214"/>
      <c r="M1039" s="215"/>
      <c r="N1039" s="216"/>
      <c r="O1039" s="216"/>
      <c r="P1039" s="216"/>
      <c r="Q1039" s="216"/>
      <c r="R1039" s="216"/>
      <c r="S1039" s="216"/>
      <c r="T1039" s="217"/>
      <c r="AT1039" s="218" t="s">
        <v>155</v>
      </c>
      <c r="AU1039" s="218" t="s">
        <v>153</v>
      </c>
      <c r="AV1039" s="14" t="s">
        <v>153</v>
      </c>
      <c r="AW1039" s="14" t="s">
        <v>33</v>
      </c>
      <c r="AX1039" s="14" t="s">
        <v>75</v>
      </c>
      <c r="AY1039" s="218" t="s">
        <v>145</v>
      </c>
    </row>
    <row r="1040" spans="1:65" s="15" customFormat="1" ht="11.25">
      <c r="B1040" s="219"/>
      <c r="C1040" s="220"/>
      <c r="D1040" s="199" t="s">
        <v>155</v>
      </c>
      <c r="E1040" s="221" t="s">
        <v>1</v>
      </c>
      <c r="F1040" s="222" t="s">
        <v>165</v>
      </c>
      <c r="G1040" s="220"/>
      <c r="H1040" s="223">
        <v>35.932000000000002</v>
      </c>
      <c r="I1040" s="224"/>
      <c r="J1040" s="220"/>
      <c r="K1040" s="220"/>
      <c r="L1040" s="225"/>
      <c r="M1040" s="226"/>
      <c r="N1040" s="227"/>
      <c r="O1040" s="227"/>
      <c r="P1040" s="227"/>
      <c r="Q1040" s="227"/>
      <c r="R1040" s="227"/>
      <c r="S1040" s="227"/>
      <c r="T1040" s="228"/>
      <c r="AT1040" s="229" t="s">
        <v>155</v>
      </c>
      <c r="AU1040" s="229" t="s">
        <v>153</v>
      </c>
      <c r="AV1040" s="15" t="s">
        <v>152</v>
      </c>
      <c r="AW1040" s="15" t="s">
        <v>33</v>
      </c>
      <c r="AX1040" s="15" t="s">
        <v>83</v>
      </c>
      <c r="AY1040" s="229" t="s">
        <v>145</v>
      </c>
    </row>
    <row r="1041" spans="1:65" s="2" customFormat="1" ht="16.5" customHeight="1">
      <c r="A1041" s="34"/>
      <c r="B1041" s="35"/>
      <c r="C1041" s="183" t="s">
        <v>1899</v>
      </c>
      <c r="D1041" s="183" t="s">
        <v>148</v>
      </c>
      <c r="E1041" s="184" t="s">
        <v>1900</v>
      </c>
      <c r="F1041" s="185" t="s">
        <v>1901</v>
      </c>
      <c r="G1041" s="186" t="s">
        <v>173</v>
      </c>
      <c r="H1041" s="187">
        <v>36.802</v>
      </c>
      <c r="I1041" s="188"/>
      <c r="J1041" s="189">
        <f>ROUND(I1041*H1041,2)</f>
        <v>0</v>
      </c>
      <c r="K1041" s="190"/>
      <c r="L1041" s="39"/>
      <c r="M1041" s="191" t="s">
        <v>1</v>
      </c>
      <c r="N1041" s="192" t="s">
        <v>41</v>
      </c>
      <c r="O1041" s="71"/>
      <c r="P1041" s="193">
        <f>O1041*H1041</f>
        <v>0</v>
      </c>
      <c r="Q1041" s="193">
        <v>2.9999999999999997E-4</v>
      </c>
      <c r="R1041" s="193">
        <f>Q1041*H1041</f>
        <v>1.1040599999999999E-2</v>
      </c>
      <c r="S1041" s="193">
        <v>0</v>
      </c>
      <c r="T1041" s="194">
        <f>S1041*H1041</f>
        <v>0</v>
      </c>
      <c r="U1041" s="34"/>
      <c r="V1041" s="34"/>
      <c r="W1041" s="34"/>
      <c r="X1041" s="34"/>
      <c r="Y1041" s="34"/>
      <c r="Z1041" s="34"/>
      <c r="AA1041" s="34"/>
      <c r="AB1041" s="34"/>
      <c r="AC1041" s="34"/>
      <c r="AD1041" s="34"/>
      <c r="AE1041" s="34"/>
      <c r="AR1041" s="195" t="s">
        <v>269</v>
      </c>
      <c r="AT1041" s="195" t="s">
        <v>148</v>
      </c>
      <c r="AU1041" s="195" t="s">
        <v>153</v>
      </c>
      <c r="AY1041" s="17" t="s">
        <v>145</v>
      </c>
      <c r="BE1041" s="196">
        <f>IF(N1041="základní",J1041,0)</f>
        <v>0</v>
      </c>
      <c r="BF1041" s="196">
        <f>IF(N1041="snížená",J1041,0)</f>
        <v>0</v>
      </c>
      <c r="BG1041" s="196">
        <f>IF(N1041="zákl. přenesená",J1041,0)</f>
        <v>0</v>
      </c>
      <c r="BH1041" s="196">
        <f>IF(N1041="sníž. přenesená",J1041,0)</f>
        <v>0</v>
      </c>
      <c r="BI1041" s="196">
        <f>IF(N1041="nulová",J1041,0)</f>
        <v>0</v>
      </c>
      <c r="BJ1041" s="17" t="s">
        <v>153</v>
      </c>
      <c r="BK1041" s="196">
        <f>ROUND(I1041*H1041,2)</f>
        <v>0</v>
      </c>
      <c r="BL1041" s="17" t="s">
        <v>269</v>
      </c>
      <c r="BM1041" s="195" t="s">
        <v>1902</v>
      </c>
    </row>
    <row r="1042" spans="1:65" s="2" customFormat="1" ht="16.5" customHeight="1">
      <c r="A1042" s="34"/>
      <c r="B1042" s="35"/>
      <c r="C1042" s="230" t="s">
        <v>1903</v>
      </c>
      <c r="D1042" s="230" t="s">
        <v>430</v>
      </c>
      <c r="E1042" s="231" t="s">
        <v>1904</v>
      </c>
      <c r="F1042" s="232" t="s">
        <v>1905</v>
      </c>
      <c r="G1042" s="233" t="s">
        <v>173</v>
      </c>
      <c r="H1042" s="234">
        <v>40.481999999999999</v>
      </c>
      <c r="I1042" s="235"/>
      <c r="J1042" s="236">
        <f>ROUND(I1042*H1042,2)</f>
        <v>0</v>
      </c>
      <c r="K1042" s="237"/>
      <c r="L1042" s="238"/>
      <c r="M1042" s="239" t="s">
        <v>1</v>
      </c>
      <c r="N1042" s="240" t="s">
        <v>41</v>
      </c>
      <c r="O1042" s="71"/>
      <c r="P1042" s="193">
        <f>O1042*H1042</f>
        <v>0</v>
      </c>
      <c r="Q1042" s="193">
        <v>2.64E-3</v>
      </c>
      <c r="R1042" s="193">
        <f>Q1042*H1042</f>
        <v>0.10687247999999999</v>
      </c>
      <c r="S1042" s="193">
        <v>0</v>
      </c>
      <c r="T1042" s="194">
        <f>S1042*H1042</f>
        <v>0</v>
      </c>
      <c r="U1042" s="34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R1042" s="195" t="s">
        <v>356</v>
      </c>
      <c r="AT1042" s="195" t="s">
        <v>430</v>
      </c>
      <c r="AU1042" s="195" t="s">
        <v>153</v>
      </c>
      <c r="AY1042" s="17" t="s">
        <v>145</v>
      </c>
      <c r="BE1042" s="196">
        <f>IF(N1042="základní",J1042,0)</f>
        <v>0</v>
      </c>
      <c r="BF1042" s="196">
        <f>IF(N1042="snížená",J1042,0)</f>
        <v>0</v>
      </c>
      <c r="BG1042" s="196">
        <f>IF(N1042="zákl. přenesená",J1042,0)</f>
        <v>0</v>
      </c>
      <c r="BH1042" s="196">
        <f>IF(N1042="sníž. přenesená",J1042,0)</f>
        <v>0</v>
      </c>
      <c r="BI1042" s="196">
        <f>IF(N1042="nulová",J1042,0)</f>
        <v>0</v>
      </c>
      <c r="BJ1042" s="17" t="s">
        <v>153</v>
      </c>
      <c r="BK1042" s="196">
        <f>ROUND(I1042*H1042,2)</f>
        <v>0</v>
      </c>
      <c r="BL1042" s="17" t="s">
        <v>269</v>
      </c>
      <c r="BM1042" s="195" t="s">
        <v>1906</v>
      </c>
    </row>
    <row r="1043" spans="1:65" s="14" customFormat="1" ht="11.25">
      <c r="B1043" s="208"/>
      <c r="C1043" s="209"/>
      <c r="D1043" s="199" t="s">
        <v>155</v>
      </c>
      <c r="E1043" s="209"/>
      <c r="F1043" s="211" t="s">
        <v>1907</v>
      </c>
      <c r="G1043" s="209"/>
      <c r="H1043" s="212">
        <v>40.481999999999999</v>
      </c>
      <c r="I1043" s="213"/>
      <c r="J1043" s="209"/>
      <c r="K1043" s="209"/>
      <c r="L1043" s="214"/>
      <c r="M1043" s="215"/>
      <c r="N1043" s="216"/>
      <c r="O1043" s="216"/>
      <c r="P1043" s="216"/>
      <c r="Q1043" s="216"/>
      <c r="R1043" s="216"/>
      <c r="S1043" s="216"/>
      <c r="T1043" s="217"/>
      <c r="AT1043" s="218" t="s">
        <v>155</v>
      </c>
      <c r="AU1043" s="218" t="s">
        <v>153</v>
      </c>
      <c r="AV1043" s="14" t="s">
        <v>153</v>
      </c>
      <c r="AW1043" s="14" t="s">
        <v>4</v>
      </c>
      <c r="AX1043" s="14" t="s">
        <v>83</v>
      </c>
      <c r="AY1043" s="218" t="s">
        <v>145</v>
      </c>
    </row>
    <row r="1044" spans="1:65" s="2" customFormat="1" ht="24.2" customHeight="1">
      <c r="A1044" s="34"/>
      <c r="B1044" s="35"/>
      <c r="C1044" s="183" t="s">
        <v>1908</v>
      </c>
      <c r="D1044" s="183" t="s">
        <v>148</v>
      </c>
      <c r="E1044" s="184" t="s">
        <v>1909</v>
      </c>
      <c r="F1044" s="185" t="s">
        <v>1910</v>
      </c>
      <c r="G1044" s="186" t="s">
        <v>334</v>
      </c>
      <c r="H1044" s="187">
        <v>7</v>
      </c>
      <c r="I1044" s="188"/>
      <c r="J1044" s="189">
        <f>ROUND(I1044*H1044,2)</f>
        <v>0</v>
      </c>
      <c r="K1044" s="190"/>
      <c r="L1044" s="39"/>
      <c r="M1044" s="191" t="s">
        <v>1</v>
      </c>
      <c r="N1044" s="192" t="s">
        <v>41</v>
      </c>
      <c r="O1044" s="71"/>
      <c r="P1044" s="193">
        <f>O1044*H1044</f>
        <v>0</v>
      </c>
      <c r="Q1044" s="193">
        <v>2.0000000000000002E-5</v>
      </c>
      <c r="R1044" s="193">
        <f>Q1044*H1044</f>
        <v>1.4000000000000001E-4</v>
      </c>
      <c r="S1044" s="193">
        <v>0</v>
      </c>
      <c r="T1044" s="194">
        <f>S1044*H1044</f>
        <v>0</v>
      </c>
      <c r="U1044" s="34"/>
      <c r="V1044" s="34"/>
      <c r="W1044" s="34"/>
      <c r="X1044" s="34"/>
      <c r="Y1044" s="34"/>
      <c r="Z1044" s="34"/>
      <c r="AA1044" s="34"/>
      <c r="AB1044" s="34"/>
      <c r="AC1044" s="34"/>
      <c r="AD1044" s="34"/>
      <c r="AE1044" s="34"/>
      <c r="AR1044" s="195" t="s">
        <v>269</v>
      </c>
      <c r="AT1044" s="195" t="s">
        <v>148</v>
      </c>
      <c r="AU1044" s="195" t="s">
        <v>153</v>
      </c>
      <c r="AY1044" s="17" t="s">
        <v>145</v>
      </c>
      <c r="BE1044" s="196">
        <f>IF(N1044="základní",J1044,0)</f>
        <v>0</v>
      </c>
      <c r="BF1044" s="196">
        <f>IF(N1044="snížená",J1044,0)</f>
        <v>0</v>
      </c>
      <c r="BG1044" s="196">
        <f>IF(N1044="zákl. přenesená",J1044,0)</f>
        <v>0</v>
      </c>
      <c r="BH1044" s="196">
        <f>IF(N1044="sníž. přenesená",J1044,0)</f>
        <v>0</v>
      </c>
      <c r="BI1044" s="196">
        <f>IF(N1044="nulová",J1044,0)</f>
        <v>0</v>
      </c>
      <c r="BJ1044" s="17" t="s">
        <v>153</v>
      </c>
      <c r="BK1044" s="196">
        <f>ROUND(I1044*H1044,2)</f>
        <v>0</v>
      </c>
      <c r="BL1044" s="17" t="s">
        <v>269</v>
      </c>
      <c r="BM1044" s="195" t="s">
        <v>1911</v>
      </c>
    </row>
    <row r="1045" spans="1:65" s="2" customFormat="1" ht="21.75" customHeight="1">
      <c r="A1045" s="34"/>
      <c r="B1045" s="35"/>
      <c r="C1045" s="183" t="s">
        <v>1912</v>
      </c>
      <c r="D1045" s="183" t="s">
        <v>148</v>
      </c>
      <c r="E1045" s="184" t="s">
        <v>1913</v>
      </c>
      <c r="F1045" s="185" t="s">
        <v>1914</v>
      </c>
      <c r="G1045" s="186" t="s">
        <v>334</v>
      </c>
      <c r="H1045" s="187">
        <v>35.64</v>
      </c>
      <c r="I1045" s="188"/>
      <c r="J1045" s="189">
        <f>ROUND(I1045*H1045,2)</f>
        <v>0</v>
      </c>
      <c r="K1045" s="190"/>
      <c r="L1045" s="39"/>
      <c r="M1045" s="191" t="s">
        <v>1</v>
      </c>
      <c r="N1045" s="192" t="s">
        <v>41</v>
      </c>
      <c r="O1045" s="71"/>
      <c r="P1045" s="193">
        <f>O1045*H1045</f>
        <v>0</v>
      </c>
      <c r="Q1045" s="193">
        <v>0</v>
      </c>
      <c r="R1045" s="193">
        <f>Q1045*H1045</f>
        <v>0</v>
      </c>
      <c r="S1045" s="193">
        <v>2.9999999999999997E-4</v>
      </c>
      <c r="T1045" s="194">
        <f>S1045*H1045</f>
        <v>1.0691999999999998E-2</v>
      </c>
      <c r="U1045" s="34"/>
      <c r="V1045" s="34"/>
      <c r="W1045" s="34"/>
      <c r="X1045" s="34"/>
      <c r="Y1045" s="34"/>
      <c r="Z1045" s="34"/>
      <c r="AA1045" s="34"/>
      <c r="AB1045" s="34"/>
      <c r="AC1045" s="34"/>
      <c r="AD1045" s="34"/>
      <c r="AE1045" s="34"/>
      <c r="AR1045" s="195" t="s">
        <v>269</v>
      </c>
      <c r="AT1045" s="195" t="s">
        <v>148</v>
      </c>
      <c r="AU1045" s="195" t="s">
        <v>153</v>
      </c>
      <c r="AY1045" s="17" t="s">
        <v>145</v>
      </c>
      <c r="BE1045" s="196">
        <f>IF(N1045="základní",J1045,0)</f>
        <v>0</v>
      </c>
      <c r="BF1045" s="196">
        <f>IF(N1045="snížená",J1045,0)</f>
        <v>0</v>
      </c>
      <c r="BG1045" s="196">
        <f>IF(N1045="zákl. přenesená",J1045,0)</f>
        <v>0</v>
      </c>
      <c r="BH1045" s="196">
        <f>IF(N1045="sníž. přenesená",J1045,0)</f>
        <v>0</v>
      </c>
      <c r="BI1045" s="196">
        <f>IF(N1045="nulová",J1045,0)</f>
        <v>0</v>
      </c>
      <c r="BJ1045" s="17" t="s">
        <v>153</v>
      </c>
      <c r="BK1045" s="196">
        <f>ROUND(I1045*H1045,2)</f>
        <v>0</v>
      </c>
      <c r="BL1045" s="17" t="s">
        <v>269</v>
      </c>
      <c r="BM1045" s="195" t="s">
        <v>1915</v>
      </c>
    </row>
    <row r="1046" spans="1:65" s="13" customFormat="1" ht="11.25">
      <c r="B1046" s="197"/>
      <c r="C1046" s="198"/>
      <c r="D1046" s="199" t="s">
        <v>155</v>
      </c>
      <c r="E1046" s="200" t="s">
        <v>1</v>
      </c>
      <c r="F1046" s="201" t="s">
        <v>221</v>
      </c>
      <c r="G1046" s="198"/>
      <c r="H1046" s="200" t="s">
        <v>1</v>
      </c>
      <c r="I1046" s="202"/>
      <c r="J1046" s="198"/>
      <c r="K1046" s="198"/>
      <c r="L1046" s="203"/>
      <c r="M1046" s="204"/>
      <c r="N1046" s="205"/>
      <c r="O1046" s="205"/>
      <c r="P1046" s="205"/>
      <c r="Q1046" s="205"/>
      <c r="R1046" s="205"/>
      <c r="S1046" s="205"/>
      <c r="T1046" s="206"/>
      <c r="AT1046" s="207" t="s">
        <v>155</v>
      </c>
      <c r="AU1046" s="207" t="s">
        <v>153</v>
      </c>
      <c r="AV1046" s="13" t="s">
        <v>83</v>
      </c>
      <c r="AW1046" s="13" t="s">
        <v>33</v>
      </c>
      <c r="AX1046" s="13" t="s">
        <v>75</v>
      </c>
      <c r="AY1046" s="207" t="s">
        <v>145</v>
      </c>
    </row>
    <row r="1047" spans="1:65" s="14" customFormat="1" ht="11.25">
      <c r="B1047" s="208"/>
      <c r="C1047" s="209"/>
      <c r="D1047" s="199" t="s">
        <v>155</v>
      </c>
      <c r="E1047" s="210" t="s">
        <v>1</v>
      </c>
      <c r="F1047" s="211" t="s">
        <v>1916</v>
      </c>
      <c r="G1047" s="209"/>
      <c r="H1047" s="212">
        <v>12.7</v>
      </c>
      <c r="I1047" s="213"/>
      <c r="J1047" s="209"/>
      <c r="K1047" s="209"/>
      <c r="L1047" s="214"/>
      <c r="M1047" s="215"/>
      <c r="N1047" s="216"/>
      <c r="O1047" s="216"/>
      <c r="P1047" s="216"/>
      <c r="Q1047" s="216"/>
      <c r="R1047" s="216"/>
      <c r="S1047" s="216"/>
      <c r="T1047" s="217"/>
      <c r="AT1047" s="218" t="s">
        <v>155</v>
      </c>
      <c r="AU1047" s="218" t="s">
        <v>153</v>
      </c>
      <c r="AV1047" s="14" t="s">
        <v>153</v>
      </c>
      <c r="AW1047" s="14" t="s">
        <v>33</v>
      </c>
      <c r="AX1047" s="14" t="s">
        <v>75</v>
      </c>
      <c r="AY1047" s="218" t="s">
        <v>145</v>
      </c>
    </row>
    <row r="1048" spans="1:65" s="13" customFormat="1" ht="11.25">
      <c r="B1048" s="197"/>
      <c r="C1048" s="198"/>
      <c r="D1048" s="199" t="s">
        <v>155</v>
      </c>
      <c r="E1048" s="200" t="s">
        <v>1</v>
      </c>
      <c r="F1048" s="201" t="s">
        <v>193</v>
      </c>
      <c r="G1048" s="198"/>
      <c r="H1048" s="200" t="s">
        <v>1</v>
      </c>
      <c r="I1048" s="202"/>
      <c r="J1048" s="198"/>
      <c r="K1048" s="198"/>
      <c r="L1048" s="203"/>
      <c r="M1048" s="204"/>
      <c r="N1048" s="205"/>
      <c r="O1048" s="205"/>
      <c r="P1048" s="205"/>
      <c r="Q1048" s="205"/>
      <c r="R1048" s="205"/>
      <c r="S1048" s="205"/>
      <c r="T1048" s="206"/>
      <c r="AT1048" s="207" t="s">
        <v>155</v>
      </c>
      <c r="AU1048" s="207" t="s">
        <v>153</v>
      </c>
      <c r="AV1048" s="13" t="s">
        <v>83</v>
      </c>
      <c r="AW1048" s="13" t="s">
        <v>33</v>
      </c>
      <c r="AX1048" s="13" t="s">
        <v>75</v>
      </c>
      <c r="AY1048" s="207" t="s">
        <v>145</v>
      </c>
    </row>
    <row r="1049" spans="1:65" s="14" customFormat="1" ht="11.25">
      <c r="B1049" s="208"/>
      <c r="C1049" s="209"/>
      <c r="D1049" s="199" t="s">
        <v>155</v>
      </c>
      <c r="E1049" s="210" t="s">
        <v>1</v>
      </c>
      <c r="F1049" s="211" t="s">
        <v>1854</v>
      </c>
      <c r="G1049" s="209"/>
      <c r="H1049" s="212">
        <v>16.440000000000001</v>
      </c>
      <c r="I1049" s="213"/>
      <c r="J1049" s="209"/>
      <c r="K1049" s="209"/>
      <c r="L1049" s="214"/>
      <c r="M1049" s="215"/>
      <c r="N1049" s="216"/>
      <c r="O1049" s="216"/>
      <c r="P1049" s="216"/>
      <c r="Q1049" s="216"/>
      <c r="R1049" s="216"/>
      <c r="S1049" s="216"/>
      <c r="T1049" s="217"/>
      <c r="AT1049" s="218" t="s">
        <v>155</v>
      </c>
      <c r="AU1049" s="218" t="s">
        <v>153</v>
      </c>
      <c r="AV1049" s="14" t="s">
        <v>153</v>
      </c>
      <c r="AW1049" s="14" t="s">
        <v>33</v>
      </c>
      <c r="AX1049" s="14" t="s">
        <v>75</v>
      </c>
      <c r="AY1049" s="218" t="s">
        <v>145</v>
      </c>
    </row>
    <row r="1050" spans="1:65" s="13" customFormat="1" ht="11.25">
      <c r="B1050" s="197"/>
      <c r="C1050" s="198"/>
      <c r="D1050" s="199" t="s">
        <v>155</v>
      </c>
      <c r="E1050" s="200" t="s">
        <v>1</v>
      </c>
      <c r="F1050" s="201" t="s">
        <v>285</v>
      </c>
      <c r="G1050" s="198"/>
      <c r="H1050" s="200" t="s">
        <v>1</v>
      </c>
      <c r="I1050" s="202"/>
      <c r="J1050" s="198"/>
      <c r="K1050" s="198"/>
      <c r="L1050" s="203"/>
      <c r="M1050" s="204"/>
      <c r="N1050" s="205"/>
      <c r="O1050" s="205"/>
      <c r="P1050" s="205"/>
      <c r="Q1050" s="205"/>
      <c r="R1050" s="205"/>
      <c r="S1050" s="205"/>
      <c r="T1050" s="206"/>
      <c r="AT1050" s="207" t="s">
        <v>155</v>
      </c>
      <c r="AU1050" s="207" t="s">
        <v>153</v>
      </c>
      <c r="AV1050" s="13" t="s">
        <v>83</v>
      </c>
      <c r="AW1050" s="13" t="s">
        <v>33</v>
      </c>
      <c r="AX1050" s="13" t="s">
        <v>75</v>
      </c>
      <c r="AY1050" s="207" t="s">
        <v>145</v>
      </c>
    </row>
    <row r="1051" spans="1:65" s="14" customFormat="1" ht="11.25">
      <c r="B1051" s="208"/>
      <c r="C1051" s="209"/>
      <c r="D1051" s="199" t="s">
        <v>155</v>
      </c>
      <c r="E1051" s="210" t="s">
        <v>1</v>
      </c>
      <c r="F1051" s="211" t="s">
        <v>1917</v>
      </c>
      <c r="G1051" s="209"/>
      <c r="H1051" s="212">
        <v>6.4999999999999973</v>
      </c>
      <c r="I1051" s="213"/>
      <c r="J1051" s="209"/>
      <c r="K1051" s="209"/>
      <c r="L1051" s="214"/>
      <c r="M1051" s="215"/>
      <c r="N1051" s="216"/>
      <c r="O1051" s="216"/>
      <c r="P1051" s="216"/>
      <c r="Q1051" s="216"/>
      <c r="R1051" s="216"/>
      <c r="S1051" s="216"/>
      <c r="T1051" s="217"/>
      <c r="AT1051" s="218" t="s">
        <v>155</v>
      </c>
      <c r="AU1051" s="218" t="s">
        <v>153</v>
      </c>
      <c r="AV1051" s="14" t="s">
        <v>153</v>
      </c>
      <c r="AW1051" s="14" t="s">
        <v>33</v>
      </c>
      <c r="AX1051" s="14" t="s">
        <v>75</v>
      </c>
      <c r="AY1051" s="218" t="s">
        <v>145</v>
      </c>
    </row>
    <row r="1052" spans="1:65" s="15" customFormat="1" ht="11.25">
      <c r="B1052" s="219"/>
      <c r="C1052" s="220"/>
      <c r="D1052" s="199" t="s">
        <v>155</v>
      </c>
      <c r="E1052" s="221" t="s">
        <v>1</v>
      </c>
      <c r="F1052" s="222" t="s">
        <v>165</v>
      </c>
      <c r="G1052" s="220"/>
      <c r="H1052" s="223">
        <v>35.64</v>
      </c>
      <c r="I1052" s="224"/>
      <c r="J1052" s="220"/>
      <c r="K1052" s="220"/>
      <c r="L1052" s="225"/>
      <c r="M1052" s="226"/>
      <c r="N1052" s="227"/>
      <c r="O1052" s="227"/>
      <c r="P1052" s="227"/>
      <c r="Q1052" s="227"/>
      <c r="R1052" s="227"/>
      <c r="S1052" s="227"/>
      <c r="T1052" s="228"/>
      <c r="AT1052" s="229" t="s">
        <v>155</v>
      </c>
      <c r="AU1052" s="229" t="s">
        <v>153</v>
      </c>
      <c r="AV1052" s="15" t="s">
        <v>152</v>
      </c>
      <c r="AW1052" s="15" t="s">
        <v>33</v>
      </c>
      <c r="AX1052" s="15" t="s">
        <v>83</v>
      </c>
      <c r="AY1052" s="229" t="s">
        <v>145</v>
      </c>
    </row>
    <row r="1053" spans="1:65" s="2" customFormat="1" ht="24.2" customHeight="1">
      <c r="A1053" s="34"/>
      <c r="B1053" s="35"/>
      <c r="C1053" s="183" t="s">
        <v>1918</v>
      </c>
      <c r="D1053" s="183" t="s">
        <v>148</v>
      </c>
      <c r="E1053" s="184" t="s">
        <v>1919</v>
      </c>
      <c r="F1053" s="185" t="s">
        <v>1920</v>
      </c>
      <c r="G1053" s="186" t="s">
        <v>387</v>
      </c>
      <c r="H1053" s="187">
        <v>0.29099999999999998</v>
      </c>
      <c r="I1053" s="188"/>
      <c r="J1053" s="189">
        <f>ROUND(I1053*H1053,2)</f>
        <v>0</v>
      </c>
      <c r="K1053" s="190"/>
      <c r="L1053" s="39"/>
      <c r="M1053" s="191" t="s">
        <v>1</v>
      </c>
      <c r="N1053" s="192" t="s">
        <v>41</v>
      </c>
      <c r="O1053" s="71"/>
      <c r="P1053" s="193">
        <f>O1053*H1053</f>
        <v>0</v>
      </c>
      <c r="Q1053" s="193">
        <v>0</v>
      </c>
      <c r="R1053" s="193">
        <f>Q1053*H1053</f>
        <v>0</v>
      </c>
      <c r="S1053" s="193">
        <v>0</v>
      </c>
      <c r="T1053" s="194">
        <f>S1053*H1053</f>
        <v>0</v>
      </c>
      <c r="U1053" s="34"/>
      <c r="V1053" s="34"/>
      <c r="W1053" s="34"/>
      <c r="X1053" s="34"/>
      <c r="Y1053" s="34"/>
      <c r="Z1053" s="34"/>
      <c r="AA1053" s="34"/>
      <c r="AB1053" s="34"/>
      <c r="AC1053" s="34"/>
      <c r="AD1053" s="34"/>
      <c r="AE1053" s="34"/>
      <c r="AR1053" s="195" t="s">
        <v>269</v>
      </c>
      <c r="AT1053" s="195" t="s">
        <v>148</v>
      </c>
      <c r="AU1053" s="195" t="s">
        <v>153</v>
      </c>
      <c r="AY1053" s="17" t="s">
        <v>145</v>
      </c>
      <c r="BE1053" s="196">
        <f>IF(N1053="základní",J1053,0)</f>
        <v>0</v>
      </c>
      <c r="BF1053" s="196">
        <f>IF(N1053="snížená",J1053,0)</f>
        <v>0</v>
      </c>
      <c r="BG1053" s="196">
        <f>IF(N1053="zákl. přenesená",J1053,0)</f>
        <v>0</v>
      </c>
      <c r="BH1053" s="196">
        <f>IF(N1053="sníž. přenesená",J1053,0)</f>
        <v>0</v>
      </c>
      <c r="BI1053" s="196">
        <f>IF(N1053="nulová",J1053,0)</f>
        <v>0</v>
      </c>
      <c r="BJ1053" s="17" t="s">
        <v>153</v>
      </c>
      <c r="BK1053" s="196">
        <f>ROUND(I1053*H1053,2)</f>
        <v>0</v>
      </c>
      <c r="BL1053" s="17" t="s">
        <v>269</v>
      </c>
      <c r="BM1053" s="195" t="s">
        <v>1921</v>
      </c>
    </row>
    <row r="1054" spans="1:65" s="2" customFormat="1" ht="24.2" customHeight="1">
      <c r="A1054" s="34"/>
      <c r="B1054" s="35"/>
      <c r="C1054" s="183" t="s">
        <v>1922</v>
      </c>
      <c r="D1054" s="183" t="s">
        <v>148</v>
      </c>
      <c r="E1054" s="184" t="s">
        <v>1923</v>
      </c>
      <c r="F1054" s="185" t="s">
        <v>1924</v>
      </c>
      <c r="G1054" s="186" t="s">
        <v>387</v>
      </c>
      <c r="H1054" s="187">
        <v>0.29099999999999998</v>
      </c>
      <c r="I1054" s="188"/>
      <c r="J1054" s="189">
        <f>ROUND(I1054*H1054,2)</f>
        <v>0</v>
      </c>
      <c r="K1054" s="190"/>
      <c r="L1054" s="39"/>
      <c r="M1054" s="191" t="s">
        <v>1</v>
      </c>
      <c r="N1054" s="192" t="s">
        <v>41</v>
      </c>
      <c r="O1054" s="71"/>
      <c r="P1054" s="193">
        <f>O1054*H1054</f>
        <v>0</v>
      </c>
      <c r="Q1054" s="193">
        <v>0</v>
      </c>
      <c r="R1054" s="193">
        <f>Q1054*H1054</f>
        <v>0</v>
      </c>
      <c r="S1054" s="193">
        <v>0</v>
      </c>
      <c r="T1054" s="194">
        <f>S1054*H1054</f>
        <v>0</v>
      </c>
      <c r="U1054" s="34"/>
      <c r="V1054" s="34"/>
      <c r="W1054" s="34"/>
      <c r="X1054" s="34"/>
      <c r="Y1054" s="34"/>
      <c r="Z1054" s="34"/>
      <c r="AA1054" s="34"/>
      <c r="AB1054" s="34"/>
      <c r="AC1054" s="34"/>
      <c r="AD1054" s="34"/>
      <c r="AE1054" s="34"/>
      <c r="AR1054" s="195" t="s">
        <v>269</v>
      </c>
      <c r="AT1054" s="195" t="s">
        <v>148</v>
      </c>
      <c r="AU1054" s="195" t="s">
        <v>153</v>
      </c>
      <c r="AY1054" s="17" t="s">
        <v>145</v>
      </c>
      <c r="BE1054" s="196">
        <f>IF(N1054="základní",J1054,0)</f>
        <v>0</v>
      </c>
      <c r="BF1054" s="196">
        <f>IF(N1054="snížená",J1054,0)</f>
        <v>0</v>
      </c>
      <c r="BG1054" s="196">
        <f>IF(N1054="zákl. přenesená",J1054,0)</f>
        <v>0</v>
      </c>
      <c r="BH1054" s="196">
        <f>IF(N1054="sníž. přenesená",J1054,0)</f>
        <v>0</v>
      </c>
      <c r="BI1054" s="196">
        <f>IF(N1054="nulová",J1054,0)</f>
        <v>0</v>
      </c>
      <c r="BJ1054" s="17" t="s">
        <v>153</v>
      </c>
      <c r="BK1054" s="196">
        <f>ROUND(I1054*H1054,2)</f>
        <v>0</v>
      </c>
      <c r="BL1054" s="17" t="s">
        <v>269</v>
      </c>
      <c r="BM1054" s="195" t="s">
        <v>1925</v>
      </c>
    </row>
    <row r="1055" spans="1:65" s="2" customFormat="1" ht="24.2" customHeight="1">
      <c r="A1055" s="34"/>
      <c r="B1055" s="35"/>
      <c r="C1055" s="183" t="s">
        <v>1926</v>
      </c>
      <c r="D1055" s="183" t="s">
        <v>148</v>
      </c>
      <c r="E1055" s="184" t="s">
        <v>1927</v>
      </c>
      <c r="F1055" s="185" t="s">
        <v>1928</v>
      </c>
      <c r="G1055" s="186" t="s">
        <v>387</v>
      </c>
      <c r="H1055" s="187">
        <v>0.29099999999999998</v>
      </c>
      <c r="I1055" s="188"/>
      <c r="J1055" s="189">
        <f>ROUND(I1055*H1055,2)</f>
        <v>0</v>
      </c>
      <c r="K1055" s="190"/>
      <c r="L1055" s="39"/>
      <c r="M1055" s="191" t="s">
        <v>1</v>
      </c>
      <c r="N1055" s="192" t="s">
        <v>41</v>
      </c>
      <c r="O1055" s="71"/>
      <c r="P1055" s="193">
        <f>O1055*H1055</f>
        <v>0</v>
      </c>
      <c r="Q1055" s="193">
        <v>0</v>
      </c>
      <c r="R1055" s="193">
        <f>Q1055*H1055</f>
        <v>0</v>
      </c>
      <c r="S1055" s="193">
        <v>0</v>
      </c>
      <c r="T1055" s="194">
        <f>S1055*H1055</f>
        <v>0</v>
      </c>
      <c r="U1055" s="34"/>
      <c r="V1055" s="34"/>
      <c r="W1055" s="34"/>
      <c r="X1055" s="34"/>
      <c r="Y1055" s="34"/>
      <c r="Z1055" s="34"/>
      <c r="AA1055" s="34"/>
      <c r="AB1055" s="34"/>
      <c r="AC1055" s="34"/>
      <c r="AD1055" s="34"/>
      <c r="AE1055" s="34"/>
      <c r="AR1055" s="195" t="s">
        <v>269</v>
      </c>
      <c r="AT1055" s="195" t="s">
        <v>148</v>
      </c>
      <c r="AU1055" s="195" t="s">
        <v>153</v>
      </c>
      <c r="AY1055" s="17" t="s">
        <v>145</v>
      </c>
      <c r="BE1055" s="196">
        <f>IF(N1055="základní",J1055,0)</f>
        <v>0</v>
      </c>
      <c r="BF1055" s="196">
        <f>IF(N1055="snížená",J1055,0)</f>
        <v>0</v>
      </c>
      <c r="BG1055" s="196">
        <f>IF(N1055="zákl. přenesená",J1055,0)</f>
        <v>0</v>
      </c>
      <c r="BH1055" s="196">
        <f>IF(N1055="sníž. přenesená",J1055,0)</f>
        <v>0</v>
      </c>
      <c r="BI1055" s="196">
        <f>IF(N1055="nulová",J1055,0)</f>
        <v>0</v>
      </c>
      <c r="BJ1055" s="17" t="s">
        <v>153</v>
      </c>
      <c r="BK1055" s="196">
        <f>ROUND(I1055*H1055,2)</f>
        <v>0</v>
      </c>
      <c r="BL1055" s="17" t="s">
        <v>269</v>
      </c>
      <c r="BM1055" s="195" t="s">
        <v>1929</v>
      </c>
    </row>
    <row r="1056" spans="1:65" s="12" customFormat="1" ht="22.9" customHeight="1">
      <c r="B1056" s="167"/>
      <c r="C1056" s="168"/>
      <c r="D1056" s="169" t="s">
        <v>74</v>
      </c>
      <c r="E1056" s="181" t="s">
        <v>1930</v>
      </c>
      <c r="F1056" s="181" t="s">
        <v>1931</v>
      </c>
      <c r="G1056" s="168"/>
      <c r="H1056" s="168"/>
      <c r="I1056" s="171"/>
      <c r="J1056" s="182">
        <f>BK1056</f>
        <v>0</v>
      </c>
      <c r="K1056" s="168"/>
      <c r="L1056" s="173"/>
      <c r="M1056" s="174"/>
      <c r="N1056" s="175"/>
      <c r="O1056" s="175"/>
      <c r="P1056" s="176">
        <f>SUM(P1057:P1117)</f>
        <v>0</v>
      </c>
      <c r="Q1056" s="175"/>
      <c r="R1056" s="176">
        <f>SUM(R1057:R1117)</f>
        <v>0.79329773999999997</v>
      </c>
      <c r="S1056" s="175"/>
      <c r="T1056" s="177">
        <f>SUM(T1057:T1117)</f>
        <v>1.4400000000000001E-3</v>
      </c>
      <c r="AR1056" s="178" t="s">
        <v>153</v>
      </c>
      <c r="AT1056" s="179" t="s">
        <v>74</v>
      </c>
      <c r="AU1056" s="179" t="s">
        <v>83</v>
      </c>
      <c r="AY1056" s="178" t="s">
        <v>145</v>
      </c>
      <c r="BK1056" s="180">
        <f>SUM(BK1057:BK1117)</f>
        <v>0</v>
      </c>
    </row>
    <row r="1057" spans="1:65" s="2" customFormat="1" ht="16.5" customHeight="1">
      <c r="A1057" s="34"/>
      <c r="B1057" s="35"/>
      <c r="C1057" s="183" t="s">
        <v>1932</v>
      </c>
      <c r="D1057" s="183" t="s">
        <v>148</v>
      </c>
      <c r="E1057" s="184" t="s">
        <v>1933</v>
      </c>
      <c r="F1057" s="185" t="s">
        <v>1934</v>
      </c>
      <c r="G1057" s="186" t="s">
        <v>173</v>
      </c>
      <c r="H1057" s="187">
        <v>17.916</v>
      </c>
      <c r="I1057" s="188"/>
      <c r="J1057" s="189">
        <f>ROUND(I1057*H1057,2)</f>
        <v>0</v>
      </c>
      <c r="K1057" s="190"/>
      <c r="L1057" s="39"/>
      <c r="M1057" s="191" t="s">
        <v>1</v>
      </c>
      <c r="N1057" s="192" t="s">
        <v>41</v>
      </c>
      <c r="O1057" s="71"/>
      <c r="P1057" s="193">
        <f>O1057*H1057</f>
        <v>0</v>
      </c>
      <c r="Q1057" s="193">
        <v>0</v>
      </c>
      <c r="R1057" s="193">
        <f>Q1057*H1057</f>
        <v>0</v>
      </c>
      <c r="S1057" s="193">
        <v>0</v>
      </c>
      <c r="T1057" s="194">
        <f>S1057*H1057</f>
        <v>0</v>
      </c>
      <c r="U1057" s="34"/>
      <c r="V1057" s="34"/>
      <c r="W1057" s="34"/>
      <c r="X1057" s="34"/>
      <c r="Y1057" s="34"/>
      <c r="Z1057" s="34"/>
      <c r="AA1057" s="34"/>
      <c r="AB1057" s="34"/>
      <c r="AC1057" s="34"/>
      <c r="AD1057" s="34"/>
      <c r="AE1057" s="34"/>
      <c r="AR1057" s="195" t="s">
        <v>269</v>
      </c>
      <c r="AT1057" s="195" t="s">
        <v>148</v>
      </c>
      <c r="AU1057" s="195" t="s">
        <v>153</v>
      </c>
      <c r="AY1057" s="17" t="s">
        <v>145</v>
      </c>
      <c r="BE1057" s="196">
        <f>IF(N1057="základní",J1057,0)</f>
        <v>0</v>
      </c>
      <c r="BF1057" s="196">
        <f>IF(N1057="snížená",J1057,0)</f>
        <v>0</v>
      </c>
      <c r="BG1057" s="196">
        <f>IF(N1057="zákl. přenesená",J1057,0)</f>
        <v>0</v>
      </c>
      <c r="BH1057" s="196">
        <f>IF(N1057="sníž. přenesená",J1057,0)</f>
        <v>0</v>
      </c>
      <c r="BI1057" s="196">
        <f>IF(N1057="nulová",J1057,0)</f>
        <v>0</v>
      </c>
      <c r="BJ1057" s="17" t="s">
        <v>153</v>
      </c>
      <c r="BK1057" s="196">
        <f>ROUND(I1057*H1057,2)</f>
        <v>0</v>
      </c>
      <c r="BL1057" s="17" t="s">
        <v>269</v>
      </c>
      <c r="BM1057" s="195" t="s">
        <v>1935</v>
      </c>
    </row>
    <row r="1058" spans="1:65" s="2" customFormat="1" ht="16.5" customHeight="1">
      <c r="A1058" s="34"/>
      <c r="B1058" s="35"/>
      <c r="C1058" s="183" t="s">
        <v>1936</v>
      </c>
      <c r="D1058" s="183" t="s">
        <v>148</v>
      </c>
      <c r="E1058" s="184" t="s">
        <v>1937</v>
      </c>
      <c r="F1058" s="185" t="s">
        <v>1938</v>
      </c>
      <c r="G1058" s="186" t="s">
        <v>173</v>
      </c>
      <c r="H1058" s="187">
        <v>17.916</v>
      </c>
      <c r="I1058" s="188"/>
      <c r="J1058" s="189">
        <f>ROUND(I1058*H1058,2)</f>
        <v>0</v>
      </c>
      <c r="K1058" s="190"/>
      <c r="L1058" s="39"/>
      <c r="M1058" s="191" t="s">
        <v>1</v>
      </c>
      <c r="N1058" s="192" t="s">
        <v>41</v>
      </c>
      <c r="O1058" s="71"/>
      <c r="P1058" s="193">
        <f>O1058*H1058</f>
        <v>0</v>
      </c>
      <c r="Q1058" s="193">
        <v>2.9999999999999997E-4</v>
      </c>
      <c r="R1058" s="193">
        <f>Q1058*H1058</f>
        <v>5.3747999999999999E-3</v>
      </c>
      <c r="S1058" s="193">
        <v>0</v>
      </c>
      <c r="T1058" s="194">
        <f>S1058*H1058</f>
        <v>0</v>
      </c>
      <c r="U1058" s="34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R1058" s="195" t="s">
        <v>269</v>
      </c>
      <c r="AT1058" s="195" t="s">
        <v>148</v>
      </c>
      <c r="AU1058" s="195" t="s">
        <v>153</v>
      </c>
      <c r="AY1058" s="17" t="s">
        <v>145</v>
      </c>
      <c r="BE1058" s="196">
        <f>IF(N1058="základní",J1058,0)</f>
        <v>0</v>
      </c>
      <c r="BF1058" s="196">
        <f>IF(N1058="snížená",J1058,0)</f>
        <v>0</v>
      </c>
      <c r="BG1058" s="196">
        <f>IF(N1058="zákl. přenesená",J1058,0)</f>
        <v>0</v>
      </c>
      <c r="BH1058" s="196">
        <f>IF(N1058="sníž. přenesená",J1058,0)</f>
        <v>0</v>
      </c>
      <c r="BI1058" s="196">
        <f>IF(N1058="nulová",J1058,0)</f>
        <v>0</v>
      </c>
      <c r="BJ1058" s="17" t="s">
        <v>153</v>
      </c>
      <c r="BK1058" s="196">
        <f>ROUND(I1058*H1058,2)</f>
        <v>0</v>
      </c>
      <c r="BL1058" s="17" t="s">
        <v>269</v>
      </c>
      <c r="BM1058" s="195" t="s">
        <v>1939</v>
      </c>
    </row>
    <row r="1059" spans="1:65" s="2" customFormat="1" ht="24.2" customHeight="1">
      <c r="A1059" s="34"/>
      <c r="B1059" s="35"/>
      <c r="C1059" s="183" t="s">
        <v>1940</v>
      </c>
      <c r="D1059" s="183" t="s">
        <v>148</v>
      </c>
      <c r="E1059" s="184" t="s">
        <v>1941</v>
      </c>
      <c r="F1059" s="185" t="s">
        <v>1942</v>
      </c>
      <c r="G1059" s="186" t="s">
        <v>151</v>
      </c>
      <c r="H1059" s="187">
        <v>1</v>
      </c>
      <c r="I1059" s="188"/>
      <c r="J1059" s="189">
        <f>ROUND(I1059*H1059,2)</f>
        <v>0</v>
      </c>
      <c r="K1059" s="190"/>
      <c r="L1059" s="39"/>
      <c r="M1059" s="191" t="s">
        <v>1</v>
      </c>
      <c r="N1059" s="192" t="s">
        <v>41</v>
      </c>
      <c r="O1059" s="71"/>
      <c r="P1059" s="193">
        <f>O1059*H1059</f>
        <v>0</v>
      </c>
      <c r="Q1059" s="193">
        <v>2.1000000000000001E-4</v>
      </c>
      <c r="R1059" s="193">
        <f>Q1059*H1059</f>
        <v>2.1000000000000001E-4</v>
      </c>
      <c r="S1059" s="193">
        <v>0</v>
      </c>
      <c r="T1059" s="194">
        <f>S1059*H1059</f>
        <v>0</v>
      </c>
      <c r="U1059" s="34"/>
      <c r="V1059" s="34"/>
      <c r="W1059" s="34"/>
      <c r="X1059" s="34"/>
      <c r="Y1059" s="34"/>
      <c r="Z1059" s="34"/>
      <c r="AA1059" s="34"/>
      <c r="AB1059" s="34"/>
      <c r="AC1059" s="34"/>
      <c r="AD1059" s="34"/>
      <c r="AE1059" s="34"/>
      <c r="AR1059" s="195" t="s">
        <v>269</v>
      </c>
      <c r="AT1059" s="195" t="s">
        <v>148</v>
      </c>
      <c r="AU1059" s="195" t="s">
        <v>153</v>
      </c>
      <c r="AY1059" s="17" t="s">
        <v>145</v>
      </c>
      <c r="BE1059" s="196">
        <f>IF(N1059="základní",J1059,0)</f>
        <v>0</v>
      </c>
      <c r="BF1059" s="196">
        <f>IF(N1059="snížená",J1059,0)</f>
        <v>0</v>
      </c>
      <c r="BG1059" s="196">
        <f>IF(N1059="zákl. přenesená",J1059,0)</f>
        <v>0</v>
      </c>
      <c r="BH1059" s="196">
        <f>IF(N1059="sníž. přenesená",J1059,0)</f>
        <v>0</v>
      </c>
      <c r="BI1059" s="196">
        <f>IF(N1059="nulová",J1059,0)</f>
        <v>0</v>
      </c>
      <c r="BJ1059" s="17" t="s">
        <v>153</v>
      </c>
      <c r="BK1059" s="196">
        <f>ROUND(I1059*H1059,2)</f>
        <v>0</v>
      </c>
      <c r="BL1059" s="17" t="s">
        <v>269</v>
      </c>
      <c r="BM1059" s="195" t="s">
        <v>1943</v>
      </c>
    </row>
    <row r="1060" spans="1:65" s="13" customFormat="1" ht="11.25">
      <c r="B1060" s="197"/>
      <c r="C1060" s="198"/>
      <c r="D1060" s="199" t="s">
        <v>155</v>
      </c>
      <c r="E1060" s="200" t="s">
        <v>1</v>
      </c>
      <c r="F1060" s="201" t="s">
        <v>1944</v>
      </c>
      <c r="G1060" s="198"/>
      <c r="H1060" s="200" t="s">
        <v>1</v>
      </c>
      <c r="I1060" s="202"/>
      <c r="J1060" s="198"/>
      <c r="K1060" s="198"/>
      <c r="L1060" s="203"/>
      <c r="M1060" s="204"/>
      <c r="N1060" s="205"/>
      <c r="O1060" s="205"/>
      <c r="P1060" s="205"/>
      <c r="Q1060" s="205"/>
      <c r="R1060" s="205"/>
      <c r="S1060" s="205"/>
      <c r="T1060" s="206"/>
      <c r="AT1060" s="207" t="s">
        <v>155</v>
      </c>
      <c r="AU1060" s="207" t="s">
        <v>153</v>
      </c>
      <c r="AV1060" s="13" t="s">
        <v>83</v>
      </c>
      <c r="AW1060" s="13" t="s">
        <v>33</v>
      </c>
      <c r="AX1060" s="13" t="s">
        <v>75</v>
      </c>
      <c r="AY1060" s="207" t="s">
        <v>145</v>
      </c>
    </row>
    <row r="1061" spans="1:65" s="14" customFormat="1" ht="11.25">
      <c r="B1061" s="208"/>
      <c r="C1061" s="209"/>
      <c r="D1061" s="199" t="s">
        <v>155</v>
      </c>
      <c r="E1061" s="210" t="s">
        <v>1</v>
      </c>
      <c r="F1061" s="211" t="s">
        <v>83</v>
      </c>
      <c r="G1061" s="209"/>
      <c r="H1061" s="212">
        <v>1</v>
      </c>
      <c r="I1061" s="213"/>
      <c r="J1061" s="209"/>
      <c r="K1061" s="209"/>
      <c r="L1061" s="214"/>
      <c r="M1061" s="215"/>
      <c r="N1061" s="216"/>
      <c r="O1061" s="216"/>
      <c r="P1061" s="216"/>
      <c r="Q1061" s="216"/>
      <c r="R1061" s="216"/>
      <c r="S1061" s="216"/>
      <c r="T1061" s="217"/>
      <c r="AT1061" s="218" t="s">
        <v>155</v>
      </c>
      <c r="AU1061" s="218" t="s">
        <v>153</v>
      </c>
      <c r="AV1061" s="14" t="s">
        <v>153</v>
      </c>
      <c r="AW1061" s="14" t="s">
        <v>33</v>
      </c>
      <c r="AX1061" s="14" t="s">
        <v>83</v>
      </c>
      <c r="AY1061" s="218" t="s">
        <v>145</v>
      </c>
    </row>
    <row r="1062" spans="1:65" s="2" customFormat="1" ht="37.9" customHeight="1">
      <c r="A1062" s="34"/>
      <c r="B1062" s="35"/>
      <c r="C1062" s="183" t="s">
        <v>1945</v>
      </c>
      <c r="D1062" s="183" t="s">
        <v>148</v>
      </c>
      <c r="E1062" s="184" t="s">
        <v>1946</v>
      </c>
      <c r="F1062" s="185" t="s">
        <v>1947</v>
      </c>
      <c r="G1062" s="186" t="s">
        <v>173</v>
      </c>
      <c r="H1062" s="187">
        <v>17.916</v>
      </c>
      <c r="I1062" s="188"/>
      <c r="J1062" s="189">
        <f>ROUND(I1062*H1062,2)</f>
        <v>0</v>
      </c>
      <c r="K1062" s="190"/>
      <c r="L1062" s="39"/>
      <c r="M1062" s="191" t="s">
        <v>1</v>
      </c>
      <c r="N1062" s="192" t="s">
        <v>41</v>
      </c>
      <c r="O1062" s="71"/>
      <c r="P1062" s="193">
        <f>O1062*H1062</f>
        <v>0</v>
      </c>
      <c r="Q1062" s="193">
        <v>8.9999999999999993E-3</v>
      </c>
      <c r="R1062" s="193">
        <f>Q1062*H1062</f>
        <v>0.161244</v>
      </c>
      <c r="S1062" s="193">
        <v>0</v>
      </c>
      <c r="T1062" s="194">
        <f>S1062*H1062</f>
        <v>0</v>
      </c>
      <c r="U1062" s="34"/>
      <c r="V1062" s="34"/>
      <c r="W1062" s="34"/>
      <c r="X1062" s="34"/>
      <c r="Y1062" s="34"/>
      <c r="Z1062" s="34"/>
      <c r="AA1062" s="34"/>
      <c r="AB1062" s="34"/>
      <c r="AC1062" s="34"/>
      <c r="AD1062" s="34"/>
      <c r="AE1062" s="34"/>
      <c r="AR1062" s="195" t="s">
        <v>269</v>
      </c>
      <c r="AT1062" s="195" t="s">
        <v>148</v>
      </c>
      <c r="AU1062" s="195" t="s">
        <v>153</v>
      </c>
      <c r="AY1062" s="17" t="s">
        <v>145</v>
      </c>
      <c r="BE1062" s="196">
        <f>IF(N1062="základní",J1062,0)</f>
        <v>0</v>
      </c>
      <c r="BF1062" s="196">
        <f>IF(N1062="snížená",J1062,0)</f>
        <v>0</v>
      </c>
      <c r="BG1062" s="196">
        <f>IF(N1062="zákl. přenesená",J1062,0)</f>
        <v>0</v>
      </c>
      <c r="BH1062" s="196">
        <f>IF(N1062="sníž. přenesená",J1062,0)</f>
        <v>0</v>
      </c>
      <c r="BI1062" s="196">
        <f>IF(N1062="nulová",J1062,0)</f>
        <v>0</v>
      </c>
      <c r="BJ1062" s="17" t="s">
        <v>153</v>
      </c>
      <c r="BK1062" s="196">
        <f>ROUND(I1062*H1062,2)</f>
        <v>0</v>
      </c>
      <c r="BL1062" s="17" t="s">
        <v>269</v>
      </c>
      <c r="BM1062" s="195" t="s">
        <v>1948</v>
      </c>
    </row>
    <row r="1063" spans="1:65" s="13" customFormat="1" ht="11.25">
      <c r="B1063" s="197"/>
      <c r="C1063" s="198"/>
      <c r="D1063" s="199" t="s">
        <v>155</v>
      </c>
      <c r="E1063" s="200" t="s">
        <v>1</v>
      </c>
      <c r="F1063" s="201" t="s">
        <v>187</v>
      </c>
      <c r="G1063" s="198"/>
      <c r="H1063" s="200" t="s">
        <v>1</v>
      </c>
      <c r="I1063" s="202"/>
      <c r="J1063" s="198"/>
      <c r="K1063" s="198"/>
      <c r="L1063" s="203"/>
      <c r="M1063" s="204"/>
      <c r="N1063" s="205"/>
      <c r="O1063" s="205"/>
      <c r="P1063" s="205"/>
      <c r="Q1063" s="205"/>
      <c r="R1063" s="205"/>
      <c r="S1063" s="205"/>
      <c r="T1063" s="206"/>
      <c r="AT1063" s="207" t="s">
        <v>155</v>
      </c>
      <c r="AU1063" s="207" t="s">
        <v>153</v>
      </c>
      <c r="AV1063" s="13" t="s">
        <v>83</v>
      </c>
      <c r="AW1063" s="13" t="s">
        <v>33</v>
      </c>
      <c r="AX1063" s="13" t="s">
        <v>75</v>
      </c>
      <c r="AY1063" s="207" t="s">
        <v>145</v>
      </c>
    </row>
    <row r="1064" spans="1:65" s="14" customFormat="1" ht="11.25">
      <c r="B1064" s="208"/>
      <c r="C1064" s="209"/>
      <c r="D1064" s="199" t="s">
        <v>155</v>
      </c>
      <c r="E1064" s="210" t="s">
        <v>1</v>
      </c>
      <c r="F1064" s="211" t="s">
        <v>1949</v>
      </c>
      <c r="G1064" s="209"/>
      <c r="H1064" s="212">
        <v>5.3999999999999995</v>
      </c>
      <c r="I1064" s="213"/>
      <c r="J1064" s="209"/>
      <c r="K1064" s="209"/>
      <c r="L1064" s="214"/>
      <c r="M1064" s="215"/>
      <c r="N1064" s="216"/>
      <c r="O1064" s="216"/>
      <c r="P1064" s="216"/>
      <c r="Q1064" s="216"/>
      <c r="R1064" s="216"/>
      <c r="S1064" s="216"/>
      <c r="T1064" s="217"/>
      <c r="AT1064" s="218" t="s">
        <v>155</v>
      </c>
      <c r="AU1064" s="218" t="s">
        <v>153</v>
      </c>
      <c r="AV1064" s="14" t="s">
        <v>153</v>
      </c>
      <c r="AW1064" s="14" t="s">
        <v>33</v>
      </c>
      <c r="AX1064" s="14" t="s">
        <v>75</v>
      </c>
      <c r="AY1064" s="218" t="s">
        <v>145</v>
      </c>
    </row>
    <row r="1065" spans="1:65" s="13" customFormat="1" ht="11.25">
      <c r="B1065" s="197"/>
      <c r="C1065" s="198"/>
      <c r="D1065" s="199" t="s">
        <v>155</v>
      </c>
      <c r="E1065" s="200" t="s">
        <v>1</v>
      </c>
      <c r="F1065" s="201" t="s">
        <v>209</v>
      </c>
      <c r="G1065" s="198"/>
      <c r="H1065" s="200" t="s">
        <v>1</v>
      </c>
      <c r="I1065" s="202"/>
      <c r="J1065" s="198"/>
      <c r="K1065" s="198"/>
      <c r="L1065" s="203"/>
      <c r="M1065" s="204"/>
      <c r="N1065" s="205"/>
      <c r="O1065" s="205"/>
      <c r="P1065" s="205"/>
      <c r="Q1065" s="205"/>
      <c r="R1065" s="205"/>
      <c r="S1065" s="205"/>
      <c r="T1065" s="206"/>
      <c r="AT1065" s="207" t="s">
        <v>155</v>
      </c>
      <c r="AU1065" s="207" t="s">
        <v>153</v>
      </c>
      <c r="AV1065" s="13" t="s">
        <v>83</v>
      </c>
      <c r="AW1065" s="13" t="s">
        <v>33</v>
      </c>
      <c r="AX1065" s="13" t="s">
        <v>75</v>
      </c>
      <c r="AY1065" s="207" t="s">
        <v>145</v>
      </c>
    </row>
    <row r="1066" spans="1:65" s="14" customFormat="1" ht="11.25">
      <c r="B1066" s="208"/>
      <c r="C1066" s="209"/>
      <c r="D1066" s="199" t="s">
        <v>155</v>
      </c>
      <c r="E1066" s="210" t="s">
        <v>1</v>
      </c>
      <c r="F1066" s="211" t="s">
        <v>240</v>
      </c>
      <c r="G1066" s="209"/>
      <c r="H1066" s="212">
        <v>12.516</v>
      </c>
      <c r="I1066" s="213"/>
      <c r="J1066" s="209"/>
      <c r="K1066" s="209"/>
      <c r="L1066" s="214"/>
      <c r="M1066" s="215"/>
      <c r="N1066" s="216"/>
      <c r="O1066" s="216"/>
      <c r="P1066" s="216"/>
      <c r="Q1066" s="216"/>
      <c r="R1066" s="216"/>
      <c r="S1066" s="216"/>
      <c r="T1066" s="217"/>
      <c r="AT1066" s="218" t="s">
        <v>155</v>
      </c>
      <c r="AU1066" s="218" t="s">
        <v>153</v>
      </c>
      <c r="AV1066" s="14" t="s">
        <v>153</v>
      </c>
      <c r="AW1066" s="14" t="s">
        <v>33</v>
      </c>
      <c r="AX1066" s="14" t="s">
        <v>75</v>
      </c>
      <c r="AY1066" s="218" t="s">
        <v>145</v>
      </c>
    </row>
    <row r="1067" spans="1:65" s="15" customFormat="1" ht="11.25">
      <c r="B1067" s="219"/>
      <c r="C1067" s="220"/>
      <c r="D1067" s="199" t="s">
        <v>155</v>
      </c>
      <c r="E1067" s="221" t="s">
        <v>1</v>
      </c>
      <c r="F1067" s="222" t="s">
        <v>165</v>
      </c>
      <c r="G1067" s="220"/>
      <c r="H1067" s="223">
        <v>17.916</v>
      </c>
      <c r="I1067" s="224"/>
      <c r="J1067" s="220"/>
      <c r="K1067" s="220"/>
      <c r="L1067" s="225"/>
      <c r="M1067" s="226"/>
      <c r="N1067" s="227"/>
      <c r="O1067" s="227"/>
      <c r="P1067" s="227"/>
      <c r="Q1067" s="227"/>
      <c r="R1067" s="227"/>
      <c r="S1067" s="227"/>
      <c r="T1067" s="228"/>
      <c r="AT1067" s="229" t="s">
        <v>155</v>
      </c>
      <c r="AU1067" s="229" t="s">
        <v>153</v>
      </c>
      <c r="AV1067" s="15" t="s">
        <v>152</v>
      </c>
      <c r="AW1067" s="15" t="s">
        <v>33</v>
      </c>
      <c r="AX1067" s="15" t="s">
        <v>83</v>
      </c>
      <c r="AY1067" s="229" t="s">
        <v>145</v>
      </c>
    </row>
    <row r="1068" spans="1:65" s="2" customFormat="1" ht="21.75" customHeight="1">
      <c r="A1068" s="34"/>
      <c r="B1068" s="35"/>
      <c r="C1068" s="230" t="s">
        <v>1950</v>
      </c>
      <c r="D1068" s="230" t="s">
        <v>430</v>
      </c>
      <c r="E1068" s="231" t="s">
        <v>1951</v>
      </c>
      <c r="F1068" s="232" t="s">
        <v>1952</v>
      </c>
      <c r="G1068" s="233" t="s">
        <v>173</v>
      </c>
      <c r="H1068" s="234">
        <v>23.291</v>
      </c>
      <c r="I1068" s="235"/>
      <c r="J1068" s="236">
        <f>ROUND(I1068*H1068,2)</f>
        <v>0</v>
      </c>
      <c r="K1068" s="237"/>
      <c r="L1068" s="238"/>
      <c r="M1068" s="239" t="s">
        <v>1</v>
      </c>
      <c r="N1068" s="240" t="s">
        <v>41</v>
      </c>
      <c r="O1068" s="71"/>
      <c r="P1068" s="193">
        <f>O1068*H1068</f>
        <v>0</v>
      </c>
      <c r="Q1068" s="193">
        <v>1.8499999999999999E-2</v>
      </c>
      <c r="R1068" s="193">
        <f>Q1068*H1068</f>
        <v>0.43088349999999997</v>
      </c>
      <c r="S1068" s="193">
        <v>0</v>
      </c>
      <c r="T1068" s="194">
        <f>S1068*H1068</f>
        <v>0</v>
      </c>
      <c r="U1068" s="34"/>
      <c r="V1068" s="34"/>
      <c r="W1068" s="34"/>
      <c r="X1068" s="34"/>
      <c r="Y1068" s="34"/>
      <c r="Z1068" s="34"/>
      <c r="AA1068" s="34"/>
      <c r="AB1068" s="34"/>
      <c r="AC1068" s="34"/>
      <c r="AD1068" s="34"/>
      <c r="AE1068" s="34"/>
      <c r="AR1068" s="195" t="s">
        <v>356</v>
      </c>
      <c r="AT1068" s="195" t="s">
        <v>430</v>
      </c>
      <c r="AU1068" s="195" t="s">
        <v>153</v>
      </c>
      <c r="AY1068" s="17" t="s">
        <v>145</v>
      </c>
      <c r="BE1068" s="196">
        <f>IF(N1068="základní",J1068,0)</f>
        <v>0</v>
      </c>
      <c r="BF1068" s="196">
        <f>IF(N1068="snížená",J1068,0)</f>
        <v>0</v>
      </c>
      <c r="BG1068" s="196">
        <f>IF(N1068="zákl. přenesená",J1068,0)</f>
        <v>0</v>
      </c>
      <c r="BH1068" s="196">
        <f>IF(N1068="sníž. přenesená",J1068,0)</f>
        <v>0</v>
      </c>
      <c r="BI1068" s="196">
        <f>IF(N1068="nulová",J1068,0)</f>
        <v>0</v>
      </c>
      <c r="BJ1068" s="17" t="s">
        <v>153</v>
      </c>
      <c r="BK1068" s="196">
        <f>ROUND(I1068*H1068,2)</f>
        <v>0</v>
      </c>
      <c r="BL1068" s="17" t="s">
        <v>269</v>
      </c>
      <c r="BM1068" s="195" t="s">
        <v>1953</v>
      </c>
    </row>
    <row r="1069" spans="1:65" s="14" customFormat="1" ht="11.25">
      <c r="B1069" s="208"/>
      <c r="C1069" s="209"/>
      <c r="D1069" s="199" t="s">
        <v>155</v>
      </c>
      <c r="E1069" s="209"/>
      <c r="F1069" s="211" t="s">
        <v>1954</v>
      </c>
      <c r="G1069" s="209"/>
      <c r="H1069" s="212">
        <v>23.291</v>
      </c>
      <c r="I1069" s="213"/>
      <c r="J1069" s="209"/>
      <c r="K1069" s="209"/>
      <c r="L1069" s="214"/>
      <c r="M1069" s="215"/>
      <c r="N1069" s="216"/>
      <c r="O1069" s="216"/>
      <c r="P1069" s="216"/>
      <c r="Q1069" s="216"/>
      <c r="R1069" s="216"/>
      <c r="S1069" s="216"/>
      <c r="T1069" s="217"/>
      <c r="AT1069" s="218" t="s">
        <v>155</v>
      </c>
      <c r="AU1069" s="218" t="s">
        <v>153</v>
      </c>
      <c r="AV1069" s="14" t="s">
        <v>153</v>
      </c>
      <c r="AW1069" s="14" t="s">
        <v>4</v>
      </c>
      <c r="AX1069" s="14" t="s">
        <v>83</v>
      </c>
      <c r="AY1069" s="218" t="s">
        <v>145</v>
      </c>
    </row>
    <row r="1070" spans="1:65" s="2" customFormat="1" ht="24.2" customHeight="1">
      <c r="A1070" s="34"/>
      <c r="B1070" s="35"/>
      <c r="C1070" s="183" t="s">
        <v>1955</v>
      </c>
      <c r="D1070" s="183" t="s">
        <v>148</v>
      </c>
      <c r="E1070" s="184" t="s">
        <v>1956</v>
      </c>
      <c r="F1070" s="185" t="s">
        <v>1957</v>
      </c>
      <c r="G1070" s="186" t="s">
        <v>173</v>
      </c>
      <c r="H1070" s="187">
        <v>17.916</v>
      </c>
      <c r="I1070" s="188"/>
      <c r="J1070" s="189">
        <f>ROUND(I1070*H1070,2)</f>
        <v>0</v>
      </c>
      <c r="K1070" s="190"/>
      <c r="L1070" s="39"/>
      <c r="M1070" s="191" t="s">
        <v>1</v>
      </c>
      <c r="N1070" s="192" t="s">
        <v>41</v>
      </c>
      <c r="O1070" s="71"/>
      <c r="P1070" s="193">
        <f>O1070*H1070</f>
        <v>0</v>
      </c>
      <c r="Q1070" s="193">
        <v>0</v>
      </c>
      <c r="R1070" s="193">
        <f>Q1070*H1070</f>
        <v>0</v>
      </c>
      <c r="S1070" s="193">
        <v>0</v>
      </c>
      <c r="T1070" s="194">
        <f>S1070*H1070</f>
        <v>0</v>
      </c>
      <c r="U1070" s="34"/>
      <c r="V1070" s="34"/>
      <c r="W1070" s="34"/>
      <c r="X1070" s="34"/>
      <c r="Y1070" s="34"/>
      <c r="Z1070" s="34"/>
      <c r="AA1070" s="34"/>
      <c r="AB1070" s="34"/>
      <c r="AC1070" s="34"/>
      <c r="AD1070" s="34"/>
      <c r="AE1070" s="34"/>
      <c r="AR1070" s="195" t="s">
        <v>269</v>
      </c>
      <c r="AT1070" s="195" t="s">
        <v>148</v>
      </c>
      <c r="AU1070" s="195" t="s">
        <v>153</v>
      </c>
      <c r="AY1070" s="17" t="s">
        <v>145</v>
      </c>
      <c r="BE1070" s="196">
        <f>IF(N1070="základní",J1070,0)</f>
        <v>0</v>
      </c>
      <c r="BF1070" s="196">
        <f>IF(N1070="snížená",J1070,0)</f>
        <v>0</v>
      </c>
      <c r="BG1070" s="196">
        <f>IF(N1070="zákl. přenesená",J1070,0)</f>
        <v>0</v>
      </c>
      <c r="BH1070" s="196">
        <f>IF(N1070="sníž. přenesená",J1070,0)</f>
        <v>0</v>
      </c>
      <c r="BI1070" s="196">
        <f>IF(N1070="nulová",J1070,0)</f>
        <v>0</v>
      </c>
      <c r="BJ1070" s="17" t="s">
        <v>153</v>
      </c>
      <c r="BK1070" s="196">
        <f>ROUND(I1070*H1070,2)</f>
        <v>0</v>
      </c>
      <c r="BL1070" s="17" t="s">
        <v>269</v>
      </c>
      <c r="BM1070" s="195" t="s">
        <v>1958</v>
      </c>
    </row>
    <row r="1071" spans="1:65" s="2" customFormat="1" ht="24.2" customHeight="1">
      <c r="A1071" s="34"/>
      <c r="B1071" s="35"/>
      <c r="C1071" s="183" t="s">
        <v>1959</v>
      </c>
      <c r="D1071" s="183" t="s">
        <v>148</v>
      </c>
      <c r="E1071" s="184" t="s">
        <v>1960</v>
      </c>
      <c r="F1071" s="185" t="s">
        <v>1961</v>
      </c>
      <c r="G1071" s="186" t="s">
        <v>173</v>
      </c>
      <c r="H1071" s="187">
        <v>0.75</v>
      </c>
      <c r="I1071" s="188"/>
      <c r="J1071" s="189">
        <f>ROUND(I1071*H1071,2)</f>
        <v>0</v>
      </c>
      <c r="K1071" s="190"/>
      <c r="L1071" s="39"/>
      <c r="M1071" s="191" t="s">
        <v>1</v>
      </c>
      <c r="N1071" s="192" t="s">
        <v>41</v>
      </c>
      <c r="O1071" s="71"/>
      <c r="P1071" s="193">
        <f>O1071*H1071</f>
        <v>0</v>
      </c>
      <c r="Q1071" s="193">
        <v>5.8E-4</v>
      </c>
      <c r="R1071" s="193">
        <f>Q1071*H1071</f>
        <v>4.35E-4</v>
      </c>
      <c r="S1071" s="193">
        <v>0</v>
      </c>
      <c r="T1071" s="194">
        <f>S1071*H1071</f>
        <v>0</v>
      </c>
      <c r="U1071" s="34"/>
      <c r="V1071" s="34"/>
      <c r="W1071" s="34"/>
      <c r="X1071" s="34"/>
      <c r="Y1071" s="34"/>
      <c r="Z1071" s="34"/>
      <c r="AA1071" s="34"/>
      <c r="AB1071" s="34"/>
      <c r="AC1071" s="34"/>
      <c r="AD1071" s="34"/>
      <c r="AE1071" s="34"/>
      <c r="AR1071" s="195" t="s">
        <v>269</v>
      </c>
      <c r="AT1071" s="195" t="s">
        <v>148</v>
      </c>
      <c r="AU1071" s="195" t="s">
        <v>153</v>
      </c>
      <c r="AY1071" s="17" t="s">
        <v>145</v>
      </c>
      <c r="BE1071" s="196">
        <f>IF(N1071="základní",J1071,0)</f>
        <v>0</v>
      </c>
      <c r="BF1071" s="196">
        <f>IF(N1071="snížená",J1071,0)</f>
        <v>0</v>
      </c>
      <c r="BG1071" s="196">
        <f>IF(N1071="zákl. přenesená",J1071,0)</f>
        <v>0</v>
      </c>
      <c r="BH1071" s="196">
        <f>IF(N1071="sníž. přenesená",J1071,0)</f>
        <v>0</v>
      </c>
      <c r="BI1071" s="196">
        <f>IF(N1071="nulová",J1071,0)</f>
        <v>0</v>
      </c>
      <c r="BJ1071" s="17" t="s">
        <v>153</v>
      </c>
      <c r="BK1071" s="196">
        <f>ROUND(I1071*H1071,2)</f>
        <v>0</v>
      </c>
      <c r="BL1071" s="17" t="s">
        <v>269</v>
      </c>
      <c r="BM1071" s="195" t="s">
        <v>1962</v>
      </c>
    </row>
    <row r="1072" spans="1:65" s="14" customFormat="1" ht="11.25">
      <c r="B1072" s="208"/>
      <c r="C1072" s="209"/>
      <c r="D1072" s="199" t="s">
        <v>155</v>
      </c>
      <c r="E1072" s="210" t="s">
        <v>1</v>
      </c>
      <c r="F1072" s="211" t="s">
        <v>1963</v>
      </c>
      <c r="G1072" s="209"/>
      <c r="H1072" s="212">
        <v>0.75</v>
      </c>
      <c r="I1072" s="213"/>
      <c r="J1072" s="209"/>
      <c r="K1072" s="209"/>
      <c r="L1072" s="214"/>
      <c r="M1072" s="215"/>
      <c r="N1072" s="216"/>
      <c r="O1072" s="216"/>
      <c r="P1072" s="216"/>
      <c r="Q1072" s="216"/>
      <c r="R1072" s="216"/>
      <c r="S1072" s="216"/>
      <c r="T1072" s="217"/>
      <c r="AT1072" s="218" t="s">
        <v>155</v>
      </c>
      <c r="AU1072" s="218" t="s">
        <v>153</v>
      </c>
      <c r="AV1072" s="14" t="s">
        <v>153</v>
      </c>
      <c r="AW1072" s="14" t="s">
        <v>33</v>
      </c>
      <c r="AX1072" s="14" t="s">
        <v>83</v>
      </c>
      <c r="AY1072" s="218" t="s">
        <v>145</v>
      </c>
    </row>
    <row r="1073" spans="1:65" s="2" customFormat="1" ht="24.2" customHeight="1">
      <c r="A1073" s="34"/>
      <c r="B1073" s="35"/>
      <c r="C1073" s="230" t="s">
        <v>1964</v>
      </c>
      <c r="D1073" s="230" t="s">
        <v>430</v>
      </c>
      <c r="E1073" s="231" t="s">
        <v>1965</v>
      </c>
      <c r="F1073" s="232" t="s">
        <v>1966</v>
      </c>
      <c r="G1073" s="233" t="s">
        <v>173</v>
      </c>
      <c r="H1073" s="234">
        <v>0.82499999999999996</v>
      </c>
      <c r="I1073" s="235"/>
      <c r="J1073" s="236">
        <f>ROUND(I1073*H1073,2)</f>
        <v>0</v>
      </c>
      <c r="K1073" s="237"/>
      <c r="L1073" s="238"/>
      <c r="M1073" s="239" t="s">
        <v>1</v>
      </c>
      <c r="N1073" s="240" t="s">
        <v>41</v>
      </c>
      <c r="O1073" s="71"/>
      <c r="P1073" s="193">
        <f>O1073*H1073</f>
        <v>0</v>
      </c>
      <c r="Q1073" s="193">
        <v>1.2E-2</v>
      </c>
      <c r="R1073" s="193">
        <f>Q1073*H1073</f>
        <v>9.8999999999999991E-3</v>
      </c>
      <c r="S1073" s="193">
        <v>0</v>
      </c>
      <c r="T1073" s="194">
        <f>S1073*H1073</f>
        <v>0</v>
      </c>
      <c r="U1073" s="34"/>
      <c r="V1073" s="34"/>
      <c r="W1073" s="34"/>
      <c r="X1073" s="34"/>
      <c r="Y1073" s="34"/>
      <c r="Z1073" s="34"/>
      <c r="AA1073" s="34"/>
      <c r="AB1073" s="34"/>
      <c r="AC1073" s="34"/>
      <c r="AD1073" s="34"/>
      <c r="AE1073" s="34"/>
      <c r="AR1073" s="195" t="s">
        <v>356</v>
      </c>
      <c r="AT1073" s="195" t="s">
        <v>430</v>
      </c>
      <c r="AU1073" s="195" t="s">
        <v>153</v>
      </c>
      <c r="AY1073" s="17" t="s">
        <v>145</v>
      </c>
      <c r="BE1073" s="196">
        <f>IF(N1073="základní",J1073,0)</f>
        <v>0</v>
      </c>
      <c r="BF1073" s="196">
        <f>IF(N1073="snížená",J1073,0)</f>
        <v>0</v>
      </c>
      <c r="BG1073" s="196">
        <f>IF(N1073="zákl. přenesená",J1073,0)</f>
        <v>0</v>
      </c>
      <c r="BH1073" s="196">
        <f>IF(N1073="sníž. přenesená",J1073,0)</f>
        <v>0</v>
      </c>
      <c r="BI1073" s="196">
        <f>IF(N1073="nulová",J1073,0)</f>
        <v>0</v>
      </c>
      <c r="BJ1073" s="17" t="s">
        <v>153</v>
      </c>
      <c r="BK1073" s="196">
        <f>ROUND(I1073*H1073,2)</f>
        <v>0</v>
      </c>
      <c r="BL1073" s="17" t="s">
        <v>269</v>
      </c>
      <c r="BM1073" s="195" t="s">
        <v>1967</v>
      </c>
    </row>
    <row r="1074" spans="1:65" s="14" customFormat="1" ht="11.25">
      <c r="B1074" s="208"/>
      <c r="C1074" s="209"/>
      <c r="D1074" s="199" t="s">
        <v>155</v>
      </c>
      <c r="E1074" s="209"/>
      <c r="F1074" s="211" t="s">
        <v>1968</v>
      </c>
      <c r="G1074" s="209"/>
      <c r="H1074" s="212">
        <v>0.82499999999999996</v>
      </c>
      <c r="I1074" s="213"/>
      <c r="J1074" s="209"/>
      <c r="K1074" s="209"/>
      <c r="L1074" s="214"/>
      <c r="M1074" s="215"/>
      <c r="N1074" s="216"/>
      <c r="O1074" s="216"/>
      <c r="P1074" s="216"/>
      <c r="Q1074" s="216"/>
      <c r="R1074" s="216"/>
      <c r="S1074" s="216"/>
      <c r="T1074" s="217"/>
      <c r="AT1074" s="218" t="s">
        <v>155</v>
      </c>
      <c r="AU1074" s="218" t="s">
        <v>153</v>
      </c>
      <c r="AV1074" s="14" t="s">
        <v>153</v>
      </c>
      <c r="AW1074" s="14" t="s">
        <v>4</v>
      </c>
      <c r="AX1074" s="14" t="s">
        <v>83</v>
      </c>
      <c r="AY1074" s="218" t="s">
        <v>145</v>
      </c>
    </row>
    <row r="1075" spans="1:65" s="2" customFormat="1" ht="24.2" customHeight="1">
      <c r="A1075" s="34"/>
      <c r="B1075" s="35"/>
      <c r="C1075" s="183" t="s">
        <v>1969</v>
      </c>
      <c r="D1075" s="183" t="s">
        <v>148</v>
      </c>
      <c r="E1075" s="184" t="s">
        <v>1970</v>
      </c>
      <c r="F1075" s="185" t="s">
        <v>1971</v>
      </c>
      <c r="G1075" s="186" t="s">
        <v>151</v>
      </c>
      <c r="H1075" s="187">
        <v>4</v>
      </c>
      <c r="I1075" s="188"/>
      <c r="J1075" s="189">
        <f>ROUND(I1075*H1075,2)</f>
        <v>0</v>
      </c>
      <c r="K1075" s="190"/>
      <c r="L1075" s="39"/>
      <c r="M1075" s="191" t="s">
        <v>1</v>
      </c>
      <c r="N1075" s="192" t="s">
        <v>41</v>
      </c>
      <c r="O1075" s="71"/>
      <c r="P1075" s="193">
        <f>O1075*H1075</f>
        <v>0</v>
      </c>
      <c r="Q1075" s="193">
        <v>0</v>
      </c>
      <c r="R1075" s="193">
        <f>Q1075*H1075</f>
        <v>0</v>
      </c>
      <c r="S1075" s="193">
        <v>3.6000000000000002E-4</v>
      </c>
      <c r="T1075" s="194">
        <f>S1075*H1075</f>
        <v>1.4400000000000001E-3</v>
      </c>
      <c r="U1075" s="34"/>
      <c r="V1075" s="34"/>
      <c r="W1075" s="34"/>
      <c r="X1075" s="34"/>
      <c r="Y1075" s="34"/>
      <c r="Z1075" s="34"/>
      <c r="AA1075" s="34"/>
      <c r="AB1075" s="34"/>
      <c r="AC1075" s="34"/>
      <c r="AD1075" s="34"/>
      <c r="AE1075" s="34"/>
      <c r="AR1075" s="195" t="s">
        <v>269</v>
      </c>
      <c r="AT1075" s="195" t="s">
        <v>148</v>
      </c>
      <c r="AU1075" s="195" t="s">
        <v>153</v>
      </c>
      <c r="AY1075" s="17" t="s">
        <v>145</v>
      </c>
      <c r="BE1075" s="196">
        <f>IF(N1075="základní",J1075,0)</f>
        <v>0</v>
      </c>
      <c r="BF1075" s="196">
        <f>IF(N1075="snížená",J1075,0)</f>
        <v>0</v>
      </c>
      <c r="BG1075" s="196">
        <f>IF(N1075="zákl. přenesená",J1075,0)</f>
        <v>0</v>
      </c>
      <c r="BH1075" s="196">
        <f>IF(N1075="sníž. přenesená",J1075,0)</f>
        <v>0</v>
      </c>
      <c r="BI1075" s="196">
        <f>IF(N1075="nulová",J1075,0)</f>
        <v>0</v>
      </c>
      <c r="BJ1075" s="17" t="s">
        <v>153</v>
      </c>
      <c r="BK1075" s="196">
        <f>ROUND(I1075*H1075,2)</f>
        <v>0</v>
      </c>
      <c r="BL1075" s="17" t="s">
        <v>269</v>
      </c>
      <c r="BM1075" s="195" t="s">
        <v>1972</v>
      </c>
    </row>
    <row r="1076" spans="1:65" s="13" customFormat="1" ht="11.25">
      <c r="B1076" s="197"/>
      <c r="C1076" s="198"/>
      <c r="D1076" s="199" t="s">
        <v>155</v>
      </c>
      <c r="E1076" s="200" t="s">
        <v>1</v>
      </c>
      <c r="F1076" s="201" t="s">
        <v>1973</v>
      </c>
      <c r="G1076" s="198"/>
      <c r="H1076" s="200" t="s">
        <v>1</v>
      </c>
      <c r="I1076" s="202"/>
      <c r="J1076" s="198"/>
      <c r="K1076" s="198"/>
      <c r="L1076" s="203"/>
      <c r="M1076" s="204"/>
      <c r="N1076" s="205"/>
      <c r="O1076" s="205"/>
      <c r="P1076" s="205"/>
      <c r="Q1076" s="205"/>
      <c r="R1076" s="205"/>
      <c r="S1076" s="205"/>
      <c r="T1076" s="206"/>
      <c r="AT1076" s="207" t="s">
        <v>155</v>
      </c>
      <c r="AU1076" s="207" t="s">
        <v>153</v>
      </c>
      <c r="AV1076" s="13" t="s">
        <v>83</v>
      </c>
      <c r="AW1076" s="13" t="s">
        <v>33</v>
      </c>
      <c r="AX1076" s="13" t="s">
        <v>75</v>
      </c>
      <c r="AY1076" s="207" t="s">
        <v>145</v>
      </c>
    </row>
    <row r="1077" spans="1:65" s="14" customFormat="1" ht="11.25">
      <c r="B1077" s="208"/>
      <c r="C1077" s="209"/>
      <c r="D1077" s="199" t="s">
        <v>155</v>
      </c>
      <c r="E1077" s="210" t="s">
        <v>1</v>
      </c>
      <c r="F1077" s="211" t="s">
        <v>83</v>
      </c>
      <c r="G1077" s="209"/>
      <c r="H1077" s="212">
        <v>1</v>
      </c>
      <c r="I1077" s="213"/>
      <c r="J1077" s="209"/>
      <c r="K1077" s="209"/>
      <c r="L1077" s="214"/>
      <c r="M1077" s="215"/>
      <c r="N1077" s="216"/>
      <c r="O1077" s="216"/>
      <c r="P1077" s="216"/>
      <c r="Q1077" s="216"/>
      <c r="R1077" s="216"/>
      <c r="S1077" s="216"/>
      <c r="T1077" s="217"/>
      <c r="AT1077" s="218" t="s">
        <v>155</v>
      </c>
      <c r="AU1077" s="218" t="s">
        <v>153</v>
      </c>
      <c r="AV1077" s="14" t="s">
        <v>153</v>
      </c>
      <c r="AW1077" s="14" t="s">
        <v>33</v>
      </c>
      <c r="AX1077" s="14" t="s">
        <v>75</v>
      </c>
      <c r="AY1077" s="218" t="s">
        <v>145</v>
      </c>
    </row>
    <row r="1078" spans="1:65" s="13" customFormat="1" ht="11.25">
      <c r="B1078" s="197"/>
      <c r="C1078" s="198"/>
      <c r="D1078" s="199" t="s">
        <v>155</v>
      </c>
      <c r="E1078" s="200" t="s">
        <v>1</v>
      </c>
      <c r="F1078" s="201" t="s">
        <v>846</v>
      </c>
      <c r="G1078" s="198"/>
      <c r="H1078" s="200" t="s">
        <v>1</v>
      </c>
      <c r="I1078" s="202"/>
      <c r="J1078" s="198"/>
      <c r="K1078" s="198"/>
      <c r="L1078" s="203"/>
      <c r="M1078" s="204"/>
      <c r="N1078" s="205"/>
      <c r="O1078" s="205"/>
      <c r="P1078" s="205"/>
      <c r="Q1078" s="205"/>
      <c r="R1078" s="205"/>
      <c r="S1078" s="205"/>
      <c r="T1078" s="206"/>
      <c r="AT1078" s="207" t="s">
        <v>155</v>
      </c>
      <c r="AU1078" s="207" t="s">
        <v>153</v>
      </c>
      <c r="AV1078" s="13" t="s">
        <v>83</v>
      </c>
      <c r="AW1078" s="13" t="s">
        <v>33</v>
      </c>
      <c r="AX1078" s="13" t="s">
        <v>75</v>
      </c>
      <c r="AY1078" s="207" t="s">
        <v>145</v>
      </c>
    </row>
    <row r="1079" spans="1:65" s="14" customFormat="1" ht="11.25">
      <c r="B1079" s="208"/>
      <c r="C1079" s="209"/>
      <c r="D1079" s="199" t="s">
        <v>155</v>
      </c>
      <c r="E1079" s="210" t="s">
        <v>1</v>
      </c>
      <c r="F1079" s="211" t="s">
        <v>153</v>
      </c>
      <c r="G1079" s="209"/>
      <c r="H1079" s="212">
        <v>2</v>
      </c>
      <c r="I1079" s="213"/>
      <c r="J1079" s="209"/>
      <c r="K1079" s="209"/>
      <c r="L1079" s="214"/>
      <c r="M1079" s="215"/>
      <c r="N1079" s="216"/>
      <c r="O1079" s="216"/>
      <c r="P1079" s="216"/>
      <c r="Q1079" s="216"/>
      <c r="R1079" s="216"/>
      <c r="S1079" s="216"/>
      <c r="T1079" s="217"/>
      <c r="AT1079" s="218" t="s">
        <v>155</v>
      </c>
      <c r="AU1079" s="218" t="s">
        <v>153</v>
      </c>
      <c r="AV1079" s="14" t="s">
        <v>153</v>
      </c>
      <c r="AW1079" s="14" t="s">
        <v>33</v>
      </c>
      <c r="AX1079" s="14" t="s">
        <v>75</v>
      </c>
      <c r="AY1079" s="218" t="s">
        <v>145</v>
      </c>
    </row>
    <row r="1080" spans="1:65" s="13" customFormat="1" ht="11.25">
      <c r="B1080" s="197"/>
      <c r="C1080" s="198"/>
      <c r="D1080" s="199" t="s">
        <v>155</v>
      </c>
      <c r="E1080" s="200" t="s">
        <v>1</v>
      </c>
      <c r="F1080" s="201" t="s">
        <v>1974</v>
      </c>
      <c r="G1080" s="198"/>
      <c r="H1080" s="200" t="s">
        <v>1</v>
      </c>
      <c r="I1080" s="202"/>
      <c r="J1080" s="198"/>
      <c r="K1080" s="198"/>
      <c r="L1080" s="203"/>
      <c r="M1080" s="204"/>
      <c r="N1080" s="205"/>
      <c r="O1080" s="205"/>
      <c r="P1080" s="205"/>
      <c r="Q1080" s="205"/>
      <c r="R1080" s="205"/>
      <c r="S1080" s="205"/>
      <c r="T1080" s="206"/>
      <c r="AT1080" s="207" t="s">
        <v>155</v>
      </c>
      <c r="AU1080" s="207" t="s">
        <v>153</v>
      </c>
      <c r="AV1080" s="13" t="s">
        <v>83</v>
      </c>
      <c r="AW1080" s="13" t="s">
        <v>33</v>
      </c>
      <c r="AX1080" s="13" t="s">
        <v>75</v>
      </c>
      <c r="AY1080" s="207" t="s">
        <v>145</v>
      </c>
    </row>
    <row r="1081" spans="1:65" s="14" customFormat="1" ht="11.25">
      <c r="B1081" s="208"/>
      <c r="C1081" s="209"/>
      <c r="D1081" s="199" t="s">
        <v>155</v>
      </c>
      <c r="E1081" s="210" t="s">
        <v>1</v>
      </c>
      <c r="F1081" s="211" t="s">
        <v>83</v>
      </c>
      <c r="G1081" s="209"/>
      <c r="H1081" s="212">
        <v>1</v>
      </c>
      <c r="I1081" s="213"/>
      <c r="J1081" s="209"/>
      <c r="K1081" s="209"/>
      <c r="L1081" s="214"/>
      <c r="M1081" s="215"/>
      <c r="N1081" s="216"/>
      <c r="O1081" s="216"/>
      <c r="P1081" s="216"/>
      <c r="Q1081" s="216"/>
      <c r="R1081" s="216"/>
      <c r="S1081" s="216"/>
      <c r="T1081" s="217"/>
      <c r="AT1081" s="218" t="s">
        <v>155</v>
      </c>
      <c r="AU1081" s="218" t="s">
        <v>153</v>
      </c>
      <c r="AV1081" s="14" t="s">
        <v>153</v>
      </c>
      <c r="AW1081" s="14" t="s">
        <v>33</v>
      </c>
      <c r="AX1081" s="14" t="s">
        <v>75</v>
      </c>
      <c r="AY1081" s="218" t="s">
        <v>145</v>
      </c>
    </row>
    <row r="1082" spans="1:65" s="15" customFormat="1" ht="11.25">
      <c r="B1082" s="219"/>
      <c r="C1082" s="220"/>
      <c r="D1082" s="199" t="s">
        <v>155</v>
      </c>
      <c r="E1082" s="221" t="s">
        <v>1</v>
      </c>
      <c r="F1082" s="222" t="s">
        <v>165</v>
      </c>
      <c r="G1082" s="220"/>
      <c r="H1082" s="223">
        <v>4</v>
      </c>
      <c r="I1082" s="224"/>
      <c r="J1082" s="220"/>
      <c r="K1082" s="220"/>
      <c r="L1082" s="225"/>
      <c r="M1082" s="226"/>
      <c r="N1082" s="227"/>
      <c r="O1082" s="227"/>
      <c r="P1082" s="227"/>
      <c r="Q1082" s="227"/>
      <c r="R1082" s="227"/>
      <c r="S1082" s="227"/>
      <c r="T1082" s="228"/>
      <c r="AT1082" s="229" t="s">
        <v>155</v>
      </c>
      <c r="AU1082" s="229" t="s">
        <v>153</v>
      </c>
      <c r="AV1082" s="15" t="s">
        <v>152</v>
      </c>
      <c r="AW1082" s="15" t="s">
        <v>33</v>
      </c>
      <c r="AX1082" s="15" t="s">
        <v>83</v>
      </c>
      <c r="AY1082" s="229" t="s">
        <v>145</v>
      </c>
    </row>
    <row r="1083" spans="1:65" s="2" customFormat="1" ht="16.5" customHeight="1">
      <c r="A1083" s="34"/>
      <c r="B1083" s="35"/>
      <c r="C1083" s="183" t="s">
        <v>1975</v>
      </c>
      <c r="D1083" s="183" t="s">
        <v>148</v>
      </c>
      <c r="E1083" s="184" t="s">
        <v>1976</v>
      </c>
      <c r="F1083" s="185" t="s">
        <v>1977</v>
      </c>
      <c r="G1083" s="186" t="s">
        <v>334</v>
      </c>
      <c r="H1083" s="187">
        <v>20</v>
      </c>
      <c r="I1083" s="188"/>
      <c r="J1083" s="189">
        <f>ROUND(I1083*H1083,2)</f>
        <v>0</v>
      </c>
      <c r="K1083" s="190"/>
      <c r="L1083" s="39"/>
      <c r="M1083" s="191" t="s">
        <v>1</v>
      </c>
      <c r="N1083" s="192" t="s">
        <v>41</v>
      </c>
      <c r="O1083" s="71"/>
      <c r="P1083" s="193">
        <f>O1083*H1083</f>
        <v>0</v>
      </c>
      <c r="Q1083" s="193">
        <v>6.11E-3</v>
      </c>
      <c r="R1083" s="193">
        <f>Q1083*H1083</f>
        <v>0.1222</v>
      </c>
      <c r="S1083" s="193">
        <v>0</v>
      </c>
      <c r="T1083" s="194">
        <f>S1083*H1083</f>
        <v>0</v>
      </c>
      <c r="U1083" s="34"/>
      <c r="V1083" s="34"/>
      <c r="W1083" s="34"/>
      <c r="X1083" s="34"/>
      <c r="Y1083" s="34"/>
      <c r="Z1083" s="34"/>
      <c r="AA1083" s="34"/>
      <c r="AB1083" s="34"/>
      <c r="AC1083" s="34"/>
      <c r="AD1083" s="34"/>
      <c r="AE1083" s="34"/>
      <c r="AR1083" s="195" t="s">
        <v>269</v>
      </c>
      <c r="AT1083" s="195" t="s">
        <v>148</v>
      </c>
      <c r="AU1083" s="195" t="s">
        <v>153</v>
      </c>
      <c r="AY1083" s="17" t="s">
        <v>145</v>
      </c>
      <c r="BE1083" s="196">
        <f>IF(N1083="základní",J1083,0)</f>
        <v>0</v>
      </c>
      <c r="BF1083" s="196">
        <f>IF(N1083="snížená",J1083,0)</f>
        <v>0</v>
      </c>
      <c r="BG1083" s="196">
        <f>IF(N1083="zákl. přenesená",J1083,0)</f>
        <v>0</v>
      </c>
      <c r="BH1083" s="196">
        <f>IF(N1083="sníž. přenesená",J1083,0)</f>
        <v>0</v>
      </c>
      <c r="BI1083" s="196">
        <f>IF(N1083="nulová",J1083,0)</f>
        <v>0</v>
      </c>
      <c r="BJ1083" s="17" t="s">
        <v>153</v>
      </c>
      <c r="BK1083" s="196">
        <f>ROUND(I1083*H1083,2)</f>
        <v>0</v>
      </c>
      <c r="BL1083" s="17" t="s">
        <v>269</v>
      </c>
      <c r="BM1083" s="195" t="s">
        <v>1978</v>
      </c>
    </row>
    <row r="1084" spans="1:65" s="14" customFormat="1" ht="11.25">
      <c r="B1084" s="208"/>
      <c r="C1084" s="209"/>
      <c r="D1084" s="199" t="s">
        <v>155</v>
      </c>
      <c r="E1084" s="210" t="s">
        <v>1</v>
      </c>
      <c r="F1084" s="211" t="s">
        <v>1979</v>
      </c>
      <c r="G1084" s="209"/>
      <c r="H1084" s="212">
        <v>20</v>
      </c>
      <c r="I1084" s="213"/>
      <c r="J1084" s="209"/>
      <c r="K1084" s="209"/>
      <c r="L1084" s="214"/>
      <c r="M1084" s="215"/>
      <c r="N1084" s="216"/>
      <c r="O1084" s="216"/>
      <c r="P1084" s="216"/>
      <c r="Q1084" s="216"/>
      <c r="R1084" s="216"/>
      <c r="S1084" s="216"/>
      <c r="T1084" s="217"/>
      <c r="AT1084" s="218" t="s">
        <v>155</v>
      </c>
      <c r="AU1084" s="218" t="s">
        <v>153</v>
      </c>
      <c r="AV1084" s="14" t="s">
        <v>153</v>
      </c>
      <c r="AW1084" s="14" t="s">
        <v>33</v>
      </c>
      <c r="AX1084" s="14" t="s">
        <v>83</v>
      </c>
      <c r="AY1084" s="218" t="s">
        <v>145</v>
      </c>
    </row>
    <row r="1085" spans="1:65" s="2" customFormat="1" ht="16.5" customHeight="1">
      <c r="A1085" s="34"/>
      <c r="B1085" s="35"/>
      <c r="C1085" s="230" t="s">
        <v>1980</v>
      </c>
      <c r="D1085" s="230" t="s">
        <v>430</v>
      </c>
      <c r="E1085" s="231" t="s">
        <v>1981</v>
      </c>
      <c r="F1085" s="232" t="s">
        <v>1982</v>
      </c>
      <c r="G1085" s="233" t="s">
        <v>334</v>
      </c>
      <c r="H1085" s="234">
        <v>21</v>
      </c>
      <c r="I1085" s="235"/>
      <c r="J1085" s="236">
        <f>ROUND(I1085*H1085,2)</f>
        <v>0</v>
      </c>
      <c r="K1085" s="237"/>
      <c r="L1085" s="238"/>
      <c r="M1085" s="239" t="s">
        <v>1</v>
      </c>
      <c r="N1085" s="240" t="s">
        <v>41</v>
      </c>
      <c r="O1085" s="71"/>
      <c r="P1085" s="193">
        <f>O1085*H1085</f>
        <v>0</v>
      </c>
      <c r="Q1085" s="193">
        <v>8.0000000000000007E-5</v>
      </c>
      <c r="R1085" s="193">
        <f>Q1085*H1085</f>
        <v>1.6800000000000001E-3</v>
      </c>
      <c r="S1085" s="193">
        <v>0</v>
      </c>
      <c r="T1085" s="194">
        <f>S1085*H1085</f>
        <v>0</v>
      </c>
      <c r="U1085" s="34"/>
      <c r="V1085" s="34"/>
      <c r="W1085" s="34"/>
      <c r="X1085" s="34"/>
      <c r="Y1085" s="34"/>
      <c r="Z1085" s="34"/>
      <c r="AA1085" s="34"/>
      <c r="AB1085" s="34"/>
      <c r="AC1085" s="34"/>
      <c r="AD1085" s="34"/>
      <c r="AE1085" s="34"/>
      <c r="AR1085" s="195" t="s">
        <v>356</v>
      </c>
      <c r="AT1085" s="195" t="s">
        <v>430</v>
      </c>
      <c r="AU1085" s="195" t="s">
        <v>153</v>
      </c>
      <c r="AY1085" s="17" t="s">
        <v>145</v>
      </c>
      <c r="BE1085" s="196">
        <f>IF(N1085="základní",J1085,0)</f>
        <v>0</v>
      </c>
      <c r="BF1085" s="196">
        <f>IF(N1085="snížená",J1085,0)</f>
        <v>0</v>
      </c>
      <c r="BG1085" s="196">
        <f>IF(N1085="zákl. přenesená",J1085,0)</f>
        <v>0</v>
      </c>
      <c r="BH1085" s="196">
        <f>IF(N1085="sníž. přenesená",J1085,0)</f>
        <v>0</v>
      </c>
      <c r="BI1085" s="196">
        <f>IF(N1085="nulová",J1085,0)</f>
        <v>0</v>
      </c>
      <c r="BJ1085" s="17" t="s">
        <v>153</v>
      </c>
      <c r="BK1085" s="196">
        <f>ROUND(I1085*H1085,2)</f>
        <v>0</v>
      </c>
      <c r="BL1085" s="17" t="s">
        <v>269</v>
      </c>
      <c r="BM1085" s="195" t="s">
        <v>1983</v>
      </c>
    </row>
    <row r="1086" spans="1:65" s="14" customFormat="1" ht="11.25">
      <c r="B1086" s="208"/>
      <c r="C1086" s="209"/>
      <c r="D1086" s="199" t="s">
        <v>155</v>
      </c>
      <c r="E1086" s="209"/>
      <c r="F1086" s="211" t="s">
        <v>1984</v>
      </c>
      <c r="G1086" s="209"/>
      <c r="H1086" s="212">
        <v>21</v>
      </c>
      <c r="I1086" s="213"/>
      <c r="J1086" s="209"/>
      <c r="K1086" s="209"/>
      <c r="L1086" s="214"/>
      <c r="M1086" s="215"/>
      <c r="N1086" s="216"/>
      <c r="O1086" s="216"/>
      <c r="P1086" s="216"/>
      <c r="Q1086" s="216"/>
      <c r="R1086" s="216"/>
      <c r="S1086" s="216"/>
      <c r="T1086" s="217"/>
      <c r="AT1086" s="218" t="s">
        <v>155</v>
      </c>
      <c r="AU1086" s="218" t="s">
        <v>153</v>
      </c>
      <c r="AV1086" s="14" t="s">
        <v>153</v>
      </c>
      <c r="AW1086" s="14" t="s">
        <v>4</v>
      </c>
      <c r="AX1086" s="14" t="s">
        <v>83</v>
      </c>
      <c r="AY1086" s="218" t="s">
        <v>145</v>
      </c>
    </row>
    <row r="1087" spans="1:65" s="2" customFormat="1" ht="16.5" customHeight="1">
      <c r="A1087" s="34"/>
      <c r="B1087" s="35"/>
      <c r="C1087" s="183" t="s">
        <v>1985</v>
      </c>
      <c r="D1087" s="183" t="s">
        <v>148</v>
      </c>
      <c r="E1087" s="184" t="s">
        <v>1986</v>
      </c>
      <c r="F1087" s="185" t="s">
        <v>1987</v>
      </c>
      <c r="G1087" s="186" t="s">
        <v>334</v>
      </c>
      <c r="H1087" s="187">
        <v>9.56</v>
      </c>
      <c r="I1087" s="188"/>
      <c r="J1087" s="189">
        <f>ROUND(I1087*H1087,2)</f>
        <v>0</v>
      </c>
      <c r="K1087" s="190"/>
      <c r="L1087" s="39"/>
      <c r="M1087" s="191" t="s">
        <v>1</v>
      </c>
      <c r="N1087" s="192" t="s">
        <v>41</v>
      </c>
      <c r="O1087" s="71"/>
      <c r="P1087" s="193">
        <f>O1087*H1087</f>
        <v>0</v>
      </c>
      <c r="Q1087" s="193">
        <v>6.11E-3</v>
      </c>
      <c r="R1087" s="193">
        <f>Q1087*H1087</f>
        <v>5.8411600000000001E-2</v>
      </c>
      <c r="S1087" s="193">
        <v>0</v>
      </c>
      <c r="T1087" s="194">
        <f>S1087*H1087</f>
        <v>0</v>
      </c>
      <c r="U1087" s="34"/>
      <c r="V1087" s="34"/>
      <c r="W1087" s="34"/>
      <c r="X1087" s="34"/>
      <c r="Y1087" s="34"/>
      <c r="Z1087" s="34"/>
      <c r="AA1087" s="34"/>
      <c r="AB1087" s="34"/>
      <c r="AC1087" s="34"/>
      <c r="AD1087" s="34"/>
      <c r="AE1087" s="34"/>
      <c r="AR1087" s="195" t="s">
        <v>269</v>
      </c>
      <c r="AT1087" s="195" t="s">
        <v>148</v>
      </c>
      <c r="AU1087" s="195" t="s">
        <v>153</v>
      </c>
      <c r="AY1087" s="17" t="s">
        <v>145</v>
      </c>
      <c r="BE1087" s="196">
        <f>IF(N1087="základní",J1087,0)</f>
        <v>0</v>
      </c>
      <c r="BF1087" s="196">
        <f>IF(N1087="snížená",J1087,0)</f>
        <v>0</v>
      </c>
      <c r="BG1087" s="196">
        <f>IF(N1087="zákl. přenesená",J1087,0)</f>
        <v>0</v>
      </c>
      <c r="BH1087" s="196">
        <f>IF(N1087="sníž. přenesená",J1087,0)</f>
        <v>0</v>
      </c>
      <c r="BI1087" s="196">
        <f>IF(N1087="nulová",J1087,0)</f>
        <v>0</v>
      </c>
      <c r="BJ1087" s="17" t="s">
        <v>153</v>
      </c>
      <c r="BK1087" s="196">
        <f>ROUND(I1087*H1087,2)</f>
        <v>0</v>
      </c>
      <c r="BL1087" s="17" t="s">
        <v>269</v>
      </c>
      <c r="BM1087" s="195" t="s">
        <v>1988</v>
      </c>
    </row>
    <row r="1088" spans="1:65" s="13" customFormat="1" ht="11.25">
      <c r="B1088" s="197"/>
      <c r="C1088" s="198"/>
      <c r="D1088" s="199" t="s">
        <v>155</v>
      </c>
      <c r="E1088" s="200" t="s">
        <v>1</v>
      </c>
      <c r="F1088" s="201" t="s">
        <v>1819</v>
      </c>
      <c r="G1088" s="198"/>
      <c r="H1088" s="200" t="s">
        <v>1</v>
      </c>
      <c r="I1088" s="202"/>
      <c r="J1088" s="198"/>
      <c r="K1088" s="198"/>
      <c r="L1088" s="203"/>
      <c r="M1088" s="204"/>
      <c r="N1088" s="205"/>
      <c r="O1088" s="205"/>
      <c r="P1088" s="205"/>
      <c r="Q1088" s="205"/>
      <c r="R1088" s="205"/>
      <c r="S1088" s="205"/>
      <c r="T1088" s="206"/>
      <c r="AT1088" s="207" t="s">
        <v>155</v>
      </c>
      <c r="AU1088" s="207" t="s">
        <v>153</v>
      </c>
      <c r="AV1088" s="13" t="s">
        <v>83</v>
      </c>
      <c r="AW1088" s="13" t="s">
        <v>33</v>
      </c>
      <c r="AX1088" s="13" t="s">
        <v>75</v>
      </c>
      <c r="AY1088" s="207" t="s">
        <v>145</v>
      </c>
    </row>
    <row r="1089" spans="1:65" s="13" customFormat="1" ht="11.25">
      <c r="B1089" s="197"/>
      <c r="C1089" s="198"/>
      <c r="D1089" s="199" t="s">
        <v>155</v>
      </c>
      <c r="E1089" s="200" t="s">
        <v>1</v>
      </c>
      <c r="F1089" s="201" t="s">
        <v>209</v>
      </c>
      <c r="G1089" s="198"/>
      <c r="H1089" s="200" t="s">
        <v>1</v>
      </c>
      <c r="I1089" s="202"/>
      <c r="J1089" s="198"/>
      <c r="K1089" s="198"/>
      <c r="L1089" s="203"/>
      <c r="M1089" s="204"/>
      <c r="N1089" s="205"/>
      <c r="O1089" s="205"/>
      <c r="P1089" s="205"/>
      <c r="Q1089" s="205"/>
      <c r="R1089" s="205"/>
      <c r="S1089" s="205"/>
      <c r="T1089" s="206"/>
      <c r="AT1089" s="207" t="s">
        <v>155</v>
      </c>
      <c r="AU1089" s="207" t="s">
        <v>153</v>
      </c>
      <c r="AV1089" s="13" t="s">
        <v>83</v>
      </c>
      <c r="AW1089" s="13" t="s">
        <v>33</v>
      </c>
      <c r="AX1089" s="13" t="s">
        <v>75</v>
      </c>
      <c r="AY1089" s="207" t="s">
        <v>145</v>
      </c>
    </row>
    <row r="1090" spans="1:65" s="14" customFormat="1" ht="11.25">
      <c r="B1090" s="208"/>
      <c r="C1090" s="209"/>
      <c r="D1090" s="199" t="s">
        <v>155</v>
      </c>
      <c r="E1090" s="210" t="s">
        <v>1</v>
      </c>
      <c r="F1090" s="211" t="s">
        <v>1821</v>
      </c>
      <c r="G1090" s="209"/>
      <c r="H1090" s="212">
        <v>5.96</v>
      </c>
      <c r="I1090" s="213"/>
      <c r="J1090" s="209"/>
      <c r="K1090" s="209"/>
      <c r="L1090" s="214"/>
      <c r="M1090" s="215"/>
      <c r="N1090" s="216"/>
      <c r="O1090" s="216"/>
      <c r="P1090" s="216"/>
      <c r="Q1090" s="216"/>
      <c r="R1090" s="216"/>
      <c r="S1090" s="216"/>
      <c r="T1090" s="217"/>
      <c r="AT1090" s="218" t="s">
        <v>155</v>
      </c>
      <c r="AU1090" s="218" t="s">
        <v>153</v>
      </c>
      <c r="AV1090" s="14" t="s">
        <v>153</v>
      </c>
      <c r="AW1090" s="14" t="s">
        <v>33</v>
      </c>
      <c r="AX1090" s="14" t="s">
        <v>75</v>
      </c>
      <c r="AY1090" s="218" t="s">
        <v>145</v>
      </c>
    </row>
    <row r="1091" spans="1:65" s="13" customFormat="1" ht="11.25">
      <c r="B1091" s="197"/>
      <c r="C1091" s="198"/>
      <c r="D1091" s="199" t="s">
        <v>155</v>
      </c>
      <c r="E1091" s="200" t="s">
        <v>1</v>
      </c>
      <c r="F1091" s="201" t="s">
        <v>187</v>
      </c>
      <c r="G1091" s="198"/>
      <c r="H1091" s="200" t="s">
        <v>1</v>
      </c>
      <c r="I1091" s="202"/>
      <c r="J1091" s="198"/>
      <c r="K1091" s="198"/>
      <c r="L1091" s="203"/>
      <c r="M1091" s="204"/>
      <c r="N1091" s="205"/>
      <c r="O1091" s="205"/>
      <c r="P1091" s="205"/>
      <c r="Q1091" s="205"/>
      <c r="R1091" s="205"/>
      <c r="S1091" s="205"/>
      <c r="T1091" s="206"/>
      <c r="AT1091" s="207" t="s">
        <v>155</v>
      </c>
      <c r="AU1091" s="207" t="s">
        <v>153</v>
      </c>
      <c r="AV1091" s="13" t="s">
        <v>83</v>
      </c>
      <c r="AW1091" s="13" t="s">
        <v>33</v>
      </c>
      <c r="AX1091" s="13" t="s">
        <v>75</v>
      </c>
      <c r="AY1091" s="207" t="s">
        <v>145</v>
      </c>
    </row>
    <row r="1092" spans="1:65" s="14" customFormat="1" ht="11.25">
      <c r="B1092" s="208"/>
      <c r="C1092" s="209"/>
      <c r="D1092" s="199" t="s">
        <v>155</v>
      </c>
      <c r="E1092" s="210" t="s">
        <v>1</v>
      </c>
      <c r="F1092" s="211" t="s">
        <v>1820</v>
      </c>
      <c r="G1092" s="209"/>
      <c r="H1092" s="212">
        <v>3.5999999999999996</v>
      </c>
      <c r="I1092" s="213"/>
      <c r="J1092" s="209"/>
      <c r="K1092" s="209"/>
      <c r="L1092" s="214"/>
      <c r="M1092" s="215"/>
      <c r="N1092" s="216"/>
      <c r="O1092" s="216"/>
      <c r="P1092" s="216"/>
      <c r="Q1092" s="216"/>
      <c r="R1092" s="216"/>
      <c r="S1092" s="216"/>
      <c r="T1092" s="217"/>
      <c r="AT1092" s="218" t="s">
        <v>155</v>
      </c>
      <c r="AU1092" s="218" t="s">
        <v>153</v>
      </c>
      <c r="AV1092" s="14" t="s">
        <v>153</v>
      </c>
      <c r="AW1092" s="14" t="s">
        <v>33</v>
      </c>
      <c r="AX1092" s="14" t="s">
        <v>75</v>
      </c>
      <c r="AY1092" s="218" t="s">
        <v>145</v>
      </c>
    </row>
    <row r="1093" spans="1:65" s="15" customFormat="1" ht="11.25">
      <c r="B1093" s="219"/>
      <c r="C1093" s="220"/>
      <c r="D1093" s="199" t="s">
        <v>155</v>
      </c>
      <c r="E1093" s="221" t="s">
        <v>1</v>
      </c>
      <c r="F1093" s="222" t="s">
        <v>165</v>
      </c>
      <c r="G1093" s="220"/>
      <c r="H1093" s="223">
        <v>9.5599999999999987</v>
      </c>
      <c r="I1093" s="224"/>
      <c r="J1093" s="220"/>
      <c r="K1093" s="220"/>
      <c r="L1093" s="225"/>
      <c r="M1093" s="226"/>
      <c r="N1093" s="227"/>
      <c r="O1093" s="227"/>
      <c r="P1093" s="227"/>
      <c r="Q1093" s="227"/>
      <c r="R1093" s="227"/>
      <c r="S1093" s="227"/>
      <c r="T1093" s="228"/>
      <c r="AT1093" s="229" t="s">
        <v>155</v>
      </c>
      <c r="AU1093" s="229" t="s">
        <v>153</v>
      </c>
      <c r="AV1093" s="15" t="s">
        <v>152</v>
      </c>
      <c r="AW1093" s="15" t="s">
        <v>33</v>
      </c>
      <c r="AX1093" s="15" t="s">
        <v>83</v>
      </c>
      <c r="AY1093" s="229" t="s">
        <v>145</v>
      </c>
    </row>
    <row r="1094" spans="1:65" s="2" customFormat="1" ht="16.5" customHeight="1">
      <c r="A1094" s="34"/>
      <c r="B1094" s="35"/>
      <c r="C1094" s="230" t="s">
        <v>1989</v>
      </c>
      <c r="D1094" s="230" t="s">
        <v>430</v>
      </c>
      <c r="E1094" s="231" t="s">
        <v>1981</v>
      </c>
      <c r="F1094" s="232" t="s">
        <v>1982</v>
      </c>
      <c r="G1094" s="233" t="s">
        <v>334</v>
      </c>
      <c r="H1094" s="234">
        <v>10.038</v>
      </c>
      <c r="I1094" s="235"/>
      <c r="J1094" s="236">
        <f>ROUND(I1094*H1094,2)</f>
        <v>0</v>
      </c>
      <c r="K1094" s="237"/>
      <c r="L1094" s="238"/>
      <c r="M1094" s="239" t="s">
        <v>1</v>
      </c>
      <c r="N1094" s="240" t="s">
        <v>41</v>
      </c>
      <c r="O1094" s="71"/>
      <c r="P1094" s="193">
        <f>O1094*H1094</f>
        <v>0</v>
      </c>
      <c r="Q1094" s="193">
        <v>8.0000000000000007E-5</v>
      </c>
      <c r="R1094" s="193">
        <f>Q1094*H1094</f>
        <v>8.0304000000000009E-4</v>
      </c>
      <c r="S1094" s="193">
        <v>0</v>
      </c>
      <c r="T1094" s="194">
        <f>S1094*H1094</f>
        <v>0</v>
      </c>
      <c r="U1094" s="34"/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R1094" s="195" t="s">
        <v>356</v>
      </c>
      <c r="AT1094" s="195" t="s">
        <v>430</v>
      </c>
      <c r="AU1094" s="195" t="s">
        <v>153</v>
      </c>
      <c r="AY1094" s="17" t="s">
        <v>145</v>
      </c>
      <c r="BE1094" s="196">
        <f>IF(N1094="základní",J1094,0)</f>
        <v>0</v>
      </c>
      <c r="BF1094" s="196">
        <f>IF(N1094="snížená",J1094,0)</f>
        <v>0</v>
      </c>
      <c r="BG1094" s="196">
        <f>IF(N1094="zákl. přenesená",J1094,0)</f>
        <v>0</v>
      </c>
      <c r="BH1094" s="196">
        <f>IF(N1094="sníž. přenesená",J1094,0)</f>
        <v>0</v>
      </c>
      <c r="BI1094" s="196">
        <f>IF(N1094="nulová",J1094,0)</f>
        <v>0</v>
      </c>
      <c r="BJ1094" s="17" t="s">
        <v>153</v>
      </c>
      <c r="BK1094" s="196">
        <f>ROUND(I1094*H1094,2)</f>
        <v>0</v>
      </c>
      <c r="BL1094" s="17" t="s">
        <v>269</v>
      </c>
      <c r="BM1094" s="195" t="s">
        <v>1990</v>
      </c>
    </row>
    <row r="1095" spans="1:65" s="14" customFormat="1" ht="11.25">
      <c r="B1095" s="208"/>
      <c r="C1095" s="209"/>
      <c r="D1095" s="199" t="s">
        <v>155</v>
      </c>
      <c r="E1095" s="209"/>
      <c r="F1095" s="211" t="s">
        <v>1991</v>
      </c>
      <c r="G1095" s="209"/>
      <c r="H1095" s="212">
        <v>10.038</v>
      </c>
      <c r="I1095" s="213"/>
      <c r="J1095" s="209"/>
      <c r="K1095" s="209"/>
      <c r="L1095" s="214"/>
      <c r="M1095" s="215"/>
      <c r="N1095" s="216"/>
      <c r="O1095" s="216"/>
      <c r="P1095" s="216"/>
      <c r="Q1095" s="216"/>
      <c r="R1095" s="216"/>
      <c r="S1095" s="216"/>
      <c r="T1095" s="217"/>
      <c r="AT1095" s="218" t="s">
        <v>155</v>
      </c>
      <c r="AU1095" s="218" t="s">
        <v>153</v>
      </c>
      <c r="AV1095" s="14" t="s">
        <v>153</v>
      </c>
      <c r="AW1095" s="14" t="s">
        <v>4</v>
      </c>
      <c r="AX1095" s="14" t="s">
        <v>83</v>
      </c>
      <c r="AY1095" s="218" t="s">
        <v>145</v>
      </c>
    </row>
    <row r="1096" spans="1:65" s="2" customFormat="1" ht="21.75" customHeight="1">
      <c r="A1096" s="34"/>
      <c r="B1096" s="35"/>
      <c r="C1096" s="183" t="s">
        <v>1992</v>
      </c>
      <c r="D1096" s="183" t="s">
        <v>148</v>
      </c>
      <c r="E1096" s="184" t="s">
        <v>1993</v>
      </c>
      <c r="F1096" s="185" t="s">
        <v>1994</v>
      </c>
      <c r="G1096" s="186" t="s">
        <v>151</v>
      </c>
      <c r="H1096" s="187">
        <v>3</v>
      </c>
      <c r="I1096" s="188"/>
      <c r="J1096" s="189">
        <f>ROUND(I1096*H1096,2)</f>
        <v>0</v>
      </c>
      <c r="K1096" s="190"/>
      <c r="L1096" s="39"/>
      <c r="M1096" s="191" t="s">
        <v>1</v>
      </c>
      <c r="N1096" s="192" t="s">
        <v>41</v>
      </c>
      <c r="O1096" s="71"/>
      <c r="P1096" s="193">
        <f>O1096*H1096</f>
        <v>0</v>
      </c>
      <c r="Q1096" s="193">
        <v>2.0000000000000001E-4</v>
      </c>
      <c r="R1096" s="193">
        <f>Q1096*H1096</f>
        <v>6.0000000000000006E-4</v>
      </c>
      <c r="S1096" s="193">
        <v>0</v>
      </c>
      <c r="T1096" s="194">
        <f>S1096*H1096</f>
        <v>0</v>
      </c>
      <c r="U1096" s="34"/>
      <c r="V1096" s="34"/>
      <c r="W1096" s="34"/>
      <c r="X1096" s="34"/>
      <c r="Y1096" s="34"/>
      <c r="Z1096" s="34"/>
      <c r="AA1096" s="34"/>
      <c r="AB1096" s="34"/>
      <c r="AC1096" s="34"/>
      <c r="AD1096" s="34"/>
      <c r="AE1096" s="34"/>
      <c r="AR1096" s="195" t="s">
        <v>269</v>
      </c>
      <c r="AT1096" s="195" t="s">
        <v>148</v>
      </c>
      <c r="AU1096" s="195" t="s">
        <v>153</v>
      </c>
      <c r="AY1096" s="17" t="s">
        <v>145</v>
      </c>
      <c r="BE1096" s="196">
        <f>IF(N1096="základní",J1096,0)</f>
        <v>0</v>
      </c>
      <c r="BF1096" s="196">
        <f>IF(N1096="snížená",J1096,0)</f>
        <v>0</v>
      </c>
      <c r="BG1096" s="196">
        <f>IF(N1096="zákl. přenesená",J1096,0)</f>
        <v>0</v>
      </c>
      <c r="BH1096" s="196">
        <f>IF(N1096="sníž. přenesená",J1096,0)</f>
        <v>0</v>
      </c>
      <c r="BI1096" s="196">
        <f>IF(N1096="nulová",J1096,0)</f>
        <v>0</v>
      </c>
      <c r="BJ1096" s="17" t="s">
        <v>153</v>
      </c>
      <c r="BK1096" s="196">
        <f>ROUND(I1096*H1096,2)</f>
        <v>0</v>
      </c>
      <c r="BL1096" s="17" t="s">
        <v>269</v>
      </c>
      <c r="BM1096" s="195" t="s">
        <v>1995</v>
      </c>
    </row>
    <row r="1097" spans="1:65" s="13" customFormat="1" ht="11.25">
      <c r="B1097" s="197"/>
      <c r="C1097" s="198"/>
      <c r="D1097" s="199" t="s">
        <v>155</v>
      </c>
      <c r="E1097" s="200" t="s">
        <v>1</v>
      </c>
      <c r="F1097" s="201" t="s">
        <v>1996</v>
      </c>
      <c r="G1097" s="198"/>
      <c r="H1097" s="200" t="s">
        <v>1</v>
      </c>
      <c r="I1097" s="202"/>
      <c r="J1097" s="198"/>
      <c r="K1097" s="198"/>
      <c r="L1097" s="203"/>
      <c r="M1097" s="204"/>
      <c r="N1097" s="205"/>
      <c r="O1097" s="205"/>
      <c r="P1097" s="205"/>
      <c r="Q1097" s="205"/>
      <c r="R1097" s="205"/>
      <c r="S1097" s="205"/>
      <c r="T1097" s="206"/>
      <c r="AT1097" s="207" t="s">
        <v>155</v>
      </c>
      <c r="AU1097" s="207" t="s">
        <v>153</v>
      </c>
      <c r="AV1097" s="13" t="s">
        <v>83</v>
      </c>
      <c r="AW1097" s="13" t="s">
        <v>33</v>
      </c>
      <c r="AX1097" s="13" t="s">
        <v>75</v>
      </c>
      <c r="AY1097" s="207" t="s">
        <v>145</v>
      </c>
    </row>
    <row r="1098" spans="1:65" s="14" customFormat="1" ht="11.25">
      <c r="B1098" s="208"/>
      <c r="C1098" s="209"/>
      <c r="D1098" s="199" t="s">
        <v>155</v>
      </c>
      <c r="E1098" s="210" t="s">
        <v>1</v>
      </c>
      <c r="F1098" s="211" t="s">
        <v>564</v>
      </c>
      <c r="G1098" s="209"/>
      <c r="H1098" s="212">
        <v>3</v>
      </c>
      <c r="I1098" s="213"/>
      <c r="J1098" s="209"/>
      <c r="K1098" s="209"/>
      <c r="L1098" s="214"/>
      <c r="M1098" s="215"/>
      <c r="N1098" s="216"/>
      <c r="O1098" s="216"/>
      <c r="P1098" s="216"/>
      <c r="Q1098" s="216"/>
      <c r="R1098" s="216"/>
      <c r="S1098" s="216"/>
      <c r="T1098" s="217"/>
      <c r="AT1098" s="218" t="s">
        <v>155</v>
      </c>
      <c r="AU1098" s="218" t="s">
        <v>153</v>
      </c>
      <c r="AV1098" s="14" t="s">
        <v>153</v>
      </c>
      <c r="AW1098" s="14" t="s">
        <v>33</v>
      </c>
      <c r="AX1098" s="14" t="s">
        <v>83</v>
      </c>
      <c r="AY1098" s="218" t="s">
        <v>145</v>
      </c>
    </row>
    <row r="1099" spans="1:65" s="2" customFormat="1" ht="16.5" customHeight="1">
      <c r="A1099" s="34"/>
      <c r="B1099" s="35"/>
      <c r="C1099" s="230" t="s">
        <v>1997</v>
      </c>
      <c r="D1099" s="230" t="s">
        <v>430</v>
      </c>
      <c r="E1099" s="231" t="s">
        <v>1998</v>
      </c>
      <c r="F1099" s="232" t="s">
        <v>1999</v>
      </c>
      <c r="G1099" s="233" t="s">
        <v>151</v>
      </c>
      <c r="H1099" s="234">
        <v>3</v>
      </c>
      <c r="I1099" s="235"/>
      <c r="J1099" s="236">
        <f>ROUND(I1099*H1099,2)</f>
        <v>0</v>
      </c>
      <c r="K1099" s="237"/>
      <c r="L1099" s="238"/>
      <c r="M1099" s="239" t="s">
        <v>1</v>
      </c>
      <c r="N1099" s="240" t="s">
        <v>41</v>
      </c>
      <c r="O1099" s="71"/>
      <c r="P1099" s="193">
        <f>O1099*H1099</f>
        <v>0</v>
      </c>
      <c r="Q1099" s="193">
        <v>2.2000000000000001E-4</v>
      </c>
      <c r="R1099" s="193">
        <f>Q1099*H1099</f>
        <v>6.6E-4</v>
      </c>
      <c r="S1099" s="193">
        <v>0</v>
      </c>
      <c r="T1099" s="194">
        <f>S1099*H1099</f>
        <v>0</v>
      </c>
      <c r="U1099" s="34"/>
      <c r="V1099" s="34"/>
      <c r="W1099" s="34"/>
      <c r="X1099" s="34"/>
      <c r="Y1099" s="34"/>
      <c r="Z1099" s="34"/>
      <c r="AA1099" s="34"/>
      <c r="AB1099" s="34"/>
      <c r="AC1099" s="34"/>
      <c r="AD1099" s="34"/>
      <c r="AE1099" s="34"/>
      <c r="AR1099" s="195" t="s">
        <v>356</v>
      </c>
      <c r="AT1099" s="195" t="s">
        <v>430</v>
      </c>
      <c r="AU1099" s="195" t="s">
        <v>153</v>
      </c>
      <c r="AY1099" s="17" t="s">
        <v>145</v>
      </c>
      <c r="BE1099" s="196">
        <f>IF(N1099="základní",J1099,0)</f>
        <v>0</v>
      </c>
      <c r="BF1099" s="196">
        <f>IF(N1099="snížená",J1099,0)</f>
        <v>0</v>
      </c>
      <c r="BG1099" s="196">
        <f>IF(N1099="zákl. přenesená",J1099,0)</f>
        <v>0</v>
      </c>
      <c r="BH1099" s="196">
        <f>IF(N1099="sníž. přenesená",J1099,0)</f>
        <v>0</v>
      </c>
      <c r="BI1099" s="196">
        <f>IF(N1099="nulová",J1099,0)</f>
        <v>0</v>
      </c>
      <c r="BJ1099" s="17" t="s">
        <v>153</v>
      </c>
      <c r="BK1099" s="196">
        <f>ROUND(I1099*H1099,2)</f>
        <v>0</v>
      </c>
      <c r="BL1099" s="17" t="s">
        <v>269</v>
      </c>
      <c r="BM1099" s="195" t="s">
        <v>2000</v>
      </c>
    </row>
    <row r="1100" spans="1:65" s="2" customFormat="1" ht="16.5" customHeight="1">
      <c r="A1100" s="34"/>
      <c r="B1100" s="35"/>
      <c r="C1100" s="183" t="s">
        <v>2001</v>
      </c>
      <c r="D1100" s="183" t="s">
        <v>148</v>
      </c>
      <c r="E1100" s="184" t="s">
        <v>2002</v>
      </c>
      <c r="F1100" s="185" t="s">
        <v>2003</v>
      </c>
      <c r="G1100" s="186" t="s">
        <v>151</v>
      </c>
      <c r="H1100" s="187">
        <v>6</v>
      </c>
      <c r="I1100" s="188"/>
      <c r="J1100" s="189">
        <f>ROUND(I1100*H1100,2)</f>
        <v>0</v>
      </c>
      <c r="K1100" s="190"/>
      <c r="L1100" s="39"/>
      <c r="M1100" s="191" t="s">
        <v>1</v>
      </c>
      <c r="N1100" s="192" t="s">
        <v>41</v>
      </c>
      <c r="O1100" s="71"/>
      <c r="P1100" s="193">
        <f>O1100*H1100</f>
        <v>0</v>
      </c>
      <c r="Q1100" s="193">
        <v>0</v>
      </c>
      <c r="R1100" s="193">
        <f>Q1100*H1100</f>
        <v>0</v>
      </c>
      <c r="S1100" s="193">
        <v>0</v>
      </c>
      <c r="T1100" s="194">
        <f>S1100*H1100</f>
        <v>0</v>
      </c>
      <c r="U1100" s="34"/>
      <c r="V1100" s="34"/>
      <c r="W1100" s="34"/>
      <c r="X1100" s="34"/>
      <c r="Y1100" s="34"/>
      <c r="Z1100" s="34"/>
      <c r="AA1100" s="34"/>
      <c r="AB1100" s="34"/>
      <c r="AC1100" s="34"/>
      <c r="AD1100" s="34"/>
      <c r="AE1100" s="34"/>
      <c r="AR1100" s="195" t="s">
        <v>269</v>
      </c>
      <c r="AT1100" s="195" t="s">
        <v>148</v>
      </c>
      <c r="AU1100" s="195" t="s">
        <v>153</v>
      </c>
      <c r="AY1100" s="17" t="s">
        <v>145</v>
      </c>
      <c r="BE1100" s="196">
        <f>IF(N1100="základní",J1100,0)</f>
        <v>0</v>
      </c>
      <c r="BF1100" s="196">
        <f>IF(N1100="snížená",J1100,0)</f>
        <v>0</v>
      </c>
      <c r="BG1100" s="196">
        <f>IF(N1100="zákl. přenesená",J1100,0)</f>
        <v>0</v>
      </c>
      <c r="BH1100" s="196">
        <f>IF(N1100="sníž. přenesená",J1100,0)</f>
        <v>0</v>
      </c>
      <c r="BI1100" s="196">
        <f>IF(N1100="nulová",J1100,0)</f>
        <v>0</v>
      </c>
      <c r="BJ1100" s="17" t="s">
        <v>153</v>
      </c>
      <c r="BK1100" s="196">
        <f>ROUND(I1100*H1100,2)</f>
        <v>0</v>
      </c>
      <c r="BL1100" s="17" t="s">
        <v>269</v>
      </c>
      <c r="BM1100" s="195" t="s">
        <v>2004</v>
      </c>
    </row>
    <row r="1101" spans="1:65" s="13" customFormat="1" ht="11.25">
      <c r="B1101" s="197"/>
      <c r="C1101" s="198"/>
      <c r="D1101" s="199" t="s">
        <v>155</v>
      </c>
      <c r="E1101" s="200" t="s">
        <v>1</v>
      </c>
      <c r="F1101" s="201" t="s">
        <v>2005</v>
      </c>
      <c r="G1101" s="198"/>
      <c r="H1101" s="200" t="s">
        <v>1</v>
      </c>
      <c r="I1101" s="202"/>
      <c r="J1101" s="198"/>
      <c r="K1101" s="198"/>
      <c r="L1101" s="203"/>
      <c r="M1101" s="204"/>
      <c r="N1101" s="205"/>
      <c r="O1101" s="205"/>
      <c r="P1101" s="205"/>
      <c r="Q1101" s="205"/>
      <c r="R1101" s="205"/>
      <c r="S1101" s="205"/>
      <c r="T1101" s="206"/>
      <c r="AT1101" s="207" t="s">
        <v>155</v>
      </c>
      <c r="AU1101" s="207" t="s">
        <v>153</v>
      </c>
      <c r="AV1101" s="13" t="s">
        <v>83</v>
      </c>
      <c r="AW1101" s="13" t="s">
        <v>33</v>
      </c>
      <c r="AX1101" s="13" t="s">
        <v>75</v>
      </c>
      <c r="AY1101" s="207" t="s">
        <v>145</v>
      </c>
    </row>
    <row r="1102" spans="1:65" s="14" customFormat="1" ht="11.25">
      <c r="B1102" s="208"/>
      <c r="C1102" s="209"/>
      <c r="D1102" s="199" t="s">
        <v>155</v>
      </c>
      <c r="E1102" s="210" t="s">
        <v>1</v>
      </c>
      <c r="F1102" s="211" t="s">
        <v>2006</v>
      </c>
      <c r="G1102" s="209"/>
      <c r="H1102" s="212">
        <v>6</v>
      </c>
      <c r="I1102" s="213"/>
      <c r="J1102" s="209"/>
      <c r="K1102" s="209"/>
      <c r="L1102" s="214"/>
      <c r="M1102" s="215"/>
      <c r="N1102" s="216"/>
      <c r="O1102" s="216"/>
      <c r="P1102" s="216"/>
      <c r="Q1102" s="216"/>
      <c r="R1102" s="216"/>
      <c r="S1102" s="216"/>
      <c r="T1102" s="217"/>
      <c r="AT1102" s="218" t="s">
        <v>155</v>
      </c>
      <c r="AU1102" s="218" t="s">
        <v>153</v>
      </c>
      <c r="AV1102" s="14" t="s">
        <v>153</v>
      </c>
      <c r="AW1102" s="14" t="s">
        <v>33</v>
      </c>
      <c r="AX1102" s="14" t="s">
        <v>83</v>
      </c>
      <c r="AY1102" s="218" t="s">
        <v>145</v>
      </c>
    </row>
    <row r="1103" spans="1:65" s="2" customFormat="1" ht="21.75" customHeight="1">
      <c r="A1103" s="34"/>
      <c r="B1103" s="35"/>
      <c r="C1103" s="183" t="s">
        <v>2007</v>
      </c>
      <c r="D1103" s="183" t="s">
        <v>148</v>
      </c>
      <c r="E1103" s="184" t="s">
        <v>2008</v>
      </c>
      <c r="F1103" s="185" t="s">
        <v>2009</v>
      </c>
      <c r="G1103" s="186" t="s">
        <v>151</v>
      </c>
      <c r="H1103" s="187">
        <v>7</v>
      </c>
      <c r="I1103" s="188"/>
      <c r="J1103" s="189">
        <f>ROUND(I1103*H1103,2)</f>
        <v>0</v>
      </c>
      <c r="K1103" s="190"/>
      <c r="L1103" s="39"/>
      <c r="M1103" s="191" t="s">
        <v>1</v>
      </c>
      <c r="N1103" s="192" t="s">
        <v>41</v>
      </c>
      <c r="O1103" s="71"/>
      <c r="P1103" s="193">
        <f>O1103*H1103</f>
        <v>0</v>
      </c>
      <c r="Q1103" s="193">
        <v>0</v>
      </c>
      <c r="R1103" s="193">
        <f>Q1103*H1103</f>
        <v>0</v>
      </c>
      <c r="S1103" s="193">
        <v>0</v>
      </c>
      <c r="T1103" s="194">
        <f>S1103*H1103</f>
        <v>0</v>
      </c>
      <c r="U1103" s="34"/>
      <c r="V1103" s="34"/>
      <c r="W1103" s="34"/>
      <c r="X1103" s="34"/>
      <c r="Y1103" s="34"/>
      <c r="Z1103" s="34"/>
      <c r="AA1103" s="34"/>
      <c r="AB1103" s="34"/>
      <c r="AC1103" s="34"/>
      <c r="AD1103" s="34"/>
      <c r="AE1103" s="34"/>
      <c r="AR1103" s="195" t="s">
        <v>269</v>
      </c>
      <c r="AT1103" s="195" t="s">
        <v>148</v>
      </c>
      <c r="AU1103" s="195" t="s">
        <v>153</v>
      </c>
      <c r="AY1103" s="17" t="s">
        <v>145</v>
      </c>
      <c r="BE1103" s="196">
        <f>IF(N1103="základní",J1103,0)</f>
        <v>0</v>
      </c>
      <c r="BF1103" s="196">
        <f>IF(N1103="snížená",J1103,0)</f>
        <v>0</v>
      </c>
      <c r="BG1103" s="196">
        <f>IF(N1103="zákl. přenesená",J1103,0)</f>
        <v>0</v>
      </c>
      <c r="BH1103" s="196">
        <f>IF(N1103="sníž. přenesená",J1103,0)</f>
        <v>0</v>
      </c>
      <c r="BI1103" s="196">
        <f>IF(N1103="nulová",J1103,0)</f>
        <v>0</v>
      </c>
      <c r="BJ1103" s="17" t="s">
        <v>153</v>
      </c>
      <c r="BK1103" s="196">
        <f>ROUND(I1103*H1103,2)</f>
        <v>0</v>
      </c>
      <c r="BL1103" s="17" t="s">
        <v>269</v>
      </c>
      <c r="BM1103" s="195" t="s">
        <v>2010</v>
      </c>
    </row>
    <row r="1104" spans="1:65" s="13" customFormat="1" ht="11.25">
      <c r="B1104" s="197"/>
      <c r="C1104" s="198"/>
      <c r="D1104" s="199" t="s">
        <v>155</v>
      </c>
      <c r="E1104" s="200" t="s">
        <v>1</v>
      </c>
      <c r="F1104" s="201" t="s">
        <v>2011</v>
      </c>
      <c r="G1104" s="198"/>
      <c r="H1104" s="200" t="s">
        <v>1</v>
      </c>
      <c r="I1104" s="202"/>
      <c r="J1104" s="198"/>
      <c r="K1104" s="198"/>
      <c r="L1104" s="203"/>
      <c r="M1104" s="204"/>
      <c r="N1104" s="205"/>
      <c r="O1104" s="205"/>
      <c r="P1104" s="205"/>
      <c r="Q1104" s="205"/>
      <c r="R1104" s="205"/>
      <c r="S1104" s="205"/>
      <c r="T1104" s="206"/>
      <c r="AT1104" s="207" t="s">
        <v>155</v>
      </c>
      <c r="AU1104" s="207" t="s">
        <v>153</v>
      </c>
      <c r="AV1104" s="13" t="s">
        <v>83</v>
      </c>
      <c r="AW1104" s="13" t="s">
        <v>33</v>
      </c>
      <c r="AX1104" s="13" t="s">
        <v>75</v>
      </c>
      <c r="AY1104" s="207" t="s">
        <v>145</v>
      </c>
    </row>
    <row r="1105" spans="1:65" s="14" customFormat="1" ht="11.25">
      <c r="B1105" s="208"/>
      <c r="C1105" s="209"/>
      <c r="D1105" s="199" t="s">
        <v>155</v>
      </c>
      <c r="E1105" s="210" t="s">
        <v>1</v>
      </c>
      <c r="F1105" s="211" t="s">
        <v>2012</v>
      </c>
      <c r="G1105" s="209"/>
      <c r="H1105" s="212">
        <v>4</v>
      </c>
      <c r="I1105" s="213"/>
      <c r="J1105" s="209"/>
      <c r="K1105" s="209"/>
      <c r="L1105" s="214"/>
      <c r="M1105" s="215"/>
      <c r="N1105" s="216"/>
      <c r="O1105" s="216"/>
      <c r="P1105" s="216"/>
      <c r="Q1105" s="216"/>
      <c r="R1105" s="216"/>
      <c r="S1105" s="216"/>
      <c r="T1105" s="217"/>
      <c r="AT1105" s="218" t="s">
        <v>155</v>
      </c>
      <c r="AU1105" s="218" t="s">
        <v>153</v>
      </c>
      <c r="AV1105" s="14" t="s">
        <v>153</v>
      </c>
      <c r="AW1105" s="14" t="s">
        <v>33</v>
      </c>
      <c r="AX1105" s="14" t="s">
        <v>75</v>
      </c>
      <c r="AY1105" s="218" t="s">
        <v>145</v>
      </c>
    </row>
    <row r="1106" spans="1:65" s="13" customFormat="1" ht="11.25">
      <c r="B1106" s="197"/>
      <c r="C1106" s="198"/>
      <c r="D1106" s="199" t="s">
        <v>155</v>
      </c>
      <c r="E1106" s="200" t="s">
        <v>1</v>
      </c>
      <c r="F1106" s="201" t="s">
        <v>2013</v>
      </c>
      <c r="G1106" s="198"/>
      <c r="H1106" s="200" t="s">
        <v>1</v>
      </c>
      <c r="I1106" s="202"/>
      <c r="J1106" s="198"/>
      <c r="K1106" s="198"/>
      <c r="L1106" s="203"/>
      <c r="M1106" s="204"/>
      <c r="N1106" s="205"/>
      <c r="O1106" s="205"/>
      <c r="P1106" s="205"/>
      <c r="Q1106" s="205"/>
      <c r="R1106" s="205"/>
      <c r="S1106" s="205"/>
      <c r="T1106" s="206"/>
      <c r="AT1106" s="207" t="s">
        <v>155</v>
      </c>
      <c r="AU1106" s="207" t="s">
        <v>153</v>
      </c>
      <c r="AV1106" s="13" t="s">
        <v>83</v>
      </c>
      <c r="AW1106" s="13" t="s">
        <v>33</v>
      </c>
      <c r="AX1106" s="13" t="s">
        <v>75</v>
      </c>
      <c r="AY1106" s="207" t="s">
        <v>145</v>
      </c>
    </row>
    <row r="1107" spans="1:65" s="14" customFormat="1" ht="11.25">
      <c r="B1107" s="208"/>
      <c r="C1107" s="209"/>
      <c r="D1107" s="199" t="s">
        <v>155</v>
      </c>
      <c r="E1107" s="210" t="s">
        <v>1</v>
      </c>
      <c r="F1107" s="211" t="s">
        <v>583</v>
      </c>
      <c r="G1107" s="209"/>
      <c r="H1107" s="212">
        <v>2</v>
      </c>
      <c r="I1107" s="213"/>
      <c r="J1107" s="209"/>
      <c r="K1107" s="209"/>
      <c r="L1107" s="214"/>
      <c r="M1107" s="215"/>
      <c r="N1107" s="216"/>
      <c r="O1107" s="216"/>
      <c r="P1107" s="216"/>
      <c r="Q1107" s="216"/>
      <c r="R1107" s="216"/>
      <c r="S1107" s="216"/>
      <c r="T1107" s="217"/>
      <c r="AT1107" s="218" t="s">
        <v>155</v>
      </c>
      <c r="AU1107" s="218" t="s">
        <v>153</v>
      </c>
      <c r="AV1107" s="14" t="s">
        <v>153</v>
      </c>
      <c r="AW1107" s="14" t="s">
        <v>33</v>
      </c>
      <c r="AX1107" s="14" t="s">
        <v>75</v>
      </c>
      <c r="AY1107" s="218" t="s">
        <v>145</v>
      </c>
    </row>
    <row r="1108" spans="1:65" s="13" customFormat="1" ht="11.25">
      <c r="B1108" s="197"/>
      <c r="C1108" s="198"/>
      <c r="D1108" s="199" t="s">
        <v>155</v>
      </c>
      <c r="E1108" s="200" t="s">
        <v>1</v>
      </c>
      <c r="F1108" s="201" t="s">
        <v>2014</v>
      </c>
      <c r="G1108" s="198"/>
      <c r="H1108" s="200" t="s">
        <v>1</v>
      </c>
      <c r="I1108" s="202"/>
      <c r="J1108" s="198"/>
      <c r="K1108" s="198"/>
      <c r="L1108" s="203"/>
      <c r="M1108" s="204"/>
      <c r="N1108" s="205"/>
      <c r="O1108" s="205"/>
      <c r="P1108" s="205"/>
      <c r="Q1108" s="205"/>
      <c r="R1108" s="205"/>
      <c r="S1108" s="205"/>
      <c r="T1108" s="206"/>
      <c r="AT1108" s="207" t="s">
        <v>155</v>
      </c>
      <c r="AU1108" s="207" t="s">
        <v>153</v>
      </c>
      <c r="AV1108" s="13" t="s">
        <v>83</v>
      </c>
      <c r="AW1108" s="13" t="s">
        <v>33</v>
      </c>
      <c r="AX1108" s="13" t="s">
        <v>75</v>
      </c>
      <c r="AY1108" s="207" t="s">
        <v>145</v>
      </c>
    </row>
    <row r="1109" spans="1:65" s="14" customFormat="1" ht="11.25">
      <c r="B1109" s="208"/>
      <c r="C1109" s="209"/>
      <c r="D1109" s="199" t="s">
        <v>155</v>
      </c>
      <c r="E1109" s="210" t="s">
        <v>1</v>
      </c>
      <c r="F1109" s="211" t="s">
        <v>83</v>
      </c>
      <c r="G1109" s="209"/>
      <c r="H1109" s="212">
        <v>1</v>
      </c>
      <c r="I1109" s="213"/>
      <c r="J1109" s="209"/>
      <c r="K1109" s="209"/>
      <c r="L1109" s="214"/>
      <c r="M1109" s="215"/>
      <c r="N1109" s="216"/>
      <c r="O1109" s="216"/>
      <c r="P1109" s="216"/>
      <c r="Q1109" s="216"/>
      <c r="R1109" s="216"/>
      <c r="S1109" s="216"/>
      <c r="T1109" s="217"/>
      <c r="AT1109" s="218" t="s">
        <v>155</v>
      </c>
      <c r="AU1109" s="218" t="s">
        <v>153</v>
      </c>
      <c r="AV1109" s="14" t="s">
        <v>153</v>
      </c>
      <c r="AW1109" s="14" t="s">
        <v>33</v>
      </c>
      <c r="AX1109" s="14" t="s">
        <v>75</v>
      </c>
      <c r="AY1109" s="218" t="s">
        <v>145</v>
      </c>
    </row>
    <row r="1110" spans="1:65" s="15" customFormat="1" ht="11.25">
      <c r="B1110" s="219"/>
      <c r="C1110" s="220"/>
      <c r="D1110" s="199" t="s">
        <v>155</v>
      </c>
      <c r="E1110" s="221" t="s">
        <v>1</v>
      </c>
      <c r="F1110" s="222" t="s">
        <v>165</v>
      </c>
      <c r="G1110" s="220"/>
      <c r="H1110" s="223">
        <v>7</v>
      </c>
      <c r="I1110" s="224"/>
      <c r="J1110" s="220"/>
      <c r="K1110" s="220"/>
      <c r="L1110" s="225"/>
      <c r="M1110" s="226"/>
      <c r="N1110" s="227"/>
      <c r="O1110" s="227"/>
      <c r="P1110" s="227"/>
      <c r="Q1110" s="227"/>
      <c r="R1110" s="227"/>
      <c r="S1110" s="227"/>
      <c r="T1110" s="228"/>
      <c r="AT1110" s="229" t="s">
        <v>155</v>
      </c>
      <c r="AU1110" s="229" t="s">
        <v>153</v>
      </c>
      <c r="AV1110" s="15" t="s">
        <v>152</v>
      </c>
      <c r="AW1110" s="15" t="s">
        <v>33</v>
      </c>
      <c r="AX1110" s="15" t="s">
        <v>83</v>
      </c>
      <c r="AY1110" s="229" t="s">
        <v>145</v>
      </c>
    </row>
    <row r="1111" spans="1:65" s="2" customFormat="1" ht="16.5" customHeight="1">
      <c r="A1111" s="34"/>
      <c r="B1111" s="35"/>
      <c r="C1111" s="183" t="s">
        <v>2015</v>
      </c>
      <c r="D1111" s="183" t="s">
        <v>148</v>
      </c>
      <c r="E1111" s="184" t="s">
        <v>2016</v>
      </c>
      <c r="F1111" s="185" t="s">
        <v>2017</v>
      </c>
      <c r="G1111" s="186" t="s">
        <v>151</v>
      </c>
      <c r="H1111" s="187">
        <v>1</v>
      </c>
      <c r="I1111" s="188"/>
      <c r="J1111" s="189">
        <f>ROUND(I1111*H1111,2)</f>
        <v>0</v>
      </c>
      <c r="K1111" s="190"/>
      <c r="L1111" s="39"/>
      <c r="M1111" s="191" t="s">
        <v>1</v>
      </c>
      <c r="N1111" s="192" t="s">
        <v>41</v>
      </c>
      <c r="O1111" s="71"/>
      <c r="P1111" s="193">
        <f>O1111*H1111</f>
        <v>0</v>
      </c>
      <c r="Q1111" s="193">
        <v>0</v>
      </c>
      <c r="R1111" s="193">
        <f>Q1111*H1111</f>
        <v>0</v>
      </c>
      <c r="S1111" s="193">
        <v>0</v>
      </c>
      <c r="T1111" s="194">
        <f>S1111*H1111</f>
        <v>0</v>
      </c>
      <c r="U1111" s="34"/>
      <c r="V1111" s="34"/>
      <c r="W1111" s="34"/>
      <c r="X1111" s="34"/>
      <c r="Y1111" s="34"/>
      <c r="Z1111" s="34"/>
      <c r="AA1111" s="34"/>
      <c r="AB1111" s="34"/>
      <c r="AC1111" s="34"/>
      <c r="AD1111" s="34"/>
      <c r="AE1111" s="34"/>
      <c r="AR1111" s="195" t="s">
        <v>269</v>
      </c>
      <c r="AT1111" s="195" t="s">
        <v>148</v>
      </c>
      <c r="AU1111" s="195" t="s">
        <v>153</v>
      </c>
      <c r="AY1111" s="17" t="s">
        <v>145</v>
      </c>
      <c r="BE1111" s="196">
        <f>IF(N1111="základní",J1111,0)</f>
        <v>0</v>
      </c>
      <c r="BF1111" s="196">
        <f>IF(N1111="snížená",J1111,0)</f>
        <v>0</v>
      </c>
      <c r="BG1111" s="196">
        <f>IF(N1111="zákl. přenesená",J1111,0)</f>
        <v>0</v>
      </c>
      <c r="BH1111" s="196">
        <f>IF(N1111="sníž. přenesená",J1111,0)</f>
        <v>0</v>
      </c>
      <c r="BI1111" s="196">
        <f>IF(N1111="nulová",J1111,0)</f>
        <v>0</v>
      </c>
      <c r="BJ1111" s="17" t="s">
        <v>153</v>
      </c>
      <c r="BK1111" s="196">
        <f>ROUND(I1111*H1111,2)</f>
        <v>0</v>
      </c>
      <c r="BL1111" s="17" t="s">
        <v>269</v>
      </c>
      <c r="BM1111" s="195" t="s">
        <v>2018</v>
      </c>
    </row>
    <row r="1112" spans="1:65" s="13" customFormat="1" ht="11.25">
      <c r="B1112" s="197"/>
      <c r="C1112" s="198"/>
      <c r="D1112" s="199" t="s">
        <v>155</v>
      </c>
      <c r="E1112" s="200" t="s">
        <v>1</v>
      </c>
      <c r="F1112" s="201" t="s">
        <v>187</v>
      </c>
      <c r="G1112" s="198"/>
      <c r="H1112" s="200" t="s">
        <v>1</v>
      </c>
      <c r="I1112" s="202"/>
      <c r="J1112" s="198"/>
      <c r="K1112" s="198"/>
      <c r="L1112" s="203"/>
      <c r="M1112" s="204"/>
      <c r="N1112" s="205"/>
      <c r="O1112" s="205"/>
      <c r="P1112" s="205"/>
      <c r="Q1112" s="205"/>
      <c r="R1112" s="205"/>
      <c r="S1112" s="205"/>
      <c r="T1112" s="206"/>
      <c r="AT1112" s="207" t="s">
        <v>155</v>
      </c>
      <c r="AU1112" s="207" t="s">
        <v>153</v>
      </c>
      <c r="AV1112" s="13" t="s">
        <v>83</v>
      </c>
      <c r="AW1112" s="13" t="s">
        <v>33</v>
      </c>
      <c r="AX1112" s="13" t="s">
        <v>75</v>
      </c>
      <c r="AY1112" s="207" t="s">
        <v>145</v>
      </c>
    </row>
    <row r="1113" spans="1:65" s="14" customFormat="1" ht="11.25">
      <c r="B1113" s="208"/>
      <c r="C1113" s="209"/>
      <c r="D1113" s="199" t="s">
        <v>155</v>
      </c>
      <c r="E1113" s="210" t="s">
        <v>1</v>
      </c>
      <c r="F1113" s="211" t="s">
        <v>83</v>
      </c>
      <c r="G1113" s="209"/>
      <c r="H1113" s="212">
        <v>1</v>
      </c>
      <c r="I1113" s="213"/>
      <c r="J1113" s="209"/>
      <c r="K1113" s="209"/>
      <c r="L1113" s="214"/>
      <c r="M1113" s="215"/>
      <c r="N1113" s="216"/>
      <c r="O1113" s="216"/>
      <c r="P1113" s="216"/>
      <c r="Q1113" s="216"/>
      <c r="R1113" s="216"/>
      <c r="S1113" s="216"/>
      <c r="T1113" s="217"/>
      <c r="AT1113" s="218" t="s">
        <v>155</v>
      </c>
      <c r="AU1113" s="218" t="s">
        <v>153</v>
      </c>
      <c r="AV1113" s="14" t="s">
        <v>153</v>
      </c>
      <c r="AW1113" s="14" t="s">
        <v>33</v>
      </c>
      <c r="AX1113" s="14" t="s">
        <v>83</v>
      </c>
      <c r="AY1113" s="218" t="s">
        <v>145</v>
      </c>
    </row>
    <row r="1114" spans="1:65" s="2" customFormat="1" ht="24.2" customHeight="1">
      <c r="A1114" s="34"/>
      <c r="B1114" s="35"/>
      <c r="C1114" s="183" t="s">
        <v>2019</v>
      </c>
      <c r="D1114" s="183" t="s">
        <v>148</v>
      </c>
      <c r="E1114" s="184" t="s">
        <v>2020</v>
      </c>
      <c r="F1114" s="185" t="s">
        <v>2021</v>
      </c>
      <c r="G1114" s="186" t="s">
        <v>173</v>
      </c>
      <c r="H1114" s="187">
        <v>17.916</v>
      </c>
      <c r="I1114" s="188"/>
      <c r="J1114" s="189">
        <f>ROUND(I1114*H1114,2)</f>
        <v>0</v>
      </c>
      <c r="K1114" s="190"/>
      <c r="L1114" s="39"/>
      <c r="M1114" s="191" t="s">
        <v>1</v>
      </c>
      <c r="N1114" s="192" t="s">
        <v>41</v>
      </c>
      <c r="O1114" s="71"/>
      <c r="P1114" s="193">
        <f>O1114*H1114</f>
        <v>0</v>
      </c>
      <c r="Q1114" s="193">
        <v>5.0000000000000002E-5</v>
      </c>
      <c r="R1114" s="193">
        <f>Q1114*H1114</f>
        <v>8.9580000000000009E-4</v>
      </c>
      <c r="S1114" s="193">
        <v>0</v>
      </c>
      <c r="T1114" s="194">
        <f>S1114*H1114</f>
        <v>0</v>
      </c>
      <c r="U1114" s="34"/>
      <c r="V1114" s="34"/>
      <c r="W1114" s="34"/>
      <c r="X1114" s="34"/>
      <c r="Y1114" s="34"/>
      <c r="Z1114" s="34"/>
      <c r="AA1114" s="34"/>
      <c r="AB1114" s="34"/>
      <c r="AC1114" s="34"/>
      <c r="AD1114" s="34"/>
      <c r="AE1114" s="34"/>
      <c r="AR1114" s="195" t="s">
        <v>269</v>
      </c>
      <c r="AT1114" s="195" t="s">
        <v>148</v>
      </c>
      <c r="AU1114" s="195" t="s">
        <v>153</v>
      </c>
      <c r="AY1114" s="17" t="s">
        <v>145</v>
      </c>
      <c r="BE1114" s="196">
        <f>IF(N1114="základní",J1114,0)</f>
        <v>0</v>
      </c>
      <c r="BF1114" s="196">
        <f>IF(N1114="snížená",J1114,0)</f>
        <v>0</v>
      </c>
      <c r="BG1114" s="196">
        <f>IF(N1114="zákl. přenesená",J1114,0)</f>
        <v>0</v>
      </c>
      <c r="BH1114" s="196">
        <f>IF(N1114="sníž. přenesená",J1114,0)</f>
        <v>0</v>
      </c>
      <c r="BI1114" s="196">
        <f>IF(N1114="nulová",J1114,0)</f>
        <v>0</v>
      </c>
      <c r="BJ1114" s="17" t="s">
        <v>153</v>
      </c>
      <c r="BK1114" s="196">
        <f>ROUND(I1114*H1114,2)</f>
        <v>0</v>
      </c>
      <c r="BL1114" s="17" t="s">
        <v>269</v>
      </c>
      <c r="BM1114" s="195" t="s">
        <v>2022</v>
      </c>
    </row>
    <row r="1115" spans="1:65" s="2" customFormat="1" ht="24.2" customHeight="1">
      <c r="A1115" s="34"/>
      <c r="B1115" s="35"/>
      <c r="C1115" s="183" t="s">
        <v>2023</v>
      </c>
      <c r="D1115" s="183" t="s">
        <v>148</v>
      </c>
      <c r="E1115" s="184" t="s">
        <v>2024</v>
      </c>
      <c r="F1115" s="185" t="s">
        <v>2025</v>
      </c>
      <c r="G1115" s="186" t="s">
        <v>387</v>
      </c>
      <c r="H1115" s="187">
        <v>0.79300000000000004</v>
      </c>
      <c r="I1115" s="188"/>
      <c r="J1115" s="189">
        <f>ROUND(I1115*H1115,2)</f>
        <v>0</v>
      </c>
      <c r="K1115" s="190"/>
      <c r="L1115" s="39"/>
      <c r="M1115" s="191" t="s">
        <v>1</v>
      </c>
      <c r="N1115" s="192" t="s">
        <v>41</v>
      </c>
      <c r="O1115" s="71"/>
      <c r="P1115" s="193">
        <f>O1115*H1115</f>
        <v>0</v>
      </c>
      <c r="Q1115" s="193">
        <v>0</v>
      </c>
      <c r="R1115" s="193">
        <f>Q1115*H1115</f>
        <v>0</v>
      </c>
      <c r="S1115" s="193">
        <v>0</v>
      </c>
      <c r="T1115" s="194">
        <f>S1115*H1115</f>
        <v>0</v>
      </c>
      <c r="U1115" s="34"/>
      <c r="V1115" s="34"/>
      <c r="W1115" s="34"/>
      <c r="X1115" s="34"/>
      <c r="Y1115" s="34"/>
      <c r="Z1115" s="34"/>
      <c r="AA1115" s="34"/>
      <c r="AB1115" s="34"/>
      <c r="AC1115" s="34"/>
      <c r="AD1115" s="34"/>
      <c r="AE1115" s="34"/>
      <c r="AR1115" s="195" t="s">
        <v>269</v>
      </c>
      <c r="AT1115" s="195" t="s">
        <v>148</v>
      </c>
      <c r="AU1115" s="195" t="s">
        <v>153</v>
      </c>
      <c r="AY1115" s="17" t="s">
        <v>145</v>
      </c>
      <c r="BE1115" s="196">
        <f>IF(N1115="základní",J1115,0)</f>
        <v>0</v>
      </c>
      <c r="BF1115" s="196">
        <f>IF(N1115="snížená",J1115,0)</f>
        <v>0</v>
      </c>
      <c r="BG1115" s="196">
        <f>IF(N1115="zákl. přenesená",J1115,0)</f>
        <v>0</v>
      </c>
      <c r="BH1115" s="196">
        <f>IF(N1115="sníž. přenesená",J1115,0)</f>
        <v>0</v>
      </c>
      <c r="BI1115" s="196">
        <f>IF(N1115="nulová",J1115,0)</f>
        <v>0</v>
      </c>
      <c r="BJ1115" s="17" t="s">
        <v>153</v>
      </c>
      <c r="BK1115" s="196">
        <f>ROUND(I1115*H1115,2)</f>
        <v>0</v>
      </c>
      <c r="BL1115" s="17" t="s">
        <v>269</v>
      </c>
      <c r="BM1115" s="195" t="s">
        <v>2026</v>
      </c>
    </row>
    <row r="1116" spans="1:65" s="2" customFormat="1" ht="24.2" customHeight="1">
      <c r="A1116" s="34"/>
      <c r="B1116" s="35"/>
      <c r="C1116" s="183" t="s">
        <v>2027</v>
      </c>
      <c r="D1116" s="183" t="s">
        <v>148</v>
      </c>
      <c r="E1116" s="184" t="s">
        <v>2028</v>
      </c>
      <c r="F1116" s="185" t="s">
        <v>2029</v>
      </c>
      <c r="G1116" s="186" t="s">
        <v>387</v>
      </c>
      <c r="H1116" s="187">
        <v>0.79300000000000004</v>
      </c>
      <c r="I1116" s="188"/>
      <c r="J1116" s="189">
        <f>ROUND(I1116*H1116,2)</f>
        <v>0</v>
      </c>
      <c r="K1116" s="190"/>
      <c r="L1116" s="39"/>
      <c r="M1116" s="191" t="s">
        <v>1</v>
      </c>
      <c r="N1116" s="192" t="s">
        <v>41</v>
      </c>
      <c r="O1116" s="71"/>
      <c r="P1116" s="193">
        <f>O1116*H1116</f>
        <v>0</v>
      </c>
      <c r="Q1116" s="193">
        <v>0</v>
      </c>
      <c r="R1116" s="193">
        <f>Q1116*H1116</f>
        <v>0</v>
      </c>
      <c r="S1116" s="193">
        <v>0</v>
      </c>
      <c r="T1116" s="194">
        <f>S1116*H1116</f>
        <v>0</v>
      </c>
      <c r="U1116" s="34"/>
      <c r="V1116" s="34"/>
      <c r="W1116" s="34"/>
      <c r="X1116" s="34"/>
      <c r="Y1116" s="34"/>
      <c r="Z1116" s="34"/>
      <c r="AA1116" s="34"/>
      <c r="AB1116" s="34"/>
      <c r="AC1116" s="34"/>
      <c r="AD1116" s="34"/>
      <c r="AE1116" s="34"/>
      <c r="AR1116" s="195" t="s">
        <v>269</v>
      </c>
      <c r="AT1116" s="195" t="s">
        <v>148</v>
      </c>
      <c r="AU1116" s="195" t="s">
        <v>153</v>
      </c>
      <c r="AY1116" s="17" t="s">
        <v>145</v>
      </c>
      <c r="BE1116" s="196">
        <f>IF(N1116="základní",J1116,0)</f>
        <v>0</v>
      </c>
      <c r="BF1116" s="196">
        <f>IF(N1116="snížená",J1116,0)</f>
        <v>0</v>
      </c>
      <c r="BG1116" s="196">
        <f>IF(N1116="zákl. přenesená",J1116,0)</f>
        <v>0</v>
      </c>
      <c r="BH1116" s="196">
        <f>IF(N1116="sníž. přenesená",J1116,0)</f>
        <v>0</v>
      </c>
      <c r="BI1116" s="196">
        <f>IF(N1116="nulová",J1116,0)</f>
        <v>0</v>
      </c>
      <c r="BJ1116" s="17" t="s">
        <v>153</v>
      </c>
      <c r="BK1116" s="196">
        <f>ROUND(I1116*H1116,2)</f>
        <v>0</v>
      </c>
      <c r="BL1116" s="17" t="s">
        <v>269</v>
      </c>
      <c r="BM1116" s="195" t="s">
        <v>2030</v>
      </c>
    </row>
    <row r="1117" spans="1:65" s="2" customFormat="1" ht="24.2" customHeight="1">
      <c r="A1117" s="34"/>
      <c r="B1117" s="35"/>
      <c r="C1117" s="183" t="s">
        <v>2031</v>
      </c>
      <c r="D1117" s="183" t="s">
        <v>148</v>
      </c>
      <c r="E1117" s="184" t="s">
        <v>2032</v>
      </c>
      <c r="F1117" s="185" t="s">
        <v>2033</v>
      </c>
      <c r="G1117" s="186" t="s">
        <v>387</v>
      </c>
      <c r="H1117" s="187">
        <v>0.79300000000000004</v>
      </c>
      <c r="I1117" s="188"/>
      <c r="J1117" s="189">
        <f>ROUND(I1117*H1117,2)</f>
        <v>0</v>
      </c>
      <c r="K1117" s="190"/>
      <c r="L1117" s="39"/>
      <c r="M1117" s="191" t="s">
        <v>1</v>
      </c>
      <c r="N1117" s="192" t="s">
        <v>41</v>
      </c>
      <c r="O1117" s="71"/>
      <c r="P1117" s="193">
        <f>O1117*H1117</f>
        <v>0</v>
      </c>
      <c r="Q1117" s="193">
        <v>0</v>
      </c>
      <c r="R1117" s="193">
        <f>Q1117*H1117</f>
        <v>0</v>
      </c>
      <c r="S1117" s="193">
        <v>0</v>
      </c>
      <c r="T1117" s="194">
        <f>S1117*H1117</f>
        <v>0</v>
      </c>
      <c r="U1117" s="34"/>
      <c r="V1117" s="34"/>
      <c r="W1117" s="34"/>
      <c r="X1117" s="34"/>
      <c r="Y1117" s="34"/>
      <c r="Z1117" s="34"/>
      <c r="AA1117" s="34"/>
      <c r="AB1117" s="34"/>
      <c r="AC1117" s="34"/>
      <c r="AD1117" s="34"/>
      <c r="AE1117" s="34"/>
      <c r="AR1117" s="195" t="s">
        <v>269</v>
      </c>
      <c r="AT1117" s="195" t="s">
        <v>148</v>
      </c>
      <c r="AU1117" s="195" t="s">
        <v>153</v>
      </c>
      <c r="AY1117" s="17" t="s">
        <v>145</v>
      </c>
      <c r="BE1117" s="196">
        <f>IF(N1117="základní",J1117,0)</f>
        <v>0</v>
      </c>
      <c r="BF1117" s="196">
        <f>IF(N1117="snížená",J1117,0)</f>
        <v>0</v>
      </c>
      <c r="BG1117" s="196">
        <f>IF(N1117="zákl. přenesená",J1117,0)</f>
        <v>0</v>
      </c>
      <c r="BH1117" s="196">
        <f>IF(N1117="sníž. přenesená",J1117,0)</f>
        <v>0</v>
      </c>
      <c r="BI1117" s="196">
        <f>IF(N1117="nulová",J1117,0)</f>
        <v>0</v>
      </c>
      <c r="BJ1117" s="17" t="s">
        <v>153</v>
      </c>
      <c r="BK1117" s="196">
        <f>ROUND(I1117*H1117,2)</f>
        <v>0</v>
      </c>
      <c r="BL1117" s="17" t="s">
        <v>269</v>
      </c>
      <c r="BM1117" s="195" t="s">
        <v>2034</v>
      </c>
    </row>
    <row r="1118" spans="1:65" s="12" customFormat="1" ht="22.9" customHeight="1">
      <c r="B1118" s="167"/>
      <c r="C1118" s="168"/>
      <c r="D1118" s="169" t="s">
        <v>74</v>
      </c>
      <c r="E1118" s="181" t="s">
        <v>2035</v>
      </c>
      <c r="F1118" s="181" t="s">
        <v>2036</v>
      </c>
      <c r="G1118" s="168"/>
      <c r="H1118" s="168"/>
      <c r="I1118" s="171"/>
      <c r="J1118" s="182">
        <f>BK1118</f>
        <v>0</v>
      </c>
      <c r="K1118" s="168"/>
      <c r="L1118" s="173"/>
      <c r="M1118" s="174"/>
      <c r="N1118" s="175"/>
      <c r="O1118" s="175"/>
      <c r="P1118" s="176">
        <f>SUM(P1119:P1130)</f>
        <v>0</v>
      </c>
      <c r="Q1118" s="175"/>
      <c r="R1118" s="176">
        <f>SUM(R1119:R1130)</f>
        <v>1.2619199999999999E-3</v>
      </c>
      <c r="S1118" s="175"/>
      <c r="T1118" s="177">
        <f>SUM(T1119:T1130)</f>
        <v>0</v>
      </c>
      <c r="AR1118" s="178" t="s">
        <v>153</v>
      </c>
      <c r="AT1118" s="179" t="s">
        <v>74</v>
      </c>
      <c r="AU1118" s="179" t="s">
        <v>83</v>
      </c>
      <c r="AY1118" s="178" t="s">
        <v>145</v>
      </c>
      <c r="BK1118" s="180">
        <f>SUM(BK1119:BK1130)</f>
        <v>0</v>
      </c>
    </row>
    <row r="1119" spans="1:65" s="2" customFormat="1" ht="16.5" customHeight="1">
      <c r="A1119" s="34"/>
      <c r="B1119" s="35"/>
      <c r="C1119" s="183" t="s">
        <v>2037</v>
      </c>
      <c r="D1119" s="183" t="s">
        <v>148</v>
      </c>
      <c r="E1119" s="184" t="s">
        <v>2038</v>
      </c>
      <c r="F1119" s="185" t="s">
        <v>2039</v>
      </c>
      <c r="G1119" s="186" t="s">
        <v>334</v>
      </c>
      <c r="H1119" s="187">
        <v>9.56</v>
      </c>
      <c r="I1119" s="188"/>
      <c r="J1119" s="189">
        <f>ROUND(I1119*H1119,2)</f>
        <v>0</v>
      </c>
      <c r="K1119" s="190"/>
      <c r="L1119" s="39"/>
      <c r="M1119" s="191" t="s">
        <v>1</v>
      </c>
      <c r="N1119" s="192" t="s">
        <v>41</v>
      </c>
      <c r="O1119" s="71"/>
      <c r="P1119" s="193">
        <f>O1119*H1119</f>
        <v>0</v>
      </c>
      <c r="Q1119" s="193">
        <v>0</v>
      </c>
      <c r="R1119" s="193">
        <f>Q1119*H1119</f>
        <v>0</v>
      </c>
      <c r="S1119" s="193">
        <v>0</v>
      </c>
      <c r="T1119" s="194">
        <f>S1119*H1119</f>
        <v>0</v>
      </c>
      <c r="U1119" s="34"/>
      <c r="V1119" s="34"/>
      <c r="W1119" s="34"/>
      <c r="X1119" s="34"/>
      <c r="Y1119" s="34"/>
      <c r="Z1119" s="34"/>
      <c r="AA1119" s="34"/>
      <c r="AB1119" s="34"/>
      <c r="AC1119" s="34"/>
      <c r="AD1119" s="34"/>
      <c r="AE1119" s="34"/>
      <c r="AR1119" s="195" t="s">
        <v>269</v>
      </c>
      <c r="AT1119" s="195" t="s">
        <v>148</v>
      </c>
      <c r="AU1119" s="195" t="s">
        <v>153</v>
      </c>
      <c r="AY1119" s="17" t="s">
        <v>145</v>
      </c>
      <c r="BE1119" s="196">
        <f>IF(N1119="základní",J1119,0)</f>
        <v>0</v>
      </c>
      <c r="BF1119" s="196">
        <f>IF(N1119="snížená",J1119,0)</f>
        <v>0</v>
      </c>
      <c r="BG1119" s="196">
        <f>IF(N1119="zákl. přenesená",J1119,0)</f>
        <v>0</v>
      </c>
      <c r="BH1119" s="196">
        <f>IF(N1119="sníž. přenesená",J1119,0)</f>
        <v>0</v>
      </c>
      <c r="BI1119" s="196">
        <f>IF(N1119="nulová",J1119,0)</f>
        <v>0</v>
      </c>
      <c r="BJ1119" s="17" t="s">
        <v>153</v>
      </c>
      <c r="BK1119" s="196">
        <f>ROUND(I1119*H1119,2)</f>
        <v>0</v>
      </c>
      <c r="BL1119" s="17" t="s">
        <v>269</v>
      </c>
      <c r="BM1119" s="195" t="s">
        <v>2040</v>
      </c>
    </row>
    <row r="1120" spans="1:65" s="13" customFormat="1" ht="11.25">
      <c r="B1120" s="197"/>
      <c r="C1120" s="198"/>
      <c r="D1120" s="199" t="s">
        <v>155</v>
      </c>
      <c r="E1120" s="200" t="s">
        <v>1</v>
      </c>
      <c r="F1120" s="201" t="s">
        <v>2041</v>
      </c>
      <c r="G1120" s="198"/>
      <c r="H1120" s="200" t="s">
        <v>1</v>
      </c>
      <c r="I1120" s="202"/>
      <c r="J1120" s="198"/>
      <c r="K1120" s="198"/>
      <c r="L1120" s="203"/>
      <c r="M1120" s="204"/>
      <c r="N1120" s="205"/>
      <c r="O1120" s="205"/>
      <c r="P1120" s="205"/>
      <c r="Q1120" s="205"/>
      <c r="R1120" s="205"/>
      <c r="S1120" s="205"/>
      <c r="T1120" s="206"/>
      <c r="AT1120" s="207" t="s">
        <v>155</v>
      </c>
      <c r="AU1120" s="207" t="s">
        <v>153</v>
      </c>
      <c r="AV1120" s="13" t="s">
        <v>83</v>
      </c>
      <c r="AW1120" s="13" t="s">
        <v>33</v>
      </c>
      <c r="AX1120" s="13" t="s">
        <v>75</v>
      </c>
      <c r="AY1120" s="207" t="s">
        <v>145</v>
      </c>
    </row>
    <row r="1121" spans="1:65" s="13" customFormat="1" ht="11.25">
      <c r="B1121" s="197"/>
      <c r="C1121" s="198"/>
      <c r="D1121" s="199" t="s">
        <v>155</v>
      </c>
      <c r="E1121" s="200" t="s">
        <v>1</v>
      </c>
      <c r="F1121" s="201" t="s">
        <v>209</v>
      </c>
      <c r="G1121" s="198"/>
      <c r="H1121" s="200" t="s">
        <v>1</v>
      </c>
      <c r="I1121" s="202"/>
      <c r="J1121" s="198"/>
      <c r="K1121" s="198"/>
      <c r="L1121" s="203"/>
      <c r="M1121" s="204"/>
      <c r="N1121" s="205"/>
      <c r="O1121" s="205"/>
      <c r="P1121" s="205"/>
      <c r="Q1121" s="205"/>
      <c r="R1121" s="205"/>
      <c r="S1121" s="205"/>
      <c r="T1121" s="206"/>
      <c r="AT1121" s="207" t="s">
        <v>155</v>
      </c>
      <c r="AU1121" s="207" t="s">
        <v>153</v>
      </c>
      <c r="AV1121" s="13" t="s">
        <v>83</v>
      </c>
      <c r="AW1121" s="13" t="s">
        <v>33</v>
      </c>
      <c r="AX1121" s="13" t="s">
        <v>75</v>
      </c>
      <c r="AY1121" s="207" t="s">
        <v>145</v>
      </c>
    </row>
    <row r="1122" spans="1:65" s="14" customFormat="1" ht="11.25">
      <c r="B1122" s="208"/>
      <c r="C1122" s="209"/>
      <c r="D1122" s="199" t="s">
        <v>155</v>
      </c>
      <c r="E1122" s="210" t="s">
        <v>1</v>
      </c>
      <c r="F1122" s="211" t="s">
        <v>1821</v>
      </c>
      <c r="G1122" s="209"/>
      <c r="H1122" s="212">
        <v>5.96</v>
      </c>
      <c r="I1122" s="213"/>
      <c r="J1122" s="209"/>
      <c r="K1122" s="209"/>
      <c r="L1122" s="214"/>
      <c r="M1122" s="215"/>
      <c r="N1122" s="216"/>
      <c r="O1122" s="216"/>
      <c r="P1122" s="216"/>
      <c r="Q1122" s="216"/>
      <c r="R1122" s="216"/>
      <c r="S1122" s="216"/>
      <c r="T1122" s="217"/>
      <c r="AT1122" s="218" t="s">
        <v>155</v>
      </c>
      <c r="AU1122" s="218" t="s">
        <v>153</v>
      </c>
      <c r="AV1122" s="14" t="s">
        <v>153</v>
      </c>
      <c r="AW1122" s="14" t="s">
        <v>33</v>
      </c>
      <c r="AX1122" s="14" t="s">
        <v>75</v>
      </c>
      <c r="AY1122" s="218" t="s">
        <v>145</v>
      </c>
    </row>
    <row r="1123" spans="1:65" s="13" customFormat="1" ht="11.25">
      <c r="B1123" s="197"/>
      <c r="C1123" s="198"/>
      <c r="D1123" s="199" t="s">
        <v>155</v>
      </c>
      <c r="E1123" s="200" t="s">
        <v>1</v>
      </c>
      <c r="F1123" s="201" t="s">
        <v>187</v>
      </c>
      <c r="G1123" s="198"/>
      <c r="H1123" s="200" t="s">
        <v>1</v>
      </c>
      <c r="I1123" s="202"/>
      <c r="J1123" s="198"/>
      <c r="K1123" s="198"/>
      <c r="L1123" s="203"/>
      <c r="M1123" s="204"/>
      <c r="N1123" s="205"/>
      <c r="O1123" s="205"/>
      <c r="P1123" s="205"/>
      <c r="Q1123" s="205"/>
      <c r="R1123" s="205"/>
      <c r="S1123" s="205"/>
      <c r="T1123" s="206"/>
      <c r="AT1123" s="207" t="s">
        <v>155</v>
      </c>
      <c r="AU1123" s="207" t="s">
        <v>153</v>
      </c>
      <c r="AV1123" s="13" t="s">
        <v>83</v>
      </c>
      <c r="AW1123" s="13" t="s">
        <v>33</v>
      </c>
      <c r="AX1123" s="13" t="s">
        <v>75</v>
      </c>
      <c r="AY1123" s="207" t="s">
        <v>145</v>
      </c>
    </row>
    <row r="1124" spans="1:65" s="14" customFormat="1" ht="11.25">
      <c r="B1124" s="208"/>
      <c r="C1124" s="209"/>
      <c r="D1124" s="199" t="s">
        <v>155</v>
      </c>
      <c r="E1124" s="210" t="s">
        <v>1</v>
      </c>
      <c r="F1124" s="211" t="s">
        <v>2042</v>
      </c>
      <c r="G1124" s="209"/>
      <c r="H1124" s="212">
        <v>3.5999999999999996</v>
      </c>
      <c r="I1124" s="213"/>
      <c r="J1124" s="209"/>
      <c r="K1124" s="209"/>
      <c r="L1124" s="214"/>
      <c r="M1124" s="215"/>
      <c r="N1124" s="216"/>
      <c r="O1124" s="216"/>
      <c r="P1124" s="216"/>
      <c r="Q1124" s="216"/>
      <c r="R1124" s="216"/>
      <c r="S1124" s="216"/>
      <c r="T1124" s="217"/>
      <c r="AT1124" s="218" t="s">
        <v>155</v>
      </c>
      <c r="AU1124" s="218" t="s">
        <v>153</v>
      </c>
      <c r="AV1124" s="14" t="s">
        <v>153</v>
      </c>
      <c r="AW1124" s="14" t="s">
        <v>33</v>
      </c>
      <c r="AX1124" s="14" t="s">
        <v>75</v>
      </c>
      <c r="AY1124" s="218" t="s">
        <v>145</v>
      </c>
    </row>
    <row r="1125" spans="1:65" s="15" customFormat="1" ht="11.25">
      <c r="B1125" s="219"/>
      <c r="C1125" s="220"/>
      <c r="D1125" s="199" t="s">
        <v>155</v>
      </c>
      <c r="E1125" s="221" t="s">
        <v>1</v>
      </c>
      <c r="F1125" s="222" t="s">
        <v>165</v>
      </c>
      <c r="G1125" s="220"/>
      <c r="H1125" s="223">
        <v>9.5599999999999987</v>
      </c>
      <c r="I1125" s="224"/>
      <c r="J1125" s="220"/>
      <c r="K1125" s="220"/>
      <c r="L1125" s="225"/>
      <c r="M1125" s="226"/>
      <c r="N1125" s="227"/>
      <c r="O1125" s="227"/>
      <c r="P1125" s="227"/>
      <c r="Q1125" s="227"/>
      <c r="R1125" s="227"/>
      <c r="S1125" s="227"/>
      <c r="T1125" s="228"/>
      <c r="AT1125" s="229" t="s">
        <v>155</v>
      </c>
      <c r="AU1125" s="229" t="s">
        <v>153</v>
      </c>
      <c r="AV1125" s="15" t="s">
        <v>152</v>
      </c>
      <c r="AW1125" s="15" t="s">
        <v>33</v>
      </c>
      <c r="AX1125" s="15" t="s">
        <v>83</v>
      </c>
      <c r="AY1125" s="229" t="s">
        <v>145</v>
      </c>
    </row>
    <row r="1126" spans="1:65" s="2" customFormat="1" ht="24.2" customHeight="1">
      <c r="A1126" s="34"/>
      <c r="B1126" s="35"/>
      <c r="C1126" s="230" t="s">
        <v>2043</v>
      </c>
      <c r="D1126" s="230" t="s">
        <v>430</v>
      </c>
      <c r="E1126" s="231" t="s">
        <v>2044</v>
      </c>
      <c r="F1126" s="232" t="s">
        <v>2045</v>
      </c>
      <c r="G1126" s="233" t="s">
        <v>334</v>
      </c>
      <c r="H1126" s="234">
        <v>10.516</v>
      </c>
      <c r="I1126" s="235"/>
      <c r="J1126" s="236">
        <f>ROUND(I1126*H1126,2)</f>
        <v>0</v>
      </c>
      <c r="K1126" s="237"/>
      <c r="L1126" s="238"/>
      <c r="M1126" s="239" t="s">
        <v>1</v>
      </c>
      <c r="N1126" s="240" t="s">
        <v>41</v>
      </c>
      <c r="O1126" s="71"/>
      <c r="P1126" s="193">
        <f>O1126*H1126</f>
        <v>0</v>
      </c>
      <c r="Q1126" s="193">
        <v>1.2E-4</v>
      </c>
      <c r="R1126" s="193">
        <f>Q1126*H1126</f>
        <v>1.2619199999999999E-3</v>
      </c>
      <c r="S1126" s="193">
        <v>0</v>
      </c>
      <c r="T1126" s="194">
        <f>S1126*H1126</f>
        <v>0</v>
      </c>
      <c r="U1126" s="34"/>
      <c r="V1126" s="34"/>
      <c r="W1126" s="34"/>
      <c r="X1126" s="34"/>
      <c r="Y1126" s="34"/>
      <c r="Z1126" s="34"/>
      <c r="AA1126" s="34"/>
      <c r="AB1126" s="34"/>
      <c r="AC1126" s="34"/>
      <c r="AD1126" s="34"/>
      <c r="AE1126" s="34"/>
      <c r="AR1126" s="195" t="s">
        <v>356</v>
      </c>
      <c r="AT1126" s="195" t="s">
        <v>430</v>
      </c>
      <c r="AU1126" s="195" t="s">
        <v>153</v>
      </c>
      <c r="AY1126" s="17" t="s">
        <v>145</v>
      </c>
      <c r="BE1126" s="196">
        <f>IF(N1126="základní",J1126,0)</f>
        <v>0</v>
      </c>
      <c r="BF1126" s="196">
        <f>IF(N1126="snížená",J1126,0)</f>
        <v>0</v>
      </c>
      <c r="BG1126" s="196">
        <f>IF(N1126="zákl. přenesená",J1126,0)</f>
        <v>0</v>
      </c>
      <c r="BH1126" s="196">
        <f>IF(N1126="sníž. přenesená",J1126,0)</f>
        <v>0</v>
      </c>
      <c r="BI1126" s="196">
        <f>IF(N1126="nulová",J1126,0)</f>
        <v>0</v>
      </c>
      <c r="BJ1126" s="17" t="s">
        <v>153</v>
      </c>
      <c r="BK1126" s="196">
        <f>ROUND(I1126*H1126,2)</f>
        <v>0</v>
      </c>
      <c r="BL1126" s="17" t="s">
        <v>269</v>
      </c>
      <c r="BM1126" s="195" t="s">
        <v>2046</v>
      </c>
    </row>
    <row r="1127" spans="1:65" s="14" customFormat="1" ht="11.25">
      <c r="B1127" s="208"/>
      <c r="C1127" s="209"/>
      <c r="D1127" s="199" t="s">
        <v>155</v>
      </c>
      <c r="E1127" s="209"/>
      <c r="F1127" s="211" t="s">
        <v>2047</v>
      </c>
      <c r="G1127" s="209"/>
      <c r="H1127" s="212">
        <v>10.516</v>
      </c>
      <c r="I1127" s="213"/>
      <c r="J1127" s="209"/>
      <c r="K1127" s="209"/>
      <c r="L1127" s="214"/>
      <c r="M1127" s="215"/>
      <c r="N1127" s="216"/>
      <c r="O1127" s="216"/>
      <c r="P1127" s="216"/>
      <c r="Q1127" s="216"/>
      <c r="R1127" s="216"/>
      <c r="S1127" s="216"/>
      <c r="T1127" s="217"/>
      <c r="AT1127" s="218" t="s">
        <v>155</v>
      </c>
      <c r="AU1127" s="218" t="s">
        <v>153</v>
      </c>
      <c r="AV1127" s="14" t="s">
        <v>153</v>
      </c>
      <c r="AW1127" s="14" t="s">
        <v>4</v>
      </c>
      <c r="AX1127" s="14" t="s">
        <v>83</v>
      </c>
      <c r="AY1127" s="218" t="s">
        <v>145</v>
      </c>
    </row>
    <row r="1128" spans="1:65" s="2" customFormat="1" ht="24.2" customHeight="1">
      <c r="A1128" s="34"/>
      <c r="B1128" s="35"/>
      <c r="C1128" s="183" t="s">
        <v>2048</v>
      </c>
      <c r="D1128" s="183" t="s">
        <v>148</v>
      </c>
      <c r="E1128" s="184" t="s">
        <v>2049</v>
      </c>
      <c r="F1128" s="185" t="s">
        <v>2050</v>
      </c>
      <c r="G1128" s="186" t="s">
        <v>387</v>
      </c>
      <c r="H1128" s="187">
        <v>1E-3</v>
      </c>
      <c r="I1128" s="188"/>
      <c r="J1128" s="189">
        <f>ROUND(I1128*H1128,2)</f>
        <v>0</v>
      </c>
      <c r="K1128" s="190"/>
      <c r="L1128" s="39"/>
      <c r="M1128" s="191" t="s">
        <v>1</v>
      </c>
      <c r="N1128" s="192" t="s">
        <v>41</v>
      </c>
      <c r="O1128" s="71"/>
      <c r="P1128" s="193">
        <f>O1128*H1128</f>
        <v>0</v>
      </c>
      <c r="Q1128" s="193">
        <v>0</v>
      </c>
      <c r="R1128" s="193">
        <f>Q1128*H1128</f>
        <v>0</v>
      </c>
      <c r="S1128" s="193">
        <v>0</v>
      </c>
      <c r="T1128" s="194">
        <f>S1128*H1128</f>
        <v>0</v>
      </c>
      <c r="U1128" s="34"/>
      <c r="V1128" s="34"/>
      <c r="W1128" s="34"/>
      <c r="X1128" s="34"/>
      <c r="Y1128" s="34"/>
      <c r="Z1128" s="34"/>
      <c r="AA1128" s="34"/>
      <c r="AB1128" s="34"/>
      <c r="AC1128" s="34"/>
      <c r="AD1128" s="34"/>
      <c r="AE1128" s="34"/>
      <c r="AR1128" s="195" t="s">
        <v>269</v>
      </c>
      <c r="AT1128" s="195" t="s">
        <v>148</v>
      </c>
      <c r="AU1128" s="195" t="s">
        <v>153</v>
      </c>
      <c r="AY1128" s="17" t="s">
        <v>145</v>
      </c>
      <c r="BE1128" s="196">
        <f>IF(N1128="základní",J1128,0)</f>
        <v>0</v>
      </c>
      <c r="BF1128" s="196">
        <f>IF(N1128="snížená",J1128,0)</f>
        <v>0</v>
      </c>
      <c r="BG1128" s="196">
        <f>IF(N1128="zákl. přenesená",J1128,0)</f>
        <v>0</v>
      </c>
      <c r="BH1128" s="196">
        <f>IF(N1128="sníž. přenesená",J1128,0)</f>
        <v>0</v>
      </c>
      <c r="BI1128" s="196">
        <f>IF(N1128="nulová",J1128,0)</f>
        <v>0</v>
      </c>
      <c r="BJ1128" s="17" t="s">
        <v>153</v>
      </c>
      <c r="BK1128" s="196">
        <f>ROUND(I1128*H1128,2)</f>
        <v>0</v>
      </c>
      <c r="BL1128" s="17" t="s">
        <v>269</v>
      </c>
      <c r="BM1128" s="195" t="s">
        <v>2051</v>
      </c>
    </row>
    <row r="1129" spans="1:65" s="2" customFormat="1" ht="24.2" customHeight="1">
      <c r="A1129" s="34"/>
      <c r="B1129" s="35"/>
      <c r="C1129" s="183" t="s">
        <v>2052</v>
      </c>
      <c r="D1129" s="183" t="s">
        <v>148</v>
      </c>
      <c r="E1129" s="184" t="s">
        <v>2053</v>
      </c>
      <c r="F1129" s="185" t="s">
        <v>2054</v>
      </c>
      <c r="G1129" s="186" t="s">
        <v>387</v>
      </c>
      <c r="H1129" s="187">
        <v>1E-3</v>
      </c>
      <c r="I1129" s="188"/>
      <c r="J1129" s="189">
        <f>ROUND(I1129*H1129,2)</f>
        <v>0</v>
      </c>
      <c r="K1129" s="190"/>
      <c r="L1129" s="39"/>
      <c r="M1129" s="191" t="s">
        <v>1</v>
      </c>
      <c r="N1129" s="192" t="s">
        <v>41</v>
      </c>
      <c r="O1129" s="71"/>
      <c r="P1129" s="193">
        <f>O1129*H1129</f>
        <v>0</v>
      </c>
      <c r="Q1129" s="193">
        <v>0</v>
      </c>
      <c r="R1129" s="193">
        <f>Q1129*H1129</f>
        <v>0</v>
      </c>
      <c r="S1129" s="193">
        <v>0</v>
      </c>
      <c r="T1129" s="194">
        <f>S1129*H1129</f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195" t="s">
        <v>269</v>
      </c>
      <c r="AT1129" s="195" t="s">
        <v>148</v>
      </c>
      <c r="AU1129" s="195" t="s">
        <v>153</v>
      </c>
      <c r="AY1129" s="17" t="s">
        <v>145</v>
      </c>
      <c r="BE1129" s="196">
        <f>IF(N1129="základní",J1129,0)</f>
        <v>0</v>
      </c>
      <c r="BF1129" s="196">
        <f>IF(N1129="snížená",J1129,0)</f>
        <v>0</v>
      </c>
      <c r="BG1129" s="196">
        <f>IF(N1129="zákl. přenesená",J1129,0)</f>
        <v>0</v>
      </c>
      <c r="BH1129" s="196">
        <f>IF(N1129="sníž. přenesená",J1129,0)</f>
        <v>0</v>
      </c>
      <c r="BI1129" s="196">
        <f>IF(N1129="nulová",J1129,0)</f>
        <v>0</v>
      </c>
      <c r="BJ1129" s="17" t="s">
        <v>153</v>
      </c>
      <c r="BK1129" s="196">
        <f>ROUND(I1129*H1129,2)</f>
        <v>0</v>
      </c>
      <c r="BL1129" s="17" t="s">
        <v>269</v>
      </c>
      <c r="BM1129" s="195" t="s">
        <v>2055</v>
      </c>
    </row>
    <row r="1130" spans="1:65" s="2" customFormat="1" ht="24.2" customHeight="1">
      <c r="A1130" s="34"/>
      <c r="B1130" s="35"/>
      <c r="C1130" s="183" t="s">
        <v>2056</v>
      </c>
      <c r="D1130" s="183" t="s">
        <v>148</v>
      </c>
      <c r="E1130" s="184" t="s">
        <v>2057</v>
      </c>
      <c r="F1130" s="185" t="s">
        <v>2058</v>
      </c>
      <c r="G1130" s="186" t="s">
        <v>387</v>
      </c>
      <c r="H1130" s="187">
        <v>1E-3</v>
      </c>
      <c r="I1130" s="188"/>
      <c r="J1130" s="189">
        <f>ROUND(I1130*H1130,2)</f>
        <v>0</v>
      </c>
      <c r="K1130" s="190"/>
      <c r="L1130" s="39"/>
      <c r="M1130" s="191" t="s">
        <v>1</v>
      </c>
      <c r="N1130" s="192" t="s">
        <v>41</v>
      </c>
      <c r="O1130" s="71"/>
      <c r="P1130" s="193">
        <f>O1130*H1130</f>
        <v>0</v>
      </c>
      <c r="Q1130" s="193">
        <v>0</v>
      </c>
      <c r="R1130" s="193">
        <f>Q1130*H1130</f>
        <v>0</v>
      </c>
      <c r="S1130" s="193">
        <v>0</v>
      </c>
      <c r="T1130" s="194">
        <f>S1130*H1130</f>
        <v>0</v>
      </c>
      <c r="U1130" s="34"/>
      <c r="V1130" s="34"/>
      <c r="W1130" s="34"/>
      <c r="X1130" s="34"/>
      <c r="Y1130" s="34"/>
      <c r="Z1130" s="34"/>
      <c r="AA1130" s="34"/>
      <c r="AB1130" s="34"/>
      <c r="AC1130" s="34"/>
      <c r="AD1130" s="34"/>
      <c r="AE1130" s="34"/>
      <c r="AR1130" s="195" t="s">
        <v>269</v>
      </c>
      <c r="AT1130" s="195" t="s">
        <v>148</v>
      </c>
      <c r="AU1130" s="195" t="s">
        <v>153</v>
      </c>
      <c r="AY1130" s="17" t="s">
        <v>145</v>
      </c>
      <c r="BE1130" s="196">
        <f>IF(N1130="základní",J1130,0)</f>
        <v>0</v>
      </c>
      <c r="BF1130" s="196">
        <f>IF(N1130="snížená",J1130,0)</f>
        <v>0</v>
      </c>
      <c r="BG1130" s="196">
        <f>IF(N1130="zákl. přenesená",J1130,0)</f>
        <v>0</v>
      </c>
      <c r="BH1130" s="196">
        <f>IF(N1130="sníž. přenesená",J1130,0)</f>
        <v>0</v>
      </c>
      <c r="BI1130" s="196">
        <f>IF(N1130="nulová",J1130,0)</f>
        <v>0</v>
      </c>
      <c r="BJ1130" s="17" t="s">
        <v>153</v>
      </c>
      <c r="BK1130" s="196">
        <f>ROUND(I1130*H1130,2)</f>
        <v>0</v>
      </c>
      <c r="BL1130" s="17" t="s">
        <v>269</v>
      </c>
      <c r="BM1130" s="195" t="s">
        <v>2059</v>
      </c>
    </row>
    <row r="1131" spans="1:65" s="12" customFormat="1" ht="22.9" customHeight="1">
      <c r="B1131" s="167"/>
      <c r="C1131" s="168"/>
      <c r="D1131" s="169" t="s">
        <v>74</v>
      </c>
      <c r="E1131" s="181" t="s">
        <v>2060</v>
      </c>
      <c r="F1131" s="181" t="s">
        <v>2061</v>
      </c>
      <c r="G1131" s="168"/>
      <c r="H1131" s="168"/>
      <c r="I1131" s="171"/>
      <c r="J1131" s="182">
        <f>BK1131</f>
        <v>0</v>
      </c>
      <c r="K1131" s="168"/>
      <c r="L1131" s="173"/>
      <c r="M1131" s="174"/>
      <c r="N1131" s="175"/>
      <c r="O1131" s="175"/>
      <c r="P1131" s="176">
        <f>SUM(P1132:P1163)</f>
        <v>0</v>
      </c>
      <c r="Q1131" s="175"/>
      <c r="R1131" s="176">
        <f>SUM(R1132:R1163)</f>
        <v>3.5670970000000003E-2</v>
      </c>
      <c r="S1131" s="175"/>
      <c r="T1131" s="177">
        <f>SUM(T1132:T1163)</f>
        <v>0</v>
      </c>
      <c r="AR1131" s="178" t="s">
        <v>153</v>
      </c>
      <c r="AT1131" s="179" t="s">
        <v>74</v>
      </c>
      <c r="AU1131" s="179" t="s">
        <v>83</v>
      </c>
      <c r="AY1131" s="178" t="s">
        <v>145</v>
      </c>
      <c r="BK1131" s="180">
        <f>SUM(BK1132:BK1163)</f>
        <v>0</v>
      </c>
    </row>
    <row r="1132" spans="1:65" s="2" customFormat="1" ht="24.2" customHeight="1">
      <c r="A1132" s="34"/>
      <c r="B1132" s="35"/>
      <c r="C1132" s="183" t="s">
        <v>2062</v>
      </c>
      <c r="D1132" s="183" t="s">
        <v>148</v>
      </c>
      <c r="E1132" s="184" t="s">
        <v>2063</v>
      </c>
      <c r="F1132" s="185" t="s">
        <v>2064</v>
      </c>
      <c r="G1132" s="186" t="s">
        <v>151</v>
      </c>
      <c r="H1132" s="187">
        <v>6</v>
      </c>
      <c r="I1132" s="188"/>
      <c r="J1132" s="189">
        <f>ROUND(I1132*H1132,2)</f>
        <v>0</v>
      </c>
      <c r="K1132" s="190"/>
      <c r="L1132" s="39"/>
      <c r="M1132" s="191" t="s">
        <v>1</v>
      </c>
      <c r="N1132" s="192" t="s">
        <v>41</v>
      </c>
      <c r="O1132" s="71"/>
      <c r="P1132" s="193">
        <f>O1132*H1132</f>
        <v>0</v>
      </c>
      <c r="Q1132" s="193">
        <v>0</v>
      </c>
      <c r="R1132" s="193">
        <f>Q1132*H1132</f>
        <v>0</v>
      </c>
      <c r="S1132" s="193">
        <v>0</v>
      </c>
      <c r="T1132" s="194">
        <f>S1132*H1132</f>
        <v>0</v>
      </c>
      <c r="U1132" s="34"/>
      <c r="V1132" s="34"/>
      <c r="W1132" s="34"/>
      <c r="X1132" s="34"/>
      <c r="Y1132" s="34"/>
      <c r="Z1132" s="34"/>
      <c r="AA1132" s="34"/>
      <c r="AB1132" s="34"/>
      <c r="AC1132" s="34"/>
      <c r="AD1132" s="34"/>
      <c r="AE1132" s="34"/>
      <c r="AR1132" s="195" t="s">
        <v>269</v>
      </c>
      <c r="AT1132" s="195" t="s">
        <v>148</v>
      </c>
      <c r="AU1132" s="195" t="s">
        <v>153</v>
      </c>
      <c r="AY1132" s="17" t="s">
        <v>145</v>
      </c>
      <c r="BE1132" s="196">
        <f>IF(N1132="základní",J1132,0)</f>
        <v>0</v>
      </c>
      <c r="BF1132" s="196">
        <f>IF(N1132="snížená",J1132,0)</f>
        <v>0</v>
      </c>
      <c r="BG1132" s="196">
        <f>IF(N1132="zákl. přenesená",J1132,0)</f>
        <v>0</v>
      </c>
      <c r="BH1132" s="196">
        <f>IF(N1132="sníž. přenesená",J1132,0)</f>
        <v>0</v>
      </c>
      <c r="BI1132" s="196">
        <f>IF(N1132="nulová",J1132,0)</f>
        <v>0</v>
      </c>
      <c r="BJ1132" s="17" t="s">
        <v>153</v>
      </c>
      <c r="BK1132" s="196">
        <f>ROUND(I1132*H1132,2)</f>
        <v>0</v>
      </c>
      <c r="BL1132" s="17" t="s">
        <v>269</v>
      </c>
      <c r="BM1132" s="195" t="s">
        <v>2065</v>
      </c>
    </row>
    <row r="1133" spans="1:65" s="13" customFormat="1" ht="11.25">
      <c r="B1133" s="197"/>
      <c r="C1133" s="198"/>
      <c r="D1133" s="199" t="s">
        <v>155</v>
      </c>
      <c r="E1133" s="200" t="s">
        <v>1</v>
      </c>
      <c r="F1133" s="201" t="s">
        <v>2066</v>
      </c>
      <c r="G1133" s="198"/>
      <c r="H1133" s="200" t="s">
        <v>1</v>
      </c>
      <c r="I1133" s="202"/>
      <c r="J1133" s="198"/>
      <c r="K1133" s="198"/>
      <c r="L1133" s="203"/>
      <c r="M1133" s="204"/>
      <c r="N1133" s="205"/>
      <c r="O1133" s="205"/>
      <c r="P1133" s="205"/>
      <c r="Q1133" s="205"/>
      <c r="R1133" s="205"/>
      <c r="S1133" s="205"/>
      <c r="T1133" s="206"/>
      <c r="AT1133" s="207" t="s">
        <v>155</v>
      </c>
      <c r="AU1133" s="207" t="s">
        <v>153</v>
      </c>
      <c r="AV1133" s="13" t="s">
        <v>83</v>
      </c>
      <c r="AW1133" s="13" t="s">
        <v>33</v>
      </c>
      <c r="AX1133" s="13" t="s">
        <v>75</v>
      </c>
      <c r="AY1133" s="207" t="s">
        <v>145</v>
      </c>
    </row>
    <row r="1134" spans="1:65" s="14" customFormat="1" ht="11.25">
      <c r="B1134" s="208"/>
      <c r="C1134" s="209"/>
      <c r="D1134" s="199" t="s">
        <v>155</v>
      </c>
      <c r="E1134" s="210" t="s">
        <v>1</v>
      </c>
      <c r="F1134" s="211" t="s">
        <v>177</v>
      </c>
      <c r="G1134" s="209"/>
      <c r="H1134" s="212">
        <v>6</v>
      </c>
      <c r="I1134" s="213"/>
      <c r="J1134" s="209"/>
      <c r="K1134" s="209"/>
      <c r="L1134" s="214"/>
      <c r="M1134" s="215"/>
      <c r="N1134" s="216"/>
      <c r="O1134" s="216"/>
      <c r="P1134" s="216"/>
      <c r="Q1134" s="216"/>
      <c r="R1134" s="216"/>
      <c r="S1134" s="216"/>
      <c r="T1134" s="217"/>
      <c r="AT1134" s="218" t="s">
        <v>155</v>
      </c>
      <c r="AU1134" s="218" t="s">
        <v>153</v>
      </c>
      <c r="AV1134" s="14" t="s">
        <v>153</v>
      </c>
      <c r="AW1134" s="14" t="s">
        <v>33</v>
      </c>
      <c r="AX1134" s="14" t="s">
        <v>75</v>
      </c>
      <c r="AY1134" s="218" t="s">
        <v>145</v>
      </c>
    </row>
    <row r="1135" spans="1:65" s="15" customFormat="1" ht="11.25">
      <c r="B1135" s="219"/>
      <c r="C1135" s="220"/>
      <c r="D1135" s="199" t="s">
        <v>155</v>
      </c>
      <c r="E1135" s="221" t="s">
        <v>1</v>
      </c>
      <c r="F1135" s="222" t="s">
        <v>165</v>
      </c>
      <c r="G1135" s="220"/>
      <c r="H1135" s="223">
        <v>6</v>
      </c>
      <c r="I1135" s="224"/>
      <c r="J1135" s="220"/>
      <c r="K1135" s="220"/>
      <c r="L1135" s="225"/>
      <c r="M1135" s="226"/>
      <c r="N1135" s="227"/>
      <c r="O1135" s="227"/>
      <c r="P1135" s="227"/>
      <c r="Q1135" s="227"/>
      <c r="R1135" s="227"/>
      <c r="S1135" s="227"/>
      <c r="T1135" s="228"/>
      <c r="AT1135" s="229" t="s">
        <v>155</v>
      </c>
      <c r="AU1135" s="229" t="s">
        <v>153</v>
      </c>
      <c r="AV1135" s="15" t="s">
        <v>152</v>
      </c>
      <c r="AW1135" s="15" t="s">
        <v>33</v>
      </c>
      <c r="AX1135" s="15" t="s">
        <v>83</v>
      </c>
      <c r="AY1135" s="229" t="s">
        <v>145</v>
      </c>
    </row>
    <row r="1136" spans="1:65" s="2" customFormat="1" ht="24.2" customHeight="1">
      <c r="A1136" s="34"/>
      <c r="B1136" s="35"/>
      <c r="C1136" s="183" t="s">
        <v>2067</v>
      </c>
      <c r="D1136" s="183" t="s">
        <v>148</v>
      </c>
      <c r="E1136" s="184" t="s">
        <v>2068</v>
      </c>
      <c r="F1136" s="185" t="s">
        <v>2069</v>
      </c>
      <c r="G1136" s="186" t="s">
        <v>173</v>
      </c>
      <c r="H1136" s="187">
        <v>32.533000000000001</v>
      </c>
      <c r="I1136" s="188"/>
      <c r="J1136" s="189">
        <f>ROUND(I1136*H1136,2)</f>
        <v>0</v>
      </c>
      <c r="K1136" s="190"/>
      <c r="L1136" s="39"/>
      <c r="M1136" s="191" t="s">
        <v>1</v>
      </c>
      <c r="N1136" s="192" t="s">
        <v>41</v>
      </c>
      <c r="O1136" s="71"/>
      <c r="P1136" s="193">
        <f>O1136*H1136</f>
        <v>0</v>
      </c>
      <c r="Q1136" s="193">
        <v>2.0000000000000002E-5</v>
      </c>
      <c r="R1136" s="193">
        <f>Q1136*H1136</f>
        <v>6.5066000000000006E-4</v>
      </c>
      <c r="S1136" s="193">
        <v>0</v>
      </c>
      <c r="T1136" s="194">
        <f>S1136*H1136</f>
        <v>0</v>
      </c>
      <c r="U1136" s="34"/>
      <c r="V1136" s="34"/>
      <c r="W1136" s="34"/>
      <c r="X1136" s="34"/>
      <c r="Y1136" s="34"/>
      <c r="Z1136" s="34"/>
      <c r="AA1136" s="34"/>
      <c r="AB1136" s="34"/>
      <c r="AC1136" s="34"/>
      <c r="AD1136" s="34"/>
      <c r="AE1136" s="34"/>
      <c r="AR1136" s="195" t="s">
        <v>269</v>
      </c>
      <c r="AT1136" s="195" t="s">
        <v>148</v>
      </c>
      <c r="AU1136" s="195" t="s">
        <v>153</v>
      </c>
      <c r="AY1136" s="17" t="s">
        <v>145</v>
      </c>
      <c r="BE1136" s="196">
        <f>IF(N1136="základní",J1136,0)</f>
        <v>0</v>
      </c>
      <c r="BF1136" s="196">
        <f>IF(N1136="snížená",J1136,0)</f>
        <v>0</v>
      </c>
      <c r="BG1136" s="196">
        <f>IF(N1136="zákl. přenesená",J1136,0)</f>
        <v>0</v>
      </c>
      <c r="BH1136" s="196">
        <f>IF(N1136="sníž. přenesená",J1136,0)</f>
        <v>0</v>
      </c>
      <c r="BI1136" s="196">
        <f>IF(N1136="nulová",J1136,0)</f>
        <v>0</v>
      </c>
      <c r="BJ1136" s="17" t="s">
        <v>153</v>
      </c>
      <c r="BK1136" s="196">
        <f>ROUND(I1136*H1136,2)</f>
        <v>0</v>
      </c>
      <c r="BL1136" s="17" t="s">
        <v>269</v>
      </c>
      <c r="BM1136" s="195" t="s">
        <v>2070</v>
      </c>
    </row>
    <row r="1137" spans="1:65" s="13" customFormat="1" ht="11.25">
      <c r="B1137" s="197"/>
      <c r="C1137" s="198"/>
      <c r="D1137" s="199" t="s">
        <v>155</v>
      </c>
      <c r="E1137" s="200" t="s">
        <v>1</v>
      </c>
      <c r="F1137" s="201" t="s">
        <v>2071</v>
      </c>
      <c r="G1137" s="198"/>
      <c r="H1137" s="200" t="s">
        <v>1</v>
      </c>
      <c r="I1137" s="202"/>
      <c r="J1137" s="198"/>
      <c r="K1137" s="198"/>
      <c r="L1137" s="203"/>
      <c r="M1137" s="204"/>
      <c r="N1137" s="205"/>
      <c r="O1137" s="205"/>
      <c r="P1137" s="205"/>
      <c r="Q1137" s="205"/>
      <c r="R1137" s="205"/>
      <c r="S1137" s="205"/>
      <c r="T1137" s="206"/>
      <c r="AT1137" s="207" t="s">
        <v>155</v>
      </c>
      <c r="AU1137" s="207" t="s">
        <v>153</v>
      </c>
      <c r="AV1137" s="13" t="s">
        <v>83</v>
      </c>
      <c r="AW1137" s="13" t="s">
        <v>33</v>
      </c>
      <c r="AX1137" s="13" t="s">
        <v>75</v>
      </c>
      <c r="AY1137" s="207" t="s">
        <v>145</v>
      </c>
    </row>
    <row r="1138" spans="1:65" s="13" customFormat="1" ht="11.25">
      <c r="B1138" s="197"/>
      <c r="C1138" s="198"/>
      <c r="D1138" s="199" t="s">
        <v>155</v>
      </c>
      <c r="E1138" s="200" t="s">
        <v>1</v>
      </c>
      <c r="F1138" s="201" t="s">
        <v>2072</v>
      </c>
      <c r="G1138" s="198"/>
      <c r="H1138" s="200" t="s">
        <v>1</v>
      </c>
      <c r="I1138" s="202"/>
      <c r="J1138" s="198"/>
      <c r="K1138" s="198"/>
      <c r="L1138" s="203"/>
      <c r="M1138" s="204"/>
      <c r="N1138" s="205"/>
      <c r="O1138" s="205"/>
      <c r="P1138" s="205"/>
      <c r="Q1138" s="205"/>
      <c r="R1138" s="205"/>
      <c r="S1138" s="205"/>
      <c r="T1138" s="206"/>
      <c r="AT1138" s="207" t="s">
        <v>155</v>
      </c>
      <c r="AU1138" s="207" t="s">
        <v>153</v>
      </c>
      <c r="AV1138" s="13" t="s">
        <v>83</v>
      </c>
      <c r="AW1138" s="13" t="s">
        <v>33</v>
      </c>
      <c r="AX1138" s="13" t="s">
        <v>75</v>
      </c>
      <c r="AY1138" s="207" t="s">
        <v>145</v>
      </c>
    </row>
    <row r="1139" spans="1:65" s="14" customFormat="1" ht="11.25">
      <c r="B1139" s="208"/>
      <c r="C1139" s="209"/>
      <c r="D1139" s="199" t="s">
        <v>155</v>
      </c>
      <c r="E1139" s="210" t="s">
        <v>1</v>
      </c>
      <c r="F1139" s="211" t="s">
        <v>2073</v>
      </c>
      <c r="G1139" s="209"/>
      <c r="H1139" s="212">
        <v>2.4225000000000003</v>
      </c>
      <c r="I1139" s="213"/>
      <c r="J1139" s="209"/>
      <c r="K1139" s="209"/>
      <c r="L1139" s="214"/>
      <c r="M1139" s="215"/>
      <c r="N1139" s="216"/>
      <c r="O1139" s="216"/>
      <c r="P1139" s="216"/>
      <c r="Q1139" s="216"/>
      <c r="R1139" s="216"/>
      <c r="S1139" s="216"/>
      <c r="T1139" s="217"/>
      <c r="AT1139" s="218" t="s">
        <v>155</v>
      </c>
      <c r="AU1139" s="218" t="s">
        <v>153</v>
      </c>
      <c r="AV1139" s="14" t="s">
        <v>153</v>
      </c>
      <c r="AW1139" s="14" t="s">
        <v>33</v>
      </c>
      <c r="AX1139" s="14" t="s">
        <v>75</v>
      </c>
      <c r="AY1139" s="218" t="s">
        <v>145</v>
      </c>
    </row>
    <row r="1140" spans="1:65" s="13" customFormat="1" ht="11.25">
      <c r="B1140" s="197"/>
      <c r="C1140" s="198"/>
      <c r="D1140" s="199" t="s">
        <v>155</v>
      </c>
      <c r="E1140" s="200" t="s">
        <v>1</v>
      </c>
      <c r="F1140" s="201" t="s">
        <v>2074</v>
      </c>
      <c r="G1140" s="198"/>
      <c r="H1140" s="200" t="s">
        <v>1</v>
      </c>
      <c r="I1140" s="202"/>
      <c r="J1140" s="198"/>
      <c r="K1140" s="198"/>
      <c r="L1140" s="203"/>
      <c r="M1140" s="204"/>
      <c r="N1140" s="205"/>
      <c r="O1140" s="205"/>
      <c r="P1140" s="205"/>
      <c r="Q1140" s="205"/>
      <c r="R1140" s="205"/>
      <c r="S1140" s="205"/>
      <c r="T1140" s="206"/>
      <c r="AT1140" s="207" t="s">
        <v>155</v>
      </c>
      <c r="AU1140" s="207" t="s">
        <v>153</v>
      </c>
      <c r="AV1140" s="13" t="s">
        <v>83</v>
      </c>
      <c r="AW1140" s="13" t="s">
        <v>33</v>
      </c>
      <c r="AX1140" s="13" t="s">
        <v>75</v>
      </c>
      <c r="AY1140" s="207" t="s">
        <v>145</v>
      </c>
    </row>
    <row r="1141" spans="1:65" s="14" customFormat="1" ht="11.25">
      <c r="B1141" s="208"/>
      <c r="C1141" s="209"/>
      <c r="D1141" s="199" t="s">
        <v>155</v>
      </c>
      <c r="E1141" s="210" t="s">
        <v>1</v>
      </c>
      <c r="F1141" s="211" t="s">
        <v>2075</v>
      </c>
      <c r="G1141" s="209"/>
      <c r="H1141" s="212">
        <v>6.375</v>
      </c>
      <c r="I1141" s="213"/>
      <c r="J1141" s="209"/>
      <c r="K1141" s="209"/>
      <c r="L1141" s="214"/>
      <c r="M1141" s="215"/>
      <c r="N1141" s="216"/>
      <c r="O1141" s="216"/>
      <c r="P1141" s="216"/>
      <c r="Q1141" s="216"/>
      <c r="R1141" s="216"/>
      <c r="S1141" s="216"/>
      <c r="T1141" s="217"/>
      <c r="AT1141" s="218" t="s">
        <v>155</v>
      </c>
      <c r="AU1141" s="218" t="s">
        <v>153</v>
      </c>
      <c r="AV1141" s="14" t="s">
        <v>153</v>
      </c>
      <c r="AW1141" s="14" t="s">
        <v>33</v>
      </c>
      <c r="AX1141" s="14" t="s">
        <v>75</v>
      </c>
      <c r="AY1141" s="218" t="s">
        <v>145</v>
      </c>
    </row>
    <row r="1142" spans="1:65" s="13" customFormat="1" ht="11.25">
      <c r="B1142" s="197"/>
      <c r="C1142" s="198"/>
      <c r="D1142" s="199" t="s">
        <v>155</v>
      </c>
      <c r="E1142" s="200" t="s">
        <v>1</v>
      </c>
      <c r="F1142" s="201" t="s">
        <v>193</v>
      </c>
      <c r="G1142" s="198"/>
      <c r="H1142" s="200" t="s">
        <v>1</v>
      </c>
      <c r="I1142" s="202"/>
      <c r="J1142" s="198"/>
      <c r="K1142" s="198"/>
      <c r="L1142" s="203"/>
      <c r="M1142" s="204"/>
      <c r="N1142" s="205"/>
      <c r="O1142" s="205"/>
      <c r="P1142" s="205"/>
      <c r="Q1142" s="205"/>
      <c r="R1142" s="205"/>
      <c r="S1142" s="205"/>
      <c r="T1142" s="206"/>
      <c r="AT1142" s="207" t="s">
        <v>155</v>
      </c>
      <c r="AU1142" s="207" t="s">
        <v>153</v>
      </c>
      <c r="AV1142" s="13" t="s">
        <v>83</v>
      </c>
      <c r="AW1142" s="13" t="s">
        <v>33</v>
      </c>
      <c r="AX1142" s="13" t="s">
        <v>75</v>
      </c>
      <c r="AY1142" s="207" t="s">
        <v>145</v>
      </c>
    </row>
    <row r="1143" spans="1:65" s="14" customFormat="1" ht="11.25">
      <c r="B1143" s="208"/>
      <c r="C1143" s="209"/>
      <c r="D1143" s="199" t="s">
        <v>155</v>
      </c>
      <c r="E1143" s="210" t="s">
        <v>1</v>
      </c>
      <c r="F1143" s="211" t="s">
        <v>2076</v>
      </c>
      <c r="G1143" s="209"/>
      <c r="H1143" s="212">
        <v>4.0375000000000005</v>
      </c>
      <c r="I1143" s="213"/>
      <c r="J1143" s="209"/>
      <c r="K1143" s="209"/>
      <c r="L1143" s="214"/>
      <c r="M1143" s="215"/>
      <c r="N1143" s="216"/>
      <c r="O1143" s="216"/>
      <c r="P1143" s="216"/>
      <c r="Q1143" s="216"/>
      <c r="R1143" s="216"/>
      <c r="S1143" s="216"/>
      <c r="T1143" s="217"/>
      <c r="AT1143" s="218" t="s">
        <v>155</v>
      </c>
      <c r="AU1143" s="218" t="s">
        <v>153</v>
      </c>
      <c r="AV1143" s="14" t="s">
        <v>153</v>
      </c>
      <c r="AW1143" s="14" t="s">
        <v>33</v>
      </c>
      <c r="AX1143" s="14" t="s">
        <v>75</v>
      </c>
      <c r="AY1143" s="218" t="s">
        <v>145</v>
      </c>
    </row>
    <row r="1144" spans="1:65" s="13" customFormat="1" ht="11.25">
      <c r="B1144" s="197"/>
      <c r="C1144" s="198"/>
      <c r="D1144" s="199" t="s">
        <v>155</v>
      </c>
      <c r="E1144" s="200" t="s">
        <v>1</v>
      </c>
      <c r="F1144" s="201" t="s">
        <v>1733</v>
      </c>
      <c r="G1144" s="198"/>
      <c r="H1144" s="200" t="s">
        <v>1</v>
      </c>
      <c r="I1144" s="202"/>
      <c r="J1144" s="198"/>
      <c r="K1144" s="198"/>
      <c r="L1144" s="203"/>
      <c r="M1144" s="204"/>
      <c r="N1144" s="205"/>
      <c r="O1144" s="205"/>
      <c r="P1144" s="205"/>
      <c r="Q1144" s="205"/>
      <c r="R1144" s="205"/>
      <c r="S1144" s="205"/>
      <c r="T1144" s="206"/>
      <c r="AT1144" s="207" t="s">
        <v>155</v>
      </c>
      <c r="AU1144" s="207" t="s">
        <v>153</v>
      </c>
      <c r="AV1144" s="13" t="s">
        <v>83</v>
      </c>
      <c r="AW1144" s="13" t="s">
        <v>33</v>
      </c>
      <c r="AX1144" s="13" t="s">
        <v>75</v>
      </c>
      <c r="AY1144" s="207" t="s">
        <v>145</v>
      </c>
    </row>
    <row r="1145" spans="1:65" s="14" customFormat="1" ht="11.25">
      <c r="B1145" s="208"/>
      <c r="C1145" s="209"/>
      <c r="D1145" s="199" t="s">
        <v>155</v>
      </c>
      <c r="E1145" s="210" t="s">
        <v>1</v>
      </c>
      <c r="F1145" s="211" t="s">
        <v>2076</v>
      </c>
      <c r="G1145" s="209"/>
      <c r="H1145" s="212">
        <v>4.0375000000000005</v>
      </c>
      <c r="I1145" s="213"/>
      <c r="J1145" s="209"/>
      <c r="K1145" s="209"/>
      <c r="L1145" s="214"/>
      <c r="M1145" s="215"/>
      <c r="N1145" s="216"/>
      <c r="O1145" s="216"/>
      <c r="P1145" s="216"/>
      <c r="Q1145" s="216"/>
      <c r="R1145" s="216"/>
      <c r="S1145" s="216"/>
      <c r="T1145" s="217"/>
      <c r="AT1145" s="218" t="s">
        <v>155</v>
      </c>
      <c r="AU1145" s="218" t="s">
        <v>153</v>
      </c>
      <c r="AV1145" s="14" t="s">
        <v>153</v>
      </c>
      <c r="AW1145" s="14" t="s">
        <v>33</v>
      </c>
      <c r="AX1145" s="14" t="s">
        <v>75</v>
      </c>
      <c r="AY1145" s="218" t="s">
        <v>145</v>
      </c>
    </row>
    <row r="1146" spans="1:65" s="13" customFormat="1" ht="11.25">
      <c r="B1146" s="197"/>
      <c r="C1146" s="198"/>
      <c r="D1146" s="199" t="s">
        <v>155</v>
      </c>
      <c r="E1146" s="200" t="s">
        <v>1</v>
      </c>
      <c r="F1146" s="201" t="s">
        <v>2077</v>
      </c>
      <c r="G1146" s="198"/>
      <c r="H1146" s="200" t="s">
        <v>1</v>
      </c>
      <c r="I1146" s="202"/>
      <c r="J1146" s="198"/>
      <c r="K1146" s="198"/>
      <c r="L1146" s="203"/>
      <c r="M1146" s="204"/>
      <c r="N1146" s="205"/>
      <c r="O1146" s="205"/>
      <c r="P1146" s="205"/>
      <c r="Q1146" s="205"/>
      <c r="R1146" s="205"/>
      <c r="S1146" s="205"/>
      <c r="T1146" s="206"/>
      <c r="AT1146" s="207" t="s">
        <v>155</v>
      </c>
      <c r="AU1146" s="207" t="s">
        <v>153</v>
      </c>
      <c r="AV1146" s="13" t="s">
        <v>83</v>
      </c>
      <c r="AW1146" s="13" t="s">
        <v>33</v>
      </c>
      <c r="AX1146" s="13" t="s">
        <v>75</v>
      </c>
      <c r="AY1146" s="207" t="s">
        <v>145</v>
      </c>
    </row>
    <row r="1147" spans="1:65" s="13" customFormat="1" ht="11.25">
      <c r="B1147" s="197"/>
      <c r="C1147" s="198"/>
      <c r="D1147" s="199" t="s">
        <v>155</v>
      </c>
      <c r="E1147" s="200" t="s">
        <v>1</v>
      </c>
      <c r="F1147" s="201" t="s">
        <v>2078</v>
      </c>
      <c r="G1147" s="198"/>
      <c r="H1147" s="200" t="s">
        <v>1</v>
      </c>
      <c r="I1147" s="202"/>
      <c r="J1147" s="198"/>
      <c r="K1147" s="198"/>
      <c r="L1147" s="203"/>
      <c r="M1147" s="204"/>
      <c r="N1147" s="205"/>
      <c r="O1147" s="205"/>
      <c r="P1147" s="205"/>
      <c r="Q1147" s="205"/>
      <c r="R1147" s="205"/>
      <c r="S1147" s="205"/>
      <c r="T1147" s="206"/>
      <c r="AT1147" s="207" t="s">
        <v>155</v>
      </c>
      <c r="AU1147" s="207" t="s">
        <v>153</v>
      </c>
      <c r="AV1147" s="13" t="s">
        <v>83</v>
      </c>
      <c r="AW1147" s="13" t="s">
        <v>33</v>
      </c>
      <c r="AX1147" s="13" t="s">
        <v>75</v>
      </c>
      <c r="AY1147" s="207" t="s">
        <v>145</v>
      </c>
    </row>
    <row r="1148" spans="1:65" s="14" customFormat="1" ht="11.25">
      <c r="B1148" s="208"/>
      <c r="C1148" s="209"/>
      <c r="D1148" s="199" t="s">
        <v>155</v>
      </c>
      <c r="E1148" s="210" t="s">
        <v>1</v>
      </c>
      <c r="F1148" s="211" t="s">
        <v>2079</v>
      </c>
      <c r="G1148" s="209"/>
      <c r="H1148" s="212">
        <v>6.12</v>
      </c>
      <c r="I1148" s="213"/>
      <c r="J1148" s="209"/>
      <c r="K1148" s="209"/>
      <c r="L1148" s="214"/>
      <c r="M1148" s="215"/>
      <c r="N1148" s="216"/>
      <c r="O1148" s="216"/>
      <c r="P1148" s="216"/>
      <c r="Q1148" s="216"/>
      <c r="R1148" s="216"/>
      <c r="S1148" s="216"/>
      <c r="T1148" s="217"/>
      <c r="AT1148" s="218" t="s">
        <v>155</v>
      </c>
      <c r="AU1148" s="218" t="s">
        <v>153</v>
      </c>
      <c r="AV1148" s="14" t="s">
        <v>153</v>
      </c>
      <c r="AW1148" s="14" t="s">
        <v>33</v>
      </c>
      <c r="AX1148" s="14" t="s">
        <v>75</v>
      </c>
      <c r="AY1148" s="218" t="s">
        <v>145</v>
      </c>
    </row>
    <row r="1149" spans="1:65" s="13" customFormat="1" ht="11.25">
      <c r="B1149" s="197"/>
      <c r="C1149" s="198"/>
      <c r="D1149" s="199" t="s">
        <v>155</v>
      </c>
      <c r="E1149" s="200" t="s">
        <v>1</v>
      </c>
      <c r="F1149" s="201" t="s">
        <v>2080</v>
      </c>
      <c r="G1149" s="198"/>
      <c r="H1149" s="200" t="s">
        <v>1</v>
      </c>
      <c r="I1149" s="202"/>
      <c r="J1149" s="198"/>
      <c r="K1149" s="198"/>
      <c r="L1149" s="203"/>
      <c r="M1149" s="204"/>
      <c r="N1149" s="205"/>
      <c r="O1149" s="205"/>
      <c r="P1149" s="205"/>
      <c r="Q1149" s="205"/>
      <c r="R1149" s="205"/>
      <c r="S1149" s="205"/>
      <c r="T1149" s="206"/>
      <c r="AT1149" s="207" t="s">
        <v>155</v>
      </c>
      <c r="AU1149" s="207" t="s">
        <v>153</v>
      </c>
      <c r="AV1149" s="13" t="s">
        <v>83</v>
      </c>
      <c r="AW1149" s="13" t="s">
        <v>33</v>
      </c>
      <c r="AX1149" s="13" t="s">
        <v>75</v>
      </c>
      <c r="AY1149" s="207" t="s">
        <v>145</v>
      </c>
    </row>
    <row r="1150" spans="1:65" s="14" customFormat="1" ht="11.25">
      <c r="B1150" s="208"/>
      <c r="C1150" s="209"/>
      <c r="D1150" s="199" t="s">
        <v>155</v>
      </c>
      <c r="E1150" s="210" t="s">
        <v>1</v>
      </c>
      <c r="F1150" s="211" t="s">
        <v>2081</v>
      </c>
      <c r="G1150" s="209"/>
      <c r="H1150" s="212">
        <v>9.5400000000000009</v>
      </c>
      <c r="I1150" s="213"/>
      <c r="J1150" s="209"/>
      <c r="K1150" s="209"/>
      <c r="L1150" s="214"/>
      <c r="M1150" s="215"/>
      <c r="N1150" s="216"/>
      <c r="O1150" s="216"/>
      <c r="P1150" s="216"/>
      <c r="Q1150" s="216"/>
      <c r="R1150" s="216"/>
      <c r="S1150" s="216"/>
      <c r="T1150" s="217"/>
      <c r="AT1150" s="218" t="s">
        <v>155</v>
      </c>
      <c r="AU1150" s="218" t="s">
        <v>153</v>
      </c>
      <c r="AV1150" s="14" t="s">
        <v>153</v>
      </c>
      <c r="AW1150" s="14" t="s">
        <v>33</v>
      </c>
      <c r="AX1150" s="14" t="s">
        <v>75</v>
      </c>
      <c r="AY1150" s="218" t="s">
        <v>145</v>
      </c>
    </row>
    <row r="1151" spans="1:65" s="15" customFormat="1" ht="11.25">
      <c r="B1151" s="219"/>
      <c r="C1151" s="220"/>
      <c r="D1151" s="199" t="s">
        <v>155</v>
      </c>
      <c r="E1151" s="221" t="s">
        <v>1</v>
      </c>
      <c r="F1151" s="222" t="s">
        <v>165</v>
      </c>
      <c r="G1151" s="220"/>
      <c r="H1151" s="223">
        <v>32.532500000000006</v>
      </c>
      <c r="I1151" s="224"/>
      <c r="J1151" s="220"/>
      <c r="K1151" s="220"/>
      <c r="L1151" s="225"/>
      <c r="M1151" s="226"/>
      <c r="N1151" s="227"/>
      <c r="O1151" s="227"/>
      <c r="P1151" s="227"/>
      <c r="Q1151" s="227"/>
      <c r="R1151" s="227"/>
      <c r="S1151" s="227"/>
      <c r="T1151" s="228"/>
      <c r="AT1151" s="229" t="s">
        <v>155</v>
      </c>
      <c r="AU1151" s="229" t="s">
        <v>153</v>
      </c>
      <c r="AV1151" s="15" t="s">
        <v>152</v>
      </c>
      <c r="AW1151" s="15" t="s">
        <v>33</v>
      </c>
      <c r="AX1151" s="15" t="s">
        <v>83</v>
      </c>
      <c r="AY1151" s="229" t="s">
        <v>145</v>
      </c>
    </row>
    <row r="1152" spans="1:65" s="2" customFormat="1" ht="24.2" customHeight="1">
      <c r="A1152" s="34"/>
      <c r="B1152" s="35"/>
      <c r="C1152" s="183" t="s">
        <v>2082</v>
      </c>
      <c r="D1152" s="183" t="s">
        <v>148</v>
      </c>
      <c r="E1152" s="184" t="s">
        <v>2083</v>
      </c>
      <c r="F1152" s="185" t="s">
        <v>2084</v>
      </c>
      <c r="G1152" s="186" t="s">
        <v>173</v>
      </c>
      <c r="H1152" s="187">
        <v>32.533000000000001</v>
      </c>
      <c r="I1152" s="188"/>
      <c r="J1152" s="189">
        <f t="shared" ref="J1152:J1160" si="130">ROUND(I1152*H1152,2)</f>
        <v>0</v>
      </c>
      <c r="K1152" s="190"/>
      <c r="L1152" s="39"/>
      <c r="M1152" s="191" t="s">
        <v>1</v>
      </c>
      <c r="N1152" s="192" t="s">
        <v>41</v>
      </c>
      <c r="O1152" s="71"/>
      <c r="P1152" s="193">
        <f t="shared" ref="P1152:P1160" si="131">O1152*H1152</f>
        <v>0</v>
      </c>
      <c r="Q1152" s="193">
        <v>2.0000000000000002E-5</v>
      </c>
      <c r="R1152" s="193">
        <f t="shared" ref="R1152:R1160" si="132">Q1152*H1152</f>
        <v>6.5066000000000006E-4</v>
      </c>
      <c r="S1152" s="193">
        <v>0</v>
      </c>
      <c r="T1152" s="194">
        <f t="shared" ref="T1152:T1160" si="133">S1152*H1152</f>
        <v>0</v>
      </c>
      <c r="U1152" s="34"/>
      <c r="V1152" s="34"/>
      <c r="W1152" s="34"/>
      <c r="X1152" s="34"/>
      <c r="Y1152" s="34"/>
      <c r="Z1152" s="34"/>
      <c r="AA1152" s="34"/>
      <c r="AB1152" s="34"/>
      <c r="AC1152" s="34"/>
      <c r="AD1152" s="34"/>
      <c r="AE1152" s="34"/>
      <c r="AR1152" s="195" t="s">
        <v>269</v>
      </c>
      <c r="AT1152" s="195" t="s">
        <v>148</v>
      </c>
      <c r="AU1152" s="195" t="s">
        <v>153</v>
      </c>
      <c r="AY1152" s="17" t="s">
        <v>145</v>
      </c>
      <c r="BE1152" s="196">
        <f t="shared" ref="BE1152:BE1160" si="134">IF(N1152="základní",J1152,0)</f>
        <v>0</v>
      </c>
      <c r="BF1152" s="196">
        <f t="shared" ref="BF1152:BF1160" si="135">IF(N1152="snížená",J1152,0)</f>
        <v>0</v>
      </c>
      <c r="BG1152" s="196">
        <f t="shared" ref="BG1152:BG1160" si="136">IF(N1152="zákl. přenesená",J1152,0)</f>
        <v>0</v>
      </c>
      <c r="BH1152" s="196">
        <f t="shared" ref="BH1152:BH1160" si="137">IF(N1152="sníž. přenesená",J1152,0)</f>
        <v>0</v>
      </c>
      <c r="BI1152" s="196">
        <f t="shared" ref="BI1152:BI1160" si="138">IF(N1152="nulová",J1152,0)</f>
        <v>0</v>
      </c>
      <c r="BJ1152" s="17" t="s">
        <v>153</v>
      </c>
      <c r="BK1152" s="196">
        <f t="shared" ref="BK1152:BK1160" si="139">ROUND(I1152*H1152,2)</f>
        <v>0</v>
      </c>
      <c r="BL1152" s="17" t="s">
        <v>269</v>
      </c>
      <c r="BM1152" s="195" t="s">
        <v>2085</v>
      </c>
    </row>
    <row r="1153" spans="1:65" s="2" customFormat="1" ht="24.2" customHeight="1">
      <c r="A1153" s="34"/>
      <c r="B1153" s="35"/>
      <c r="C1153" s="183" t="s">
        <v>2086</v>
      </c>
      <c r="D1153" s="183" t="s">
        <v>148</v>
      </c>
      <c r="E1153" s="184" t="s">
        <v>2087</v>
      </c>
      <c r="F1153" s="185" t="s">
        <v>2088</v>
      </c>
      <c r="G1153" s="186" t="s">
        <v>173</v>
      </c>
      <c r="H1153" s="187">
        <v>32.533000000000001</v>
      </c>
      <c r="I1153" s="188"/>
      <c r="J1153" s="189">
        <f t="shared" si="130"/>
        <v>0</v>
      </c>
      <c r="K1153" s="190"/>
      <c r="L1153" s="39"/>
      <c r="M1153" s="191" t="s">
        <v>1</v>
      </c>
      <c r="N1153" s="192" t="s">
        <v>41</v>
      </c>
      <c r="O1153" s="71"/>
      <c r="P1153" s="193">
        <f t="shared" si="131"/>
        <v>0</v>
      </c>
      <c r="Q1153" s="193">
        <v>0</v>
      </c>
      <c r="R1153" s="193">
        <f t="shared" si="132"/>
        <v>0</v>
      </c>
      <c r="S1153" s="193">
        <v>0</v>
      </c>
      <c r="T1153" s="194">
        <f t="shared" si="133"/>
        <v>0</v>
      </c>
      <c r="U1153" s="34"/>
      <c r="V1153" s="34"/>
      <c r="W1153" s="34"/>
      <c r="X1153" s="34"/>
      <c r="Y1153" s="34"/>
      <c r="Z1153" s="34"/>
      <c r="AA1153" s="34"/>
      <c r="AB1153" s="34"/>
      <c r="AC1153" s="34"/>
      <c r="AD1153" s="34"/>
      <c r="AE1153" s="34"/>
      <c r="AR1153" s="195" t="s">
        <v>269</v>
      </c>
      <c r="AT1153" s="195" t="s">
        <v>148</v>
      </c>
      <c r="AU1153" s="195" t="s">
        <v>153</v>
      </c>
      <c r="AY1153" s="17" t="s">
        <v>145</v>
      </c>
      <c r="BE1153" s="196">
        <f t="shared" si="134"/>
        <v>0</v>
      </c>
      <c r="BF1153" s="196">
        <f t="shared" si="135"/>
        <v>0</v>
      </c>
      <c r="BG1153" s="196">
        <f t="shared" si="136"/>
        <v>0</v>
      </c>
      <c r="BH1153" s="196">
        <f t="shared" si="137"/>
        <v>0</v>
      </c>
      <c r="BI1153" s="196">
        <f t="shared" si="138"/>
        <v>0</v>
      </c>
      <c r="BJ1153" s="17" t="s">
        <v>153</v>
      </c>
      <c r="BK1153" s="196">
        <f t="shared" si="139"/>
        <v>0</v>
      </c>
      <c r="BL1153" s="17" t="s">
        <v>269</v>
      </c>
      <c r="BM1153" s="195" t="s">
        <v>2089</v>
      </c>
    </row>
    <row r="1154" spans="1:65" s="2" customFormat="1" ht="21.75" customHeight="1">
      <c r="A1154" s="34"/>
      <c r="B1154" s="35"/>
      <c r="C1154" s="183" t="s">
        <v>2090</v>
      </c>
      <c r="D1154" s="183" t="s">
        <v>148</v>
      </c>
      <c r="E1154" s="184" t="s">
        <v>2091</v>
      </c>
      <c r="F1154" s="185" t="s">
        <v>2092</v>
      </c>
      <c r="G1154" s="186" t="s">
        <v>173</v>
      </c>
      <c r="H1154" s="187">
        <v>32.533000000000001</v>
      </c>
      <c r="I1154" s="188"/>
      <c r="J1154" s="189">
        <f t="shared" si="130"/>
        <v>0</v>
      </c>
      <c r="K1154" s="190"/>
      <c r="L1154" s="39"/>
      <c r="M1154" s="191" t="s">
        <v>1</v>
      </c>
      <c r="N1154" s="192" t="s">
        <v>41</v>
      </c>
      <c r="O1154" s="71"/>
      <c r="P1154" s="193">
        <f t="shared" si="131"/>
        <v>0</v>
      </c>
      <c r="Q1154" s="193">
        <v>2.0000000000000002E-5</v>
      </c>
      <c r="R1154" s="193">
        <f t="shared" si="132"/>
        <v>6.5066000000000006E-4</v>
      </c>
      <c r="S1154" s="193">
        <v>0</v>
      </c>
      <c r="T1154" s="194">
        <f t="shared" si="133"/>
        <v>0</v>
      </c>
      <c r="U1154" s="34"/>
      <c r="V1154" s="34"/>
      <c r="W1154" s="34"/>
      <c r="X1154" s="34"/>
      <c r="Y1154" s="34"/>
      <c r="Z1154" s="34"/>
      <c r="AA1154" s="34"/>
      <c r="AB1154" s="34"/>
      <c r="AC1154" s="34"/>
      <c r="AD1154" s="34"/>
      <c r="AE1154" s="34"/>
      <c r="AR1154" s="195" t="s">
        <v>269</v>
      </c>
      <c r="AT1154" s="195" t="s">
        <v>148</v>
      </c>
      <c r="AU1154" s="195" t="s">
        <v>153</v>
      </c>
      <c r="AY1154" s="17" t="s">
        <v>145</v>
      </c>
      <c r="BE1154" s="196">
        <f t="shared" si="134"/>
        <v>0</v>
      </c>
      <c r="BF1154" s="196">
        <f t="shared" si="135"/>
        <v>0</v>
      </c>
      <c r="BG1154" s="196">
        <f t="shared" si="136"/>
        <v>0</v>
      </c>
      <c r="BH1154" s="196">
        <f t="shared" si="137"/>
        <v>0</v>
      </c>
      <c r="BI1154" s="196">
        <f t="shared" si="138"/>
        <v>0</v>
      </c>
      <c r="BJ1154" s="17" t="s">
        <v>153</v>
      </c>
      <c r="BK1154" s="196">
        <f t="shared" si="139"/>
        <v>0</v>
      </c>
      <c r="BL1154" s="17" t="s">
        <v>269</v>
      </c>
      <c r="BM1154" s="195" t="s">
        <v>2093</v>
      </c>
    </row>
    <row r="1155" spans="1:65" s="2" customFormat="1" ht="24.2" customHeight="1">
      <c r="A1155" s="34"/>
      <c r="B1155" s="35"/>
      <c r="C1155" s="183" t="s">
        <v>2094</v>
      </c>
      <c r="D1155" s="183" t="s">
        <v>148</v>
      </c>
      <c r="E1155" s="184" t="s">
        <v>2095</v>
      </c>
      <c r="F1155" s="185" t="s">
        <v>2096</v>
      </c>
      <c r="G1155" s="186" t="s">
        <v>173</v>
      </c>
      <c r="H1155" s="187">
        <v>32.533000000000001</v>
      </c>
      <c r="I1155" s="188"/>
      <c r="J1155" s="189">
        <f t="shared" si="130"/>
        <v>0</v>
      </c>
      <c r="K1155" s="190"/>
      <c r="L1155" s="39"/>
      <c r="M1155" s="191" t="s">
        <v>1</v>
      </c>
      <c r="N1155" s="192" t="s">
        <v>41</v>
      </c>
      <c r="O1155" s="71"/>
      <c r="P1155" s="193">
        <f t="shared" si="131"/>
        <v>0</v>
      </c>
      <c r="Q1155" s="193">
        <v>1.7000000000000001E-4</v>
      </c>
      <c r="R1155" s="193">
        <f t="shared" si="132"/>
        <v>5.5306100000000009E-3</v>
      </c>
      <c r="S1155" s="193">
        <v>0</v>
      </c>
      <c r="T1155" s="194">
        <f t="shared" si="133"/>
        <v>0</v>
      </c>
      <c r="U1155" s="34"/>
      <c r="V1155" s="34"/>
      <c r="W1155" s="34"/>
      <c r="X1155" s="34"/>
      <c r="Y1155" s="34"/>
      <c r="Z1155" s="34"/>
      <c r="AA1155" s="34"/>
      <c r="AB1155" s="34"/>
      <c r="AC1155" s="34"/>
      <c r="AD1155" s="34"/>
      <c r="AE1155" s="34"/>
      <c r="AR1155" s="195" t="s">
        <v>269</v>
      </c>
      <c r="AT1155" s="195" t="s">
        <v>148</v>
      </c>
      <c r="AU1155" s="195" t="s">
        <v>153</v>
      </c>
      <c r="AY1155" s="17" t="s">
        <v>145</v>
      </c>
      <c r="BE1155" s="196">
        <f t="shared" si="134"/>
        <v>0</v>
      </c>
      <c r="BF1155" s="196">
        <f t="shared" si="135"/>
        <v>0</v>
      </c>
      <c r="BG1155" s="196">
        <f t="shared" si="136"/>
        <v>0</v>
      </c>
      <c r="BH1155" s="196">
        <f t="shared" si="137"/>
        <v>0</v>
      </c>
      <c r="BI1155" s="196">
        <f t="shared" si="138"/>
        <v>0</v>
      </c>
      <c r="BJ1155" s="17" t="s">
        <v>153</v>
      </c>
      <c r="BK1155" s="196">
        <f t="shared" si="139"/>
        <v>0</v>
      </c>
      <c r="BL1155" s="17" t="s">
        <v>269</v>
      </c>
      <c r="BM1155" s="195" t="s">
        <v>2097</v>
      </c>
    </row>
    <row r="1156" spans="1:65" s="2" customFormat="1" ht="24.2" customHeight="1">
      <c r="A1156" s="34"/>
      <c r="B1156" s="35"/>
      <c r="C1156" s="183" t="s">
        <v>2098</v>
      </c>
      <c r="D1156" s="183" t="s">
        <v>148</v>
      </c>
      <c r="E1156" s="184" t="s">
        <v>2099</v>
      </c>
      <c r="F1156" s="185" t="s">
        <v>2100</v>
      </c>
      <c r="G1156" s="186" t="s">
        <v>173</v>
      </c>
      <c r="H1156" s="187">
        <v>32.533000000000001</v>
      </c>
      <c r="I1156" s="188"/>
      <c r="J1156" s="189">
        <f t="shared" si="130"/>
        <v>0</v>
      </c>
      <c r="K1156" s="190"/>
      <c r="L1156" s="39"/>
      <c r="M1156" s="191" t="s">
        <v>1</v>
      </c>
      <c r="N1156" s="192" t="s">
        <v>41</v>
      </c>
      <c r="O1156" s="71"/>
      <c r="P1156" s="193">
        <f t="shared" si="131"/>
        <v>0</v>
      </c>
      <c r="Q1156" s="193">
        <v>1.2999999999999999E-4</v>
      </c>
      <c r="R1156" s="193">
        <f t="shared" si="132"/>
        <v>4.2292900000000001E-3</v>
      </c>
      <c r="S1156" s="193">
        <v>0</v>
      </c>
      <c r="T1156" s="194">
        <f t="shared" si="133"/>
        <v>0</v>
      </c>
      <c r="U1156" s="34"/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R1156" s="195" t="s">
        <v>269</v>
      </c>
      <c r="AT1156" s="195" t="s">
        <v>148</v>
      </c>
      <c r="AU1156" s="195" t="s">
        <v>153</v>
      </c>
      <c r="AY1156" s="17" t="s">
        <v>145</v>
      </c>
      <c r="BE1156" s="196">
        <f t="shared" si="134"/>
        <v>0</v>
      </c>
      <c r="BF1156" s="196">
        <f t="shared" si="135"/>
        <v>0</v>
      </c>
      <c r="BG1156" s="196">
        <f t="shared" si="136"/>
        <v>0</v>
      </c>
      <c r="BH1156" s="196">
        <f t="shared" si="137"/>
        <v>0</v>
      </c>
      <c r="BI1156" s="196">
        <f t="shared" si="138"/>
        <v>0</v>
      </c>
      <c r="BJ1156" s="17" t="s">
        <v>153</v>
      </c>
      <c r="BK1156" s="196">
        <f t="shared" si="139"/>
        <v>0</v>
      </c>
      <c r="BL1156" s="17" t="s">
        <v>269</v>
      </c>
      <c r="BM1156" s="195" t="s">
        <v>2101</v>
      </c>
    </row>
    <row r="1157" spans="1:65" s="2" customFormat="1" ht="24.2" customHeight="1">
      <c r="A1157" s="34"/>
      <c r="B1157" s="35"/>
      <c r="C1157" s="183" t="s">
        <v>2102</v>
      </c>
      <c r="D1157" s="183" t="s">
        <v>148</v>
      </c>
      <c r="E1157" s="184" t="s">
        <v>2103</v>
      </c>
      <c r="F1157" s="185" t="s">
        <v>2104</v>
      </c>
      <c r="G1157" s="186" t="s">
        <v>173</v>
      </c>
      <c r="H1157" s="187">
        <v>32.533000000000001</v>
      </c>
      <c r="I1157" s="188"/>
      <c r="J1157" s="189">
        <f t="shared" si="130"/>
        <v>0</v>
      </c>
      <c r="K1157" s="190"/>
      <c r="L1157" s="39"/>
      <c r="M1157" s="191" t="s">
        <v>1</v>
      </c>
      <c r="N1157" s="192" t="s">
        <v>41</v>
      </c>
      <c r="O1157" s="71"/>
      <c r="P1157" s="193">
        <f t="shared" si="131"/>
        <v>0</v>
      </c>
      <c r="Q1157" s="193">
        <v>1.2E-4</v>
      </c>
      <c r="R1157" s="193">
        <f t="shared" si="132"/>
        <v>3.9039600000000002E-3</v>
      </c>
      <c r="S1157" s="193">
        <v>0</v>
      </c>
      <c r="T1157" s="194">
        <f t="shared" si="133"/>
        <v>0</v>
      </c>
      <c r="U1157" s="34"/>
      <c r="V1157" s="34"/>
      <c r="W1157" s="34"/>
      <c r="X1157" s="34"/>
      <c r="Y1157" s="34"/>
      <c r="Z1157" s="34"/>
      <c r="AA1157" s="34"/>
      <c r="AB1157" s="34"/>
      <c r="AC1157" s="34"/>
      <c r="AD1157" s="34"/>
      <c r="AE1157" s="34"/>
      <c r="AR1157" s="195" t="s">
        <v>269</v>
      </c>
      <c r="AT1157" s="195" t="s">
        <v>148</v>
      </c>
      <c r="AU1157" s="195" t="s">
        <v>153</v>
      </c>
      <c r="AY1157" s="17" t="s">
        <v>145</v>
      </c>
      <c r="BE1157" s="196">
        <f t="shared" si="134"/>
        <v>0</v>
      </c>
      <c r="BF1157" s="196">
        <f t="shared" si="135"/>
        <v>0</v>
      </c>
      <c r="BG1157" s="196">
        <f t="shared" si="136"/>
        <v>0</v>
      </c>
      <c r="BH1157" s="196">
        <f t="shared" si="137"/>
        <v>0</v>
      </c>
      <c r="BI1157" s="196">
        <f t="shared" si="138"/>
        <v>0</v>
      </c>
      <c r="BJ1157" s="17" t="s">
        <v>153</v>
      </c>
      <c r="BK1157" s="196">
        <f t="shared" si="139"/>
        <v>0</v>
      </c>
      <c r="BL1157" s="17" t="s">
        <v>269</v>
      </c>
      <c r="BM1157" s="195" t="s">
        <v>2105</v>
      </c>
    </row>
    <row r="1158" spans="1:65" s="2" customFormat="1" ht="24.2" customHeight="1">
      <c r="A1158" s="34"/>
      <c r="B1158" s="35"/>
      <c r="C1158" s="183" t="s">
        <v>2106</v>
      </c>
      <c r="D1158" s="183" t="s">
        <v>148</v>
      </c>
      <c r="E1158" s="184" t="s">
        <v>2107</v>
      </c>
      <c r="F1158" s="185" t="s">
        <v>2108</v>
      </c>
      <c r="G1158" s="186" t="s">
        <v>173</v>
      </c>
      <c r="H1158" s="187">
        <v>32.533000000000001</v>
      </c>
      <c r="I1158" s="188"/>
      <c r="J1158" s="189">
        <f t="shared" si="130"/>
        <v>0</v>
      </c>
      <c r="K1158" s="190"/>
      <c r="L1158" s="39"/>
      <c r="M1158" s="191" t="s">
        <v>1</v>
      </c>
      <c r="N1158" s="192" t="s">
        <v>41</v>
      </c>
      <c r="O1158" s="71"/>
      <c r="P1158" s="193">
        <f t="shared" si="131"/>
        <v>0</v>
      </c>
      <c r="Q1158" s="193">
        <v>2.9E-4</v>
      </c>
      <c r="R1158" s="193">
        <f t="shared" si="132"/>
        <v>9.4345699999999998E-3</v>
      </c>
      <c r="S1158" s="193">
        <v>0</v>
      </c>
      <c r="T1158" s="194">
        <f t="shared" si="133"/>
        <v>0</v>
      </c>
      <c r="U1158" s="34"/>
      <c r="V1158" s="34"/>
      <c r="W1158" s="34"/>
      <c r="X1158" s="34"/>
      <c r="Y1158" s="34"/>
      <c r="Z1158" s="34"/>
      <c r="AA1158" s="34"/>
      <c r="AB1158" s="34"/>
      <c r="AC1158" s="34"/>
      <c r="AD1158" s="34"/>
      <c r="AE1158" s="34"/>
      <c r="AR1158" s="195" t="s">
        <v>269</v>
      </c>
      <c r="AT1158" s="195" t="s">
        <v>148</v>
      </c>
      <c r="AU1158" s="195" t="s">
        <v>153</v>
      </c>
      <c r="AY1158" s="17" t="s">
        <v>145</v>
      </c>
      <c r="BE1158" s="196">
        <f t="shared" si="134"/>
        <v>0</v>
      </c>
      <c r="BF1158" s="196">
        <f t="shared" si="135"/>
        <v>0</v>
      </c>
      <c r="BG1158" s="196">
        <f t="shared" si="136"/>
        <v>0</v>
      </c>
      <c r="BH1158" s="196">
        <f t="shared" si="137"/>
        <v>0</v>
      </c>
      <c r="BI1158" s="196">
        <f t="shared" si="138"/>
        <v>0</v>
      </c>
      <c r="BJ1158" s="17" t="s">
        <v>153</v>
      </c>
      <c r="BK1158" s="196">
        <f t="shared" si="139"/>
        <v>0</v>
      </c>
      <c r="BL1158" s="17" t="s">
        <v>269</v>
      </c>
      <c r="BM1158" s="195" t="s">
        <v>2109</v>
      </c>
    </row>
    <row r="1159" spans="1:65" s="2" customFormat="1" ht="24.2" customHeight="1">
      <c r="A1159" s="34"/>
      <c r="B1159" s="35"/>
      <c r="C1159" s="183" t="s">
        <v>2110</v>
      </c>
      <c r="D1159" s="183" t="s">
        <v>148</v>
      </c>
      <c r="E1159" s="184" t="s">
        <v>2111</v>
      </c>
      <c r="F1159" s="185" t="s">
        <v>2112</v>
      </c>
      <c r="G1159" s="186" t="s">
        <v>173</v>
      </c>
      <c r="H1159" s="187">
        <v>32.533000000000001</v>
      </c>
      <c r="I1159" s="188"/>
      <c r="J1159" s="189">
        <f t="shared" si="130"/>
        <v>0</v>
      </c>
      <c r="K1159" s="190"/>
      <c r="L1159" s="39"/>
      <c r="M1159" s="191" t="s">
        <v>1</v>
      </c>
      <c r="N1159" s="192" t="s">
        <v>41</v>
      </c>
      <c r="O1159" s="71"/>
      <c r="P1159" s="193">
        <f t="shared" si="131"/>
        <v>0</v>
      </c>
      <c r="Q1159" s="193">
        <v>3.2000000000000003E-4</v>
      </c>
      <c r="R1159" s="193">
        <f t="shared" si="132"/>
        <v>1.0410560000000001E-2</v>
      </c>
      <c r="S1159" s="193">
        <v>0</v>
      </c>
      <c r="T1159" s="194">
        <f t="shared" si="133"/>
        <v>0</v>
      </c>
      <c r="U1159" s="34"/>
      <c r="V1159" s="34"/>
      <c r="W1159" s="34"/>
      <c r="X1159" s="34"/>
      <c r="Y1159" s="34"/>
      <c r="Z1159" s="34"/>
      <c r="AA1159" s="34"/>
      <c r="AB1159" s="34"/>
      <c r="AC1159" s="34"/>
      <c r="AD1159" s="34"/>
      <c r="AE1159" s="34"/>
      <c r="AR1159" s="195" t="s">
        <v>269</v>
      </c>
      <c r="AT1159" s="195" t="s">
        <v>148</v>
      </c>
      <c r="AU1159" s="195" t="s">
        <v>153</v>
      </c>
      <c r="AY1159" s="17" t="s">
        <v>145</v>
      </c>
      <c r="BE1159" s="196">
        <f t="shared" si="134"/>
        <v>0</v>
      </c>
      <c r="BF1159" s="196">
        <f t="shared" si="135"/>
        <v>0</v>
      </c>
      <c r="BG1159" s="196">
        <f t="shared" si="136"/>
        <v>0</v>
      </c>
      <c r="BH1159" s="196">
        <f t="shared" si="137"/>
        <v>0</v>
      </c>
      <c r="BI1159" s="196">
        <f t="shared" si="138"/>
        <v>0</v>
      </c>
      <c r="BJ1159" s="17" t="s">
        <v>153</v>
      </c>
      <c r="BK1159" s="196">
        <f t="shared" si="139"/>
        <v>0</v>
      </c>
      <c r="BL1159" s="17" t="s">
        <v>269</v>
      </c>
      <c r="BM1159" s="195" t="s">
        <v>2113</v>
      </c>
    </row>
    <row r="1160" spans="1:65" s="2" customFormat="1" ht="24.2" customHeight="1">
      <c r="A1160" s="34"/>
      <c r="B1160" s="35"/>
      <c r="C1160" s="183" t="s">
        <v>2114</v>
      </c>
      <c r="D1160" s="183" t="s">
        <v>148</v>
      </c>
      <c r="E1160" s="184" t="s">
        <v>2115</v>
      </c>
      <c r="F1160" s="185" t="s">
        <v>2116</v>
      </c>
      <c r="G1160" s="186" t="s">
        <v>334</v>
      </c>
      <c r="H1160" s="187">
        <v>7</v>
      </c>
      <c r="I1160" s="188"/>
      <c r="J1160" s="189">
        <f t="shared" si="130"/>
        <v>0</v>
      </c>
      <c r="K1160" s="190"/>
      <c r="L1160" s="39"/>
      <c r="M1160" s="191" t="s">
        <v>1</v>
      </c>
      <c r="N1160" s="192" t="s">
        <v>41</v>
      </c>
      <c r="O1160" s="71"/>
      <c r="P1160" s="193">
        <f t="shared" si="131"/>
        <v>0</v>
      </c>
      <c r="Q1160" s="193">
        <v>0</v>
      </c>
      <c r="R1160" s="193">
        <f t="shared" si="132"/>
        <v>0</v>
      </c>
      <c r="S1160" s="193">
        <v>0</v>
      </c>
      <c r="T1160" s="194">
        <f t="shared" si="133"/>
        <v>0</v>
      </c>
      <c r="U1160" s="34"/>
      <c r="V1160" s="34"/>
      <c r="W1160" s="34"/>
      <c r="X1160" s="34"/>
      <c r="Y1160" s="34"/>
      <c r="Z1160" s="34"/>
      <c r="AA1160" s="34"/>
      <c r="AB1160" s="34"/>
      <c r="AC1160" s="34"/>
      <c r="AD1160" s="34"/>
      <c r="AE1160" s="34"/>
      <c r="AR1160" s="195" t="s">
        <v>269</v>
      </c>
      <c r="AT1160" s="195" t="s">
        <v>148</v>
      </c>
      <c r="AU1160" s="195" t="s">
        <v>153</v>
      </c>
      <c r="AY1160" s="17" t="s">
        <v>145</v>
      </c>
      <c r="BE1160" s="196">
        <f t="shared" si="134"/>
        <v>0</v>
      </c>
      <c r="BF1160" s="196">
        <f t="shared" si="135"/>
        <v>0</v>
      </c>
      <c r="BG1160" s="196">
        <f t="shared" si="136"/>
        <v>0</v>
      </c>
      <c r="BH1160" s="196">
        <f t="shared" si="137"/>
        <v>0</v>
      </c>
      <c r="BI1160" s="196">
        <f t="shared" si="138"/>
        <v>0</v>
      </c>
      <c r="BJ1160" s="17" t="s">
        <v>153</v>
      </c>
      <c r="BK1160" s="196">
        <f t="shared" si="139"/>
        <v>0</v>
      </c>
      <c r="BL1160" s="17" t="s">
        <v>269</v>
      </c>
      <c r="BM1160" s="195" t="s">
        <v>2117</v>
      </c>
    </row>
    <row r="1161" spans="1:65" s="13" customFormat="1" ht="11.25">
      <c r="B1161" s="197"/>
      <c r="C1161" s="198"/>
      <c r="D1161" s="199" t="s">
        <v>155</v>
      </c>
      <c r="E1161" s="200" t="s">
        <v>1</v>
      </c>
      <c r="F1161" s="201" t="s">
        <v>2118</v>
      </c>
      <c r="G1161" s="198"/>
      <c r="H1161" s="200" t="s">
        <v>1</v>
      </c>
      <c r="I1161" s="202"/>
      <c r="J1161" s="198"/>
      <c r="K1161" s="198"/>
      <c r="L1161" s="203"/>
      <c r="M1161" s="204"/>
      <c r="N1161" s="205"/>
      <c r="O1161" s="205"/>
      <c r="P1161" s="205"/>
      <c r="Q1161" s="205"/>
      <c r="R1161" s="205"/>
      <c r="S1161" s="205"/>
      <c r="T1161" s="206"/>
      <c r="AT1161" s="207" t="s">
        <v>155</v>
      </c>
      <c r="AU1161" s="207" t="s">
        <v>153</v>
      </c>
      <c r="AV1161" s="13" t="s">
        <v>83</v>
      </c>
      <c r="AW1161" s="13" t="s">
        <v>33</v>
      </c>
      <c r="AX1161" s="13" t="s">
        <v>75</v>
      </c>
      <c r="AY1161" s="207" t="s">
        <v>145</v>
      </c>
    </row>
    <row r="1162" spans="1:65" s="14" customFormat="1" ht="11.25">
      <c r="B1162" s="208"/>
      <c r="C1162" s="209"/>
      <c r="D1162" s="199" t="s">
        <v>155</v>
      </c>
      <c r="E1162" s="210" t="s">
        <v>1</v>
      </c>
      <c r="F1162" s="211" t="s">
        <v>198</v>
      </c>
      <c r="G1162" s="209"/>
      <c r="H1162" s="212">
        <v>7</v>
      </c>
      <c r="I1162" s="213"/>
      <c r="J1162" s="209"/>
      <c r="K1162" s="209"/>
      <c r="L1162" s="214"/>
      <c r="M1162" s="215"/>
      <c r="N1162" s="216"/>
      <c r="O1162" s="216"/>
      <c r="P1162" s="216"/>
      <c r="Q1162" s="216"/>
      <c r="R1162" s="216"/>
      <c r="S1162" s="216"/>
      <c r="T1162" s="217"/>
      <c r="AT1162" s="218" t="s">
        <v>155</v>
      </c>
      <c r="AU1162" s="218" t="s">
        <v>153</v>
      </c>
      <c r="AV1162" s="14" t="s">
        <v>153</v>
      </c>
      <c r="AW1162" s="14" t="s">
        <v>33</v>
      </c>
      <c r="AX1162" s="14" t="s">
        <v>83</v>
      </c>
      <c r="AY1162" s="218" t="s">
        <v>145</v>
      </c>
    </row>
    <row r="1163" spans="1:65" s="2" customFormat="1" ht="24.2" customHeight="1">
      <c r="A1163" s="34"/>
      <c r="B1163" s="35"/>
      <c r="C1163" s="183" t="s">
        <v>2119</v>
      </c>
      <c r="D1163" s="183" t="s">
        <v>148</v>
      </c>
      <c r="E1163" s="184" t="s">
        <v>2120</v>
      </c>
      <c r="F1163" s="185" t="s">
        <v>2121</v>
      </c>
      <c r="G1163" s="186" t="s">
        <v>334</v>
      </c>
      <c r="H1163" s="187">
        <v>7</v>
      </c>
      <c r="I1163" s="188"/>
      <c r="J1163" s="189">
        <f>ROUND(I1163*H1163,2)</f>
        <v>0</v>
      </c>
      <c r="K1163" s="190"/>
      <c r="L1163" s="39"/>
      <c r="M1163" s="191" t="s">
        <v>1</v>
      </c>
      <c r="N1163" s="192" t="s">
        <v>41</v>
      </c>
      <c r="O1163" s="71"/>
      <c r="P1163" s="193">
        <f>O1163*H1163</f>
        <v>0</v>
      </c>
      <c r="Q1163" s="193">
        <v>3.0000000000000001E-5</v>
      </c>
      <c r="R1163" s="193">
        <f>Q1163*H1163</f>
        <v>2.1000000000000001E-4</v>
      </c>
      <c r="S1163" s="193">
        <v>0</v>
      </c>
      <c r="T1163" s="194">
        <f>S1163*H1163</f>
        <v>0</v>
      </c>
      <c r="U1163" s="34"/>
      <c r="V1163" s="34"/>
      <c r="W1163" s="34"/>
      <c r="X1163" s="34"/>
      <c r="Y1163" s="34"/>
      <c r="Z1163" s="34"/>
      <c r="AA1163" s="34"/>
      <c r="AB1163" s="34"/>
      <c r="AC1163" s="34"/>
      <c r="AD1163" s="34"/>
      <c r="AE1163" s="34"/>
      <c r="AR1163" s="195" t="s">
        <v>269</v>
      </c>
      <c r="AT1163" s="195" t="s">
        <v>148</v>
      </c>
      <c r="AU1163" s="195" t="s">
        <v>153</v>
      </c>
      <c r="AY1163" s="17" t="s">
        <v>145</v>
      </c>
      <c r="BE1163" s="196">
        <f>IF(N1163="základní",J1163,0)</f>
        <v>0</v>
      </c>
      <c r="BF1163" s="196">
        <f>IF(N1163="snížená",J1163,0)</f>
        <v>0</v>
      </c>
      <c r="BG1163" s="196">
        <f>IF(N1163="zákl. přenesená",J1163,0)</f>
        <v>0</v>
      </c>
      <c r="BH1163" s="196">
        <f>IF(N1163="sníž. přenesená",J1163,0)</f>
        <v>0</v>
      </c>
      <c r="BI1163" s="196">
        <f>IF(N1163="nulová",J1163,0)</f>
        <v>0</v>
      </c>
      <c r="BJ1163" s="17" t="s">
        <v>153</v>
      </c>
      <c r="BK1163" s="196">
        <f>ROUND(I1163*H1163,2)</f>
        <v>0</v>
      </c>
      <c r="BL1163" s="17" t="s">
        <v>269</v>
      </c>
      <c r="BM1163" s="195" t="s">
        <v>2122</v>
      </c>
    </row>
    <row r="1164" spans="1:65" s="12" customFormat="1" ht="22.9" customHeight="1">
      <c r="B1164" s="167"/>
      <c r="C1164" s="168"/>
      <c r="D1164" s="169" t="s">
        <v>74</v>
      </c>
      <c r="E1164" s="181" t="s">
        <v>2123</v>
      </c>
      <c r="F1164" s="181" t="s">
        <v>2124</v>
      </c>
      <c r="G1164" s="168"/>
      <c r="H1164" s="168"/>
      <c r="I1164" s="171"/>
      <c r="J1164" s="182">
        <f>BK1164</f>
        <v>0</v>
      </c>
      <c r="K1164" s="168"/>
      <c r="L1164" s="173"/>
      <c r="M1164" s="174"/>
      <c r="N1164" s="175"/>
      <c r="O1164" s="175"/>
      <c r="P1164" s="176">
        <f>SUM(P1165:P1204)</f>
        <v>0</v>
      </c>
      <c r="Q1164" s="175"/>
      <c r="R1164" s="176">
        <f>SUM(R1165:R1204)</f>
        <v>0.26827385000000004</v>
      </c>
      <c r="S1164" s="175"/>
      <c r="T1164" s="177">
        <f>SUM(T1165:T1204)</f>
        <v>8.4215100000000001E-2</v>
      </c>
      <c r="AR1164" s="178" t="s">
        <v>153</v>
      </c>
      <c r="AT1164" s="179" t="s">
        <v>74</v>
      </c>
      <c r="AU1164" s="179" t="s">
        <v>83</v>
      </c>
      <c r="AY1164" s="178" t="s">
        <v>145</v>
      </c>
      <c r="BK1164" s="180">
        <f>SUM(BK1165:BK1204)</f>
        <v>0</v>
      </c>
    </row>
    <row r="1165" spans="1:65" s="2" customFormat="1" ht="24.2" customHeight="1">
      <c r="A1165" s="34"/>
      <c r="B1165" s="35"/>
      <c r="C1165" s="183" t="s">
        <v>2125</v>
      </c>
      <c r="D1165" s="183" t="s">
        <v>148</v>
      </c>
      <c r="E1165" s="184" t="s">
        <v>2126</v>
      </c>
      <c r="F1165" s="185" t="s">
        <v>2127</v>
      </c>
      <c r="G1165" s="186" t="s">
        <v>173</v>
      </c>
      <c r="H1165" s="187">
        <v>181.56</v>
      </c>
      <c r="I1165" s="188"/>
      <c r="J1165" s="189">
        <f>ROUND(I1165*H1165,2)</f>
        <v>0</v>
      </c>
      <c r="K1165" s="190"/>
      <c r="L1165" s="39"/>
      <c r="M1165" s="191" t="s">
        <v>1</v>
      </c>
      <c r="N1165" s="192" t="s">
        <v>41</v>
      </c>
      <c r="O1165" s="71"/>
      <c r="P1165" s="193">
        <f>O1165*H1165</f>
        <v>0</v>
      </c>
      <c r="Q1165" s="193">
        <v>0</v>
      </c>
      <c r="R1165" s="193">
        <f>Q1165*H1165</f>
        <v>0</v>
      </c>
      <c r="S1165" s="193">
        <v>0</v>
      </c>
      <c r="T1165" s="194">
        <f>S1165*H1165</f>
        <v>0</v>
      </c>
      <c r="U1165" s="34"/>
      <c r="V1165" s="34"/>
      <c r="W1165" s="34"/>
      <c r="X1165" s="34"/>
      <c r="Y1165" s="34"/>
      <c r="Z1165" s="34"/>
      <c r="AA1165" s="34"/>
      <c r="AB1165" s="34"/>
      <c r="AC1165" s="34"/>
      <c r="AD1165" s="34"/>
      <c r="AE1165" s="34"/>
      <c r="AR1165" s="195" t="s">
        <v>269</v>
      </c>
      <c r="AT1165" s="195" t="s">
        <v>148</v>
      </c>
      <c r="AU1165" s="195" t="s">
        <v>153</v>
      </c>
      <c r="AY1165" s="17" t="s">
        <v>145</v>
      </c>
      <c r="BE1165" s="196">
        <f>IF(N1165="základní",J1165,0)</f>
        <v>0</v>
      </c>
      <c r="BF1165" s="196">
        <f>IF(N1165="snížená",J1165,0)</f>
        <v>0</v>
      </c>
      <c r="BG1165" s="196">
        <f>IF(N1165="zákl. přenesená",J1165,0)</f>
        <v>0</v>
      </c>
      <c r="BH1165" s="196">
        <f>IF(N1165="sníž. přenesená",J1165,0)</f>
        <v>0</v>
      </c>
      <c r="BI1165" s="196">
        <f>IF(N1165="nulová",J1165,0)</f>
        <v>0</v>
      </c>
      <c r="BJ1165" s="17" t="s">
        <v>153</v>
      </c>
      <c r="BK1165" s="196">
        <f>ROUND(I1165*H1165,2)</f>
        <v>0</v>
      </c>
      <c r="BL1165" s="17" t="s">
        <v>269</v>
      </c>
      <c r="BM1165" s="195" t="s">
        <v>2128</v>
      </c>
    </row>
    <row r="1166" spans="1:65" s="13" customFormat="1" ht="11.25">
      <c r="B1166" s="197"/>
      <c r="C1166" s="198"/>
      <c r="D1166" s="199" t="s">
        <v>155</v>
      </c>
      <c r="E1166" s="200" t="s">
        <v>1</v>
      </c>
      <c r="F1166" s="201" t="s">
        <v>2129</v>
      </c>
      <c r="G1166" s="198"/>
      <c r="H1166" s="200" t="s">
        <v>1</v>
      </c>
      <c r="I1166" s="202"/>
      <c r="J1166" s="198"/>
      <c r="K1166" s="198"/>
      <c r="L1166" s="203"/>
      <c r="M1166" s="204"/>
      <c r="N1166" s="205"/>
      <c r="O1166" s="205"/>
      <c r="P1166" s="205"/>
      <c r="Q1166" s="205"/>
      <c r="R1166" s="205"/>
      <c r="S1166" s="205"/>
      <c r="T1166" s="206"/>
      <c r="AT1166" s="207" t="s">
        <v>155</v>
      </c>
      <c r="AU1166" s="207" t="s">
        <v>153</v>
      </c>
      <c r="AV1166" s="13" t="s">
        <v>83</v>
      </c>
      <c r="AW1166" s="13" t="s">
        <v>33</v>
      </c>
      <c r="AX1166" s="13" t="s">
        <v>75</v>
      </c>
      <c r="AY1166" s="207" t="s">
        <v>145</v>
      </c>
    </row>
    <row r="1167" spans="1:65" s="14" customFormat="1" ht="11.25">
      <c r="B1167" s="208"/>
      <c r="C1167" s="209"/>
      <c r="D1167" s="199" t="s">
        <v>155</v>
      </c>
      <c r="E1167" s="210" t="s">
        <v>1</v>
      </c>
      <c r="F1167" s="211" t="s">
        <v>2130</v>
      </c>
      <c r="G1167" s="209"/>
      <c r="H1167" s="212">
        <v>40.49</v>
      </c>
      <c r="I1167" s="213"/>
      <c r="J1167" s="209"/>
      <c r="K1167" s="209"/>
      <c r="L1167" s="214"/>
      <c r="M1167" s="215"/>
      <c r="N1167" s="216"/>
      <c r="O1167" s="216"/>
      <c r="P1167" s="216"/>
      <c r="Q1167" s="216"/>
      <c r="R1167" s="216"/>
      <c r="S1167" s="216"/>
      <c r="T1167" s="217"/>
      <c r="AT1167" s="218" t="s">
        <v>155</v>
      </c>
      <c r="AU1167" s="218" t="s">
        <v>153</v>
      </c>
      <c r="AV1167" s="14" t="s">
        <v>153</v>
      </c>
      <c r="AW1167" s="14" t="s">
        <v>33</v>
      </c>
      <c r="AX1167" s="14" t="s">
        <v>75</v>
      </c>
      <c r="AY1167" s="218" t="s">
        <v>145</v>
      </c>
    </row>
    <row r="1168" spans="1:65" s="13" customFormat="1" ht="11.25">
      <c r="B1168" s="197"/>
      <c r="C1168" s="198"/>
      <c r="D1168" s="199" t="s">
        <v>155</v>
      </c>
      <c r="E1168" s="200" t="s">
        <v>1</v>
      </c>
      <c r="F1168" s="201" t="s">
        <v>2131</v>
      </c>
      <c r="G1168" s="198"/>
      <c r="H1168" s="200" t="s">
        <v>1</v>
      </c>
      <c r="I1168" s="202"/>
      <c r="J1168" s="198"/>
      <c r="K1168" s="198"/>
      <c r="L1168" s="203"/>
      <c r="M1168" s="204"/>
      <c r="N1168" s="205"/>
      <c r="O1168" s="205"/>
      <c r="P1168" s="205"/>
      <c r="Q1168" s="205"/>
      <c r="R1168" s="205"/>
      <c r="S1168" s="205"/>
      <c r="T1168" s="206"/>
      <c r="AT1168" s="207" t="s">
        <v>155</v>
      </c>
      <c r="AU1168" s="207" t="s">
        <v>153</v>
      </c>
      <c r="AV1168" s="13" t="s">
        <v>83</v>
      </c>
      <c r="AW1168" s="13" t="s">
        <v>33</v>
      </c>
      <c r="AX1168" s="13" t="s">
        <v>75</v>
      </c>
      <c r="AY1168" s="207" t="s">
        <v>145</v>
      </c>
    </row>
    <row r="1169" spans="1:65" s="14" customFormat="1" ht="11.25">
      <c r="B1169" s="208"/>
      <c r="C1169" s="209"/>
      <c r="D1169" s="199" t="s">
        <v>155</v>
      </c>
      <c r="E1169" s="210" t="s">
        <v>1</v>
      </c>
      <c r="F1169" s="211" t="s">
        <v>2132</v>
      </c>
      <c r="G1169" s="209"/>
      <c r="H1169" s="212">
        <v>121.07</v>
      </c>
      <c r="I1169" s="213"/>
      <c r="J1169" s="209"/>
      <c r="K1169" s="209"/>
      <c r="L1169" s="214"/>
      <c r="M1169" s="215"/>
      <c r="N1169" s="216"/>
      <c r="O1169" s="216"/>
      <c r="P1169" s="216"/>
      <c r="Q1169" s="216"/>
      <c r="R1169" s="216"/>
      <c r="S1169" s="216"/>
      <c r="T1169" s="217"/>
      <c r="AT1169" s="218" t="s">
        <v>155</v>
      </c>
      <c r="AU1169" s="218" t="s">
        <v>153</v>
      </c>
      <c r="AV1169" s="14" t="s">
        <v>153</v>
      </c>
      <c r="AW1169" s="14" t="s">
        <v>33</v>
      </c>
      <c r="AX1169" s="14" t="s">
        <v>75</v>
      </c>
      <c r="AY1169" s="218" t="s">
        <v>145</v>
      </c>
    </row>
    <row r="1170" spans="1:65" s="13" customFormat="1" ht="11.25">
      <c r="B1170" s="197"/>
      <c r="C1170" s="198"/>
      <c r="D1170" s="199" t="s">
        <v>155</v>
      </c>
      <c r="E1170" s="200" t="s">
        <v>1</v>
      </c>
      <c r="F1170" s="201" t="s">
        <v>2133</v>
      </c>
      <c r="G1170" s="198"/>
      <c r="H1170" s="200" t="s">
        <v>1</v>
      </c>
      <c r="I1170" s="202"/>
      <c r="J1170" s="198"/>
      <c r="K1170" s="198"/>
      <c r="L1170" s="203"/>
      <c r="M1170" s="204"/>
      <c r="N1170" s="205"/>
      <c r="O1170" s="205"/>
      <c r="P1170" s="205"/>
      <c r="Q1170" s="205"/>
      <c r="R1170" s="205"/>
      <c r="S1170" s="205"/>
      <c r="T1170" s="206"/>
      <c r="AT1170" s="207" t="s">
        <v>155</v>
      </c>
      <c r="AU1170" s="207" t="s">
        <v>153</v>
      </c>
      <c r="AV1170" s="13" t="s">
        <v>83</v>
      </c>
      <c r="AW1170" s="13" t="s">
        <v>33</v>
      </c>
      <c r="AX1170" s="13" t="s">
        <v>75</v>
      </c>
      <c r="AY1170" s="207" t="s">
        <v>145</v>
      </c>
    </row>
    <row r="1171" spans="1:65" s="14" customFormat="1" ht="11.25">
      <c r="B1171" s="208"/>
      <c r="C1171" s="209"/>
      <c r="D1171" s="199" t="s">
        <v>155</v>
      </c>
      <c r="E1171" s="210" t="s">
        <v>1</v>
      </c>
      <c r="F1171" s="211" t="s">
        <v>293</v>
      </c>
      <c r="G1171" s="209"/>
      <c r="H1171" s="212">
        <v>20</v>
      </c>
      <c r="I1171" s="213"/>
      <c r="J1171" s="209"/>
      <c r="K1171" s="209"/>
      <c r="L1171" s="214"/>
      <c r="M1171" s="215"/>
      <c r="N1171" s="216"/>
      <c r="O1171" s="216"/>
      <c r="P1171" s="216"/>
      <c r="Q1171" s="216"/>
      <c r="R1171" s="216"/>
      <c r="S1171" s="216"/>
      <c r="T1171" s="217"/>
      <c r="AT1171" s="218" t="s">
        <v>155</v>
      </c>
      <c r="AU1171" s="218" t="s">
        <v>153</v>
      </c>
      <c r="AV1171" s="14" t="s">
        <v>153</v>
      </c>
      <c r="AW1171" s="14" t="s">
        <v>33</v>
      </c>
      <c r="AX1171" s="14" t="s">
        <v>75</v>
      </c>
      <c r="AY1171" s="218" t="s">
        <v>145</v>
      </c>
    </row>
    <row r="1172" spans="1:65" s="15" customFormat="1" ht="11.25">
      <c r="B1172" s="219"/>
      <c r="C1172" s="220"/>
      <c r="D1172" s="199" t="s">
        <v>155</v>
      </c>
      <c r="E1172" s="221" t="s">
        <v>1</v>
      </c>
      <c r="F1172" s="222" t="s">
        <v>165</v>
      </c>
      <c r="G1172" s="220"/>
      <c r="H1172" s="223">
        <v>181.56</v>
      </c>
      <c r="I1172" s="224"/>
      <c r="J1172" s="220"/>
      <c r="K1172" s="220"/>
      <c r="L1172" s="225"/>
      <c r="M1172" s="226"/>
      <c r="N1172" s="227"/>
      <c r="O1172" s="227"/>
      <c r="P1172" s="227"/>
      <c r="Q1172" s="227"/>
      <c r="R1172" s="227"/>
      <c r="S1172" s="227"/>
      <c r="T1172" s="228"/>
      <c r="AT1172" s="229" t="s">
        <v>155</v>
      </c>
      <c r="AU1172" s="229" t="s">
        <v>153</v>
      </c>
      <c r="AV1172" s="15" t="s">
        <v>152</v>
      </c>
      <c r="AW1172" s="15" t="s">
        <v>33</v>
      </c>
      <c r="AX1172" s="15" t="s">
        <v>83</v>
      </c>
      <c r="AY1172" s="229" t="s">
        <v>145</v>
      </c>
    </row>
    <row r="1173" spans="1:65" s="2" customFormat="1" ht="24.2" customHeight="1">
      <c r="A1173" s="34"/>
      <c r="B1173" s="35"/>
      <c r="C1173" s="183" t="s">
        <v>2134</v>
      </c>
      <c r="D1173" s="183" t="s">
        <v>148</v>
      </c>
      <c r="E1173" s="184" t="s">
        <v>2135</v>
      </c>
      <c r="F1173" s="185" t="s">
        <v>2136</v>
      </c>
      <c r="G1173" s="186" t="s">
        <v>173</v>
      </c>
      <c r="H1173" s="187">
        <v>181.56</v>
      </c>
      <c r="I1173" s="188"/>
      <c r="J1173" s="189">
        <f>ROUND(I1173*H1173,2)</f>
        <v>0</v>
      </c>
      <c r="K1173" s="190"/>
      <c r="L1173" s="39"/>
      <c r="M1173" s="191" t="s">
        <v>1</v>
      </c>
      <c r="N1173" s="192" t="s">
        <v>41</v>
      </c>
      <c r="O1173" s="71"/>
      <c r="P1173" s="193">
        <f>O1173*H1173</f>
        <v>0</v>
      </c>
      <c r="Q1173" s="193">
        <v>0</v>
      </c>
      <c r="R1173" s="193">
        <f>Q1173*H1173</f>
        <v>0</v>
      </c>
      <c r="S1173" s="193">
        <v>1.4999999999999999E-4</v>
      </c>
      <c r="T1173" s="194">
        <f>S1173*H1173</f>
        <v>2.7233999999999998E-2</v>
      </c>
      <c r="U1173" s="34"/>
      <c r="V1173" s="34"/>
      <c r="W1173" s="34"/>
      <c r="X1173" s="34"/>
      <c r="Y1173" s="34"/>
      <c r="Z1173" s="34"/>
      <c r="AA1173" s="34"/>
      <c r="AB1173" s="34"/>
      <c r="AC1173" s="34"/>
      <c r="AD1173" s="34"/>
      <c r="AE1173" s="34"/>
      <c r="AR1173" s="195" t="s">
        <v>269</v>
      </c>
      <c r="AT1173" s="195" t="s">
        <v>148</v>
      </c>
      <c r="AU1173" s="195" t="s">
        <v>153</v>
      </c>
      <c r="AY1173" s="17" t="s">
        <v>145</v>
      </c>
      <c r="BE1173" s="196">
        <f>IF(N1173="základní",J1173,0)</f>
        <v>0</v>
      </c>
      <c r="BF1173" s="196">
        <f>IF(N1173="snížená",J1173,0)</f>
        <v>0</v>
      </c>
      <c r="BG1173" s="196">
        <f>IF(N1173="zákl. přenesená",J1173,0)</f>
        <v>0</v>
      </c>
      <c r="BH1173" s="196">
        <f>IF(N1173="sníž. přenesená",J1173,0)</f>
        <v>0</v>
      </c>
      <c r="BI1173" s="196">
        <f>IF(N1173="nulová",J1173,0)</f>
        <v>0</v>
      </c>
      <c r="BJ1173" s="17" t="s">
        <v>153</v>
      </c>
      <c r="BK1173" s="196">
        <f>ROUND(I1173*H1173,2)</f>
        <v>0</v>
      </c>
      <c r="BL1173" s="17" t="s">
        <v>269</v>
      </c>
      <c r="BM1173" s="195" t="s">
        <v>2137</v>
      </c>
    </row>
    <row r="1174" spans="1:65" s="2" customFormat="1" ht="16.5" customHeight="1">
      <c r="A1174" s="34"/>
      <c r="B1174" s="35"/>
      <c r="C1174" s="183" t="s">
        <v>2138</v>
      </c>
      <c r="D1174" s="183" t="s">
        <v>148</v>
      </c>
      <c r="E1174" s="184" t="s">
        <v>2139</v>
      </c>
      <c r="F1174" s="185" t="s">
        <v>2140</v>
      </c>
      <c r="G1174" s="186" t="s">
        <v>173</v>
      </c>
      <c r="H1174" s="187">
        <v>181.56</v>
      </c>
      <c r="I1174" s="188"/>
      <c r="J1174" s="189">
        <f>ROUND(I1174*H1174,2)</f>
        <v>0</v>
      </c>
      <c r="K1174" s="190"/>
      <c r="L1174" s="39"/>
      <c r="M1174" s="191" t="s">
        <v>1</v>
      </c>
      <c r="N1174" s="192" t="s">
        <v>41</v>
      </c>
      <c r="O1174" s="71"/>
      <c r="P1174" s="193">
        <f>O1174*H1174</f>
        <v>0</v>
      </c>
      <c r="Q1174" s="193">
        <v>1E-3</v>
      </c>
      <c r="R1174" s="193">
        <f>Q1174*H1174</f>
        <v>0.18156</v>
      </c>
      <c r="S1174" s="193">
        <v>3.1E-4</v>
      </c>
      <c r="T1174" s="194">
        <f>S1174*H1174</f>
        <v>5.6283600000000003E-2</v>
      </c>
      <c r="U1174" s="34"/>
      <c r="V1174" s="34"/>
      <c r="W1174" s="34"/>
      <c r="X1174" s="34"/>
      <c r="Y1174" s="34"/>
      <c r="Z1174" s="34"/>
      <c r="AA1174" s="34"/>
      <c r="AB1174" s="34"/>
      <c r="AC1174" s="34"/>
      <c r="AD1174" s="34"/>
      <c r="AE1174" s="34"/>
      <c r="AR1174" s="195" t="s">
        <v>269</v>
      </c>
      <c r="AT1174" s="195" t="s">
        <v>148</v>
      </c>
      <c r="AU1174" s="195" t="s">
        <v>153</v>
      </c>
      <c r="AY1174" s="17" t="s">
        <v>145</v>
      </c>
      <c r="BE1174" s="196">
        <f>IF(N1174="základní",J1174,0)</f>
        <v>0</v>
      </c>
      <c r="BF1174" s="196">
        <f>IF(N1174="snížená",J1174,0)</f>
        <v>0</v>
      </c>
      <c r="BG1174" s="196">
        <f>IF(N1174="zákl. přenesená",J1174,0)</f>
        <v>0</v>
      </c>
      <c r="BH1174" s="196">
        <f>IF(N1174="sníž. přenesená",J1174,0)</f>
        <v>0</v>
      </c>
      <c r="BI1174" s="196">
        <f>IF(N1174="nulová",J1174,0)</f>
        <v>0</v>
      </c>
      <c r="BJ1174" s="17" t="s">
        <v>153</v>
      </c>
      <c r="BK1174" s="196">
        <f>ROUND(I1174*H1174,2)</f>
        <v>0</v>
      </c>
      <c r="BL1174" s="17" t="s">
        <v>269</v>
      </c>
      <c r="BM1174" s="195" t="s">
        <v>2141</v>
      </c>
    </row>
    <row r="1175" spans="1:65" s="2" customFormat="1" ht="24.2" customHeight="1">
      <c r="A1175" s="34"/>
      <c r="B1175" s="35"/>
      <c r="C1175" s="183" t="s">
        <v>2142</v>
      </c>
      <c r="D1175" s="183" t="s">
        <v>148</v>
      </c>
      <c r="E1175" s="184" t="s">
        <v>2143</v>
      </c>
      <c r="F1175" s="185" t="s">
        <v>2144</v>
      </c>
      <c r="G1175" s="186" t="s">
        <v>173</v>
      </c>
      <c r="H1175" s="187">
        <v>181.56</v>
      </c>
      <c r="I1175" s="188"/>
      <c r="J1175" s="189">
        <f>ROUND(I1175*H1175,2)</f>
        <v>0</v>
      </c>
      <c r="K1175" s="190"/>
      <c r="L1175" s="39"/>
      <c r="M1175" s="191" t="s">
        <v>1</v>
      </c>
      <c r="N1175" s="192" t="s">
        <v>41</v>
      </c>
      <c r="O1175" s="71"/>
      <c r="P1175" s="193">
        <f>O1175*H1175</f>
        <v>0</v>
      </c>
      <c r="Q1175" s="193">
        <v>0</v>
      </c>
      <c r="R1175" s="193">
        <f>Q1175*H1175</f>
        <v>0</v>
      </c>
      <c r="S1175" s="193">
        <v>0</v>
      </c>
      <c r="T1175" s="194">
        <f>S1175*H1175</f>
        <v>0</v>
      </c>
      <c r="U1175" s="34"/>
      <c r="V1175" s="34"/>
      <c r="W1175" s="34"/>
      <c r="X1175" s="34"/>
      <c r="Y1175" s="34"/>
      <c r="Z1175" s="34"/>
      <c r="AA1175" s="34"/>
      <c r="AB1175" s="34"/>
      <c r="AC1175" s="34"/>
      <c r="AD1175" s="34"/>
      <c r="AE1175" s="34"/>
      <c r="AR1175" s="195" t="s">
        <v>269</v>
      </c>
      <c r="AT1175" s="195" t="s">
        <v>148</v>
      </c>
      <c r="AU1175" s="195" t="s">
        <v>153</v>
      </c>
      <c r="AY1175" s="17" t="s">
        <v>145</v>
      </c>
      <c r="BE1175" s="196">
        <f>IF(N1175="základní",J1175,0)</f>
        <v>0</v>
      </c>
      <c r="BF1175" s="196">
        <f>IF(N1175="snížená",J1175,0)</f>
        <v>0</v>
      </c>
      <c r="BG1175" s="196">
        <f>IF(N1175="zákl. přenesená",J1175,0)</f>
        <v>0</v>
      </c>
      <c r="BH1175" s="196">
        <f>IF(N1175="sníž. přenesená",J1175,0)</f>
        <v>0</v>
      </c>
      <c r="BI1175" s="196">
        <f>IF(N1175="nulová",J1175,0)</f>
        <v>0</v>
      </c>
      <c r="BJ1175" s="17" t="s">
        <v>153</v>
      </c>
      <c r="BK1175" s="196">
        <f>ROUND(I1175*H1175,2)</f>
        <v>0</v>
      </c>
      <c r="BL1175" s="17" t="s">
        <v>269</v>
      </c>
      <c r="BM1175" s="195" t="s">
        <v>2145</v>
      </c>
    </row>
    <row r="1176" spans="1:65" s="2" customFormat="1" ht="24.2" customHeight="1">
      <c r="A1176" s="34"/>
      <c r="B1176" s="35"/>
      <c r="C1176" s="183" t="s">
        <v>2146</v>
      </c>
      <c r="D1176" s="183" t="s">
        <v>148</v>
      </c>
      <c r="E1176" s="184" t="s">
        <v>2147</v>
      </c>
      <c r="F1176" s="185" t="s">
        <v>2148</v>
      </c>
      <c r="G1176" s="186" t="s">
        <v>173</v>
      </c>
      <c r="H1176" s="187">
        <v>4.6500000000000004</v>
      </c>
      <c r="I1176" s="188"/>
      <c r="J1176" s="189">
        <f>ROUND(I1176*H1176,2)</f>
        <v>0</v>
      </c>
      <c r="K1176" s="190"/>
      <c r="L1176" s="39"/>
      <c r="M1176" s="191" t="s">
        <v>1</v>
      </c>
      <c r="N1176" s="192" t="s">
        <v>41</v>
      </c>
      <c r="O1176" s="71"/>
      <c r="P1176" s="193">
        <f>O1176*H1176</f>
        <v>0</v>
      </c>
      <c r="Q1176" s="193">
        <v>0</v>
      </c>
      <c r="R1176" s="193">
        <f>Q1176*H1176</f>
        <v>0</v>
      </c>
      <c r="S1176" s="193">
        <v>1.4999999999999999E-4</v>
      </c>
      <c r="T1176" s="194">
        <f>S1176*H1176</f>
        <v>6.9749999999999999E-4</v>
      </c>
      <c r="U1176" s="34"/>
      <c r="V1176" s="34"/>
      <c r="W1176" s="34"/>
      <c r="X1176" s="34"/>
      <c r="Y1176" s="34"/>
      <c r="Z1176" s="34"/>
      <c r="AA1176" s="34"/>
      <c r="AB1176" s="34"/>
      <c r="AC1176" s="34"/>
      <c r="AD1176" s="34"/>
      <c r="AE1176" s="34"/>
      <c r="AR1176" s="195" t="s">
        <v>269</v>
      </c>
      <c r="AT1176" s="195" t="s">
        <v>148</v>
      </c>
      <c r="AU1176" s="195" t="s">
        <v>153</v>
      </c>
      <c r="AY1176" s="17" t="s">
        <v>145</v>
      </c>
      <c r="BE1176" s="196">
        <f>IF(N1176="základní",J1176,0)</f>
        <v>0</v>
      </c>
      <c r="BF1176" s="196">
        <f>IF(N1176="snížená",J1176,0)</f>
        <v>0</v>
      </c>
      <c r="BG1176" s="196">
        <f>IF(N1176="zákl. přenesená",J1176,0)</f>
        <v>0</v>
      </c>
      <c r="BH1176" s="196">
        <f>IF(N1176="sníž. přenesená",J1176,0)</f>
        <v>0</v>
      </c>
      <c r="BI1176" s="196">
        <f>IF(N1176="nulová",J1176,0)</f>
        <v>0</v>
      </c>
      <c r="BJ1176" s="17" t="s">
        <v>153</v>
      </c>
      <c r="BK1176" s="196">
        <f>ROUND(I1176*H1176,2)</f>
        <v>0</v>
      </c>
      <c r="BL1176" s="17" t="s">
        <v>269</v>
      </c>
      <c r="BM1176" s="195" t="s">
        <v>2149</v>
      </c>
    </row>
    <row r="1177" spans="1:65" s="13" customFormat="1" ht="11.25">
      <c r="B1177" s="197"/>
      <c r="C1177" s="198"/>
      <c r="D1177" s="199" t="s">
        <v>155</v>
      </c>
      <c r="E1177" s="200" t="s">
        <v>1</v>
      </c>
      <c r="F1177" s="201" t="s">
        <v>277</v>
      </c>
      <c r="G1177" s="198"/>
      <c r="H1177" s="200" t="s">
        <v>1</v>
      </c>
      <c r="I1177" s="202"/>
      <c r="J1177" s="198"/>
      <c r="K1177" s="198"/>
      <c r="L1177" s="203"/>
      <c r="M1177" s="204"/>
      <c r="N1177" s="205"/>
      <c r="O1177" s="205"/>
      <c r="P1177" s="205"/>
      <c r="Q1177" s="205"/>
      <c r="R1177" s="205"/>
      <c r="S1177" s="205"/>
      <c r="T1177" s="206"/>
      <c r="AT1177" s="207" t="s">
        <v>155</v>
      </c>
      <c r="AU1177" s="207" t="s">
        <v>153</v>
      </c>
      <c r="AV1177" s="13" t="s">
        <v>83</v>
      </c>
      <c r="AW1177" s="13" t="s">
        <v>33</v>
      </c>
      <c r="AX1177" s="13" t="s">
        <v>75</v>
      </c>
      <c r="AY1177" s="207" t="s">
        <v>145</v>
      </c>
    </row>
    <row r="1178" spans="1:65" s="14" customFormat="1" ht="11.25">
      <c r="B1178" s="208"/>
      <c r="C1178" s="209"/>
      <c r="D1178" s="199" t="s">
        <v>155</v>
      </c>
      <c r="E1178" s="210" t="s">
        <v>1</v>
      </c>
      <c r="F1178" s="211" t="s">
        <v>2150</v>
      </c>
      <c r="G1178" s="209"/>
      <c r="H1178" s="212">
        <v>4.6500000000000004</v>
      </c>
      <c r="I1178" s="213"/>
      <c r="J1178" s="209"/>
      <c r="K1178" s="209"/>
      <c r="L1178" s="214"/>
      <c r="M1178" s="215"/>
      <c r="N1178" s="216"/>
      <c r="O1178" s="216"/>
      <c r="P1178" s="216"/>
      <c r="Q1178" s="216"/>
      <c r="R1178" s="216"/>
      <c r="S1178" s="216"/>
      <c r="T1178" s="217"/>
      <c r="AT1178" s="218" t="s">
        <v>155</v>
      </c>
      <c r="AU1178" s="218" t="s">
        <v>153</v>
      </c>
      <c r="AV1178" s="14" t="s">
        <v>153</v>
      </c>
      <c r="AW1178" s="14" t="s">
        <v>33</v>
      </c>
      <c r="AX1178" s="14" t="s">
        <v>83</v>
      </c>
      <c r="AY1178" s="218" t="s">
        <v>145</v>
      </c>
    </row>
    <row r="1179" spans="1:65" s="2" customFormat="1" ht="24.2" customHeight="1">
      <c r="A1179" s="34"/>
      <c r="B1179" s="35"/>
      <c r="C1179" s="183" t="s">
        <v>2151</v>
      </c>
      <c r="D1179" s="183" t="s">
        <v>148</v>
      </c>
      <c r="E1179" s="184" t="s">
        <v>2152</v>
      </c>
      <c r="F1179" s="185" t="s">
        <v>2153</v>
      </c>
      <c r="G1179" s="186" t="s">
        <v>173</v>
      </c>
      <c r="H1179" s="187">
        <v>10.785</v>
      </c>
      <c r="I1179" s="188"/>
      <c r="J1179" s="189">
        <f>ROUND(I1179*H1179,2)</f>
        <v>0</v>
      </c>
      <c r="K1179" s="190"/>
      <c r="L1179" s="39"/>
      <c r="M1179" s="191" t="s">
        <v>1</v>
      </c>
      <c r="N1179" s="192" t="s">
        <v>41</v>
      </c>
      <c r="O1179" s="71"/>
      <c r="P1179" s="193">
        <f>O1179*H1179</f>
        <v>0</v>
      </c>
      <c r="Q1179" s="193">
        <v>2.5000000000000001E-4</v>
      </c>
      <c r="R1179" s="193">
        <f>Q1179*H1179</f>
        <v>2.6962500000000003E-3</v>
      </c>
      <c r="S1179" s="193">
        <v>0</v>
      </c>
      <c r="T1179" s="194">
        <f>S1179*H1179</f>
        <v>0</v>
      </c>
      <c r="U1179" s="34"/>
      <c r="V1179" s="34"/>
      <c r="W1179" s="34"/>
      <c r="X1179" s="34"/>
      <c r="Y1179" s="34"/>
      <c r="Z1179" s="34"/>
      <c r="AA1179" s="34"/>
      <c r="AB1179" s="34"/>
      <c r="AC1179" s="34"/>
      <c r="AD1179" s="34"/>
      <c r="AE1179" s="34"/>
      <c r="AR1179" s="195" t="s">
        <v>269</v>
      </c>
      <c r="AT1179" s="195" t="s">
        <v>148</v>
      </c>
      <c r="AU1179" s="195" t="s">
        <v>153</v>
      </c>
      <c r="AY1179" s="17" t="s">
        <v>145</v>
      </c>
      <c r="BE1179" s="196">
        <f>IF(N1179="základní",J1179,0)</f>
        <v>0</v>
      </c>
      <c r="BF1179" s="196">
        <f>IF(N1179="snížená",J1179,0)</f>
        <v>0</v>
      </c>
      <c r="BG1179" s="196">
        <f>IF(N1179="zákl. přenesená",J1179,0)</f>
        <v>0</v>
      </c>
      <c r="BH1179" s="196">
        <f>IF(N1179="sníž. přenesená",J1179,0)</f>
        <v>0</v>
      </c>
      <c r="BI1179" s="196">
        <f>IF(N1179="nulová",J1179,0)</f>
        <v>0</v>
      </c>
      <c r="BJ1179" s="17" t="s">
        <v>153</v>
      </c>
      <c r="BK1179" s="196">
        <f>ROUND(I1179*H1179,2)</f>
        <v>0</v>
      </c>
      <c r="BL1179" s="17" t="s">
        <v>269</v>
      </c>
      <c r="BM1179" s="195" t="s">
        <v>2154</v>
      </c>
    </row>
    <row r="1180" spans="1:65" s="13" customFormat="1" ht="11.25">
      <c r="B1180" s="197"/>
      <c r="C1180" s="198"/>
      <c r="D1180" s="199" t="s">
        <v>155</v>
      </c>
      <c r="E1180" s="200" t="s">
        <v>1</v>
      </c>
      <c r="F1180" s="201" t="s">
        <v>2155</v>
      </c>
      <c r="G1180" s="198"/>
      <c r="H1180" s="200" t="s">
        <v>1</v>
      </c>
      <c r="I1180" s="202"/>
      <c r="J1180" s="198"/>
      <c r="K1180" s="198"/>
      <c r="L1180" s="203"/>
      <c r="M1180" s="204"/>
      <c r="N1180" s="205"/>
      <c r="O1180" s="205"/>
      <c r="P1180" s="205"/>
      <c r="Q1180" s="205"/>
      <c r="R1180" s="205"/>
      <c r="S1180" s="205"/>
      <c r="T1180" s="206"/>
      <c r="AT1180" s="207" t="s">
        <v>155</v>
      </c>
      <c r="AU1180" s="207" t="s">
        <v>153</v>
      </c>
      <c r="AV1180" s="13" t="s">
        <v>83</v>
      </c>
      <c r="AW1180" s="13" t="s">
        <v>33</v>
      </c>
      <c r="AX1180" s="13" t="s">
        <v>75</v>
      </c>
      <c r="AY1180" s="207" t="s">
        <v>145</v>
      </c>
    </row>
    <row r="1181" spans="1:65" s="14" customFormat="1" ht="11.25">
      <c r="B1181" s="208"/>
      <c r="C1181" s="209"/>
      <c r="D1181" s="199" t="s">
        <v>155</v>
      </c>
      <c r="E1181" s="210" t="s">
        <v>1</v>
      </c>
      <c r="F1181" s="211" t="s">
        <v>220</v>
      </c>
      <c r="G1181" s="209"/>
      <c r="H1181" s="212">
        <v>10.784999999999998</v>
      </c>
      <c r="I1181" s="213"/>
      <c r="J1181" s="209"/>
      <c r="K1181" s="209"/>
      <c r="L1181" s="214"/>
      <c r="M1181" s="215"/>
      <c r="N1181" s="216"/>
      <c r="O1181" s="216"/>
      <c r="P1181" s="216"/>
      <c r="Q1181" s="216"/>
      <c r="R1181" s="216"/>
      <c r="S1181" s="216"/>
      <c r="T1181" s="217"/>
      <c r="AT1181" s="218" t="s">
        <v>155</v>
      </c>
      <c r="AU1181" s="218" t="s">
        <v>153</v>
      </c>
      <c r="AV1181" s="14" t="s">
        <v>153</v>
      </c>
      <c r="AW1181" s="14" t="s">
        <v>33</v>
      </c>
      <c r="AX1181" s="14" t="s">
        <v>83</v>
      </c>
      <c r="AY1181" s="218" t="s">
        <v>145</v>
      </c>
    </row>
    <row r="1182" spans="1:65" s="2" customFormat="1" ht="24.2" customHeight="1">
      <c r="A1182" s="34"/>
      <c r="B1182" s="35"/>
      <c r="C1182" s="183" t="s">
        <v>2156</v>
      </c>
      <c r="D1182" s="183" t="s">
        <v>148</v>
      </c>
      <c r="E1182" s="184" t="s">
        <v>2157</v>
      </c>
      <c r="F1182" s="185" t="s">
        <v>2158</v>
      </c>
      <c r="G1182" s="186" t="s">
        <v>334</v>
      </c>
      <c r="H1182" s="187">
        <v>50</v>
      </c>
      <c r="I1182" s="188"/>
      <c r="J1182" s="189">
        <f>ROUND(I1182*H1182,2)</f>
        <v>0</v>
      </c>
      <c r="K1182" s="190"/>
      <c r="L1182" s="39"/>
      <c r="M1182" s="191" t="s">
        <v>1</v>
      </c>
      <c r="N1182" s="192" t="s">
        <v>41</v>
      </c>
      <c r="O1182" s="71"/>
      <c r="P1182" s="193">
        <f>O1182*H1182</f>
        <v>0</v>
      </c>
      <c r="Q1182" s="193">
        <v>1.0000000000000001E-5</v>
      </c>
      <c r="R1182" s="193">
        <f>Q1182*H1182</f>
        <v>5.0000000000000001E-4</v>
      </c>
      <c r="S1182" s="193">
        <v>0</v>
      </c>
      <c r="T1182" s="194">
        <f>S1182*H1182</f>
        <v>0</v>
      </c>
      <c r="U1182" s="34"/>
      <c r="V1182" s="34"/>
      <c r="W1182" s="34"/>
      <c r="X1182" s="34"/>
      <c r="Y1182" s="34"/>
      <c r="Z1182" s="34"/>
      <c r="AA1182" s="34"/>
      <c r="AB1182" s="34"/>
      <c r="AC1182" s="34"/>
      <c r="AD1182" s="34"/>
      <c r="AE1182" s="34"/>
      <c r="AR1182" s="195" t="s">
        <v>269</v>
      </c>
      <c r="AT1182" s="195" t="s">
        <v>148</v>
      </c>
      <c r="AU1182" s="195" t="s">
        <v>153</v>
      </c>
      <c r="AY1182" s="17" t="s">
        <v>145</v>
      </c>
      <c r="BE1182" s="196">
        <f>IF(N1182="základní",J1182,0)</f>
        <v>0</v>
      </c>
      <c r="BF1182" s="196">
        <f>IF(N1182="snížená",J1182,0)</f>
        <v>0</v>
      </c>
      <c r="BG1182" s="196">
        <f>IF(N1182="zákl. přenesená",J1182,0)</f>
        <v>0</v>
      </c>
      <c r="BH1182" s="196">
        <f>IF(N1182="sníž. přenesená",J1182,0)</f>
        <v>0</v>
      </c>
      <c r="BI1182" s="196">
        <f>IF(N1182="nulová",J1182,0)</f>
        <v>0</v>
      </c>
      <c r="BJ1182" s="17" t="s">
        <v>153</v>
      </c>
      <c r="BK1182" s="196">
        <f>ROUND(I1182*H1182,2)</f>
        <v>0</v>
      </c>
      <c r="BL1182" s="17" t="s">
        <v>269</v>
      </c>
      <c r="BM1182" s="195" t="s">
        <v>2159</v>
      </c>
    </row>
    <row r="1183" spans="1:65" s="13" customFormat="1" ht="11.25">
      <c r="B1183" s="197"/>
      <c r="C1183" s="198"/>
      <c r="D1183" s="199" t="s">
        <v>155</v>
      </c>
      <c r="E1183" s="200" t="s">
        <v>1</v>
      </c>
      <c r="F1183" s="201" t="s">
        <v>2160</v>
      </c>
      <c r="G1183" s="198"/>
      <c r="H1183" s="200" t="s">
        <v>1</v>
      </c>
      <c r="I1183" s="202"/>
      <c r="J1183" s="198"/>
      <c r="K1183" s="198"/>
      <c r="L1183" s="203"/>
      <c r="M1183" s="204"/>
      <c r="N1183" s="205"/>
      <c r="O1183" s="205"/>
      <c r="P1183" s="205"/>
      <c r="Q1183" s="205"/>
      <c r="R1183" s="205"/>
      <c r="S1183" s="205"/>
      <c r="T1183" s="206"/>
      <c r="AT1183" s="207" t="s">
        <v>155</v>
      </c>
      <c r="AU1183" s="207" t="s">
        <v>153</v>
      </c>
      <c r="AV1183" s="13" t="s">
        <v>83</v>
      </c>
      <c r="AW1183" s="13" t="s">
        <v>33</v>
      </c>
      <c r="AX1183" s="13" t="s">
        <v>75</v>
      </c>
      <c r="AY1183" s="207" t="s">
        <v>145</v>
      </c>
    </row>
    <row r="1184" spans="1:65" s="14" customFormat="1" ht="11.25">
      <c r="B1184" s="208"/>
      <c r="C1184" s="209"/>
      <c r="D1184" s="199" t="s">
        <v>155</v>
      </c>
      <c r="E1184" s="210" t="s">
        <v>1</v>
      </c>
      <c r="F1184" s="211" t="s">
        <v>447</v>
      </c>
      <c r="G1184" s="209"/>
      <c r="H1184" s="212">
        <v>50</v>
      </c>
      <c r="I1184" s="213"/>
      <c r="J1184" s="209"/>
      <c r="K1184" s="209"/>
      <c r="L1184" s="214"/>
      <c r="M1184" s="215"/>
      <c r="N1184" s="216"/>
      <c r="O1184" s="216"/>
      <c r="P1184" s="216"/>
      <c r="Q1184" s="216"/>
      <c r="R1184" s="216"/>
      <c r="S1184" s="216"/>
      <c r="T1184" s="217"/>
      <c r="AT1184" s="218" t="s">
        <v>155</v>
      </c>
      <c r="AU1184" s="218" t="s">
        <v>153</v>
      </c>
      <c r="AV1184" s="14" t="s">
        <v>153</v>
      </c>
      <c r="AW1184" s="14" t="s">
        <v>33</v>
      </c>
      <c r="AX1184" s="14" t="s">
        <v>83</v>
      </c>
      <c r="AY1184" s="218" t="s">
        <v>145</v>
      </c>
    </row>
    <row r="1185" spans="1:65" s="2" customFormat="1" ht="16.5" customHeight="1">
      <c r="A1185" s="34"/>
      <c r="B1185" s="35"/>
      <c r="C1185" s="183" t="s">
        <v>2161</v>
      </c>
      <c r="D1185" s="183" t="s">
        <v>148</v>
      </c>
      <c r="E1185" s="184" t="s">
        <v>2162</v>
      </c>
      <c r="F1185" s="185" t="s">
        <v>2163</v>
      </c>
      <c r="G1185" s="186" t="s">
        <v>173</v>
      </c>
      <c r="H1185" s="187">
        <v>40.49</v>
      </c>
      <c r="I1185" s="188"/>
      <c r="J1185" s="189">
        <f>ROUND(I1185*H1185,2)</f>
        <v>0</v>
      </c>
      <c r="K1185" s="190"/>
      <c r="L1185" s="39"/>
      <c r="M1185" s="191" t="s">
        <v>1</v>
      </c>
      <c r="N1185" s="192" t="s">
        <v>41</v>
      </c>
      <c r="O1185" s="71"/>
      <c r="P1185" s="193">
        <f>O1185*H1185</f>
        <v>0</v>
      </c>
      <c r="Q1185" s="193">
        <v>0</v>
      </c>
      <c r="R1185" s="193">
        <f>Q1185*H1185</f>
        <v>0</v>
      </c>
      <c r="S1185" s="193">
        <v>0</v>
      </c>
      <c r="T1185" s="194">
        <f>S1185*H1185</f>
        <v>0</v>
      </c>
      <c r="U1185" s="34"/>
      <c r="V1185" s="34"/>
      <c r="W1185" s="34"/>
      <c r="X1185" s="34"/>
      <c r="Y1185" s="34"/>
      <c r="Z1185" s="34"/>
      <c r="AA1185" s="34"/>
      <c r="AB1185" s="34"/>
      <c r="AC1185" s="34"/>
      <c r="AD1185" s="34"/>
      <c r="AE1185" s="34"/>
      <c r="AR1185" s="195" t="s">
        <v>269</v>
      </c>
      <c r="AT1185" s="195" t="s">
        <v>148</v>
      </c>
      <c r="AU1185" s="195" t="s">
        <v>153</v>
      </c>
      <c r="AY1185" s="17" t="s">
        <v>145</v>
      </c>
      <c r="BE1185" s="196">
        <f>IF(N1185="základní",J1185,0)</f>
        <v>0</v>
      </c>
      <c r="BF1185" s="196">
        <f>IF(N1185="snížená",J1185,0)</f>
        <v>0</v>
      </c>
      <c r="BG1185" s="196">
        <f>IF(N1185="zákl. přenesená",J1185,0)</f>
        <v>0</v>
      </c>
      <c r="BH1185" s="196">
        <f>IF(N1185="sníž. přenesená",J1185,0)</f>
        <v>0</v>
      </c>
      <c r="BI1185" s="196">
        <f>IF(N1185="nulová",J1185,0)</f>
        <v>0</v>
      </c>
      <c r="BJ1185" s="17" t="s">
        <v>153</v>
      </c>
      <c r="BK1185" s="196">
        <f>ROUND(I1185*H1185,2)</f>
        <v>0</v>
      </c>
      <c r="BL1185" s="17" t="s">
        <v>269</v>
      </c>
      <c r="BM1185" s="195" t="s">
        <v>2164</v>
      </c>
    </row>
    <row r="1186" spans="1:65" s="2" customFormat="1" ht="16.5" customHeight="1">
      <c r="A1186" s="34"/>
      <c r="B1186" s="35"/>
      <c r="C1186" s="230" t="s">
        <v>2165</v>
      </c>
      <c r="D1186" s="230" t="s">
        <v>430</v>
      </c>
      <c r="E1186" s="231" t="s">
        <v>2166</v>
      </c>
      <c r="F1186" s="232" t="s">
        <v>2167</v>
      </c>
      <c r="G1186" s="233" t="s">
        <v>173</v>
      </c>
      <c r="H1186" s="234">
        <v>42.515000000000001</v>
      </c>
      <c r="I1186" s="235"/>
      <c r="J1186" s="236">
        <f>ROUND(I1186*H1186,2)</f>
        <v>0</v>
      </c>
      <c r="K1186" s="237"/>
      <c r="L1186" s="238"/>
      <c r="M1186" s="239" t="s">
        <v>1</v>
      </c>
      <c r="N1186" s="240" t="s">
        <v>41</v>
      </c>
      <c r="O1186" s="71"/>
      <c r="P1186" s="193">
        <f>O1186*H1186</f>
        <v>0</v>
      </c>
      <c r="Q1186" s="193">
        <v>0</v>
      </c>
      <c r="R1186" s="193">
        <f>Q1186*H1186</f>
        <v>0</v>
      </c>
      <c r="S1186" s="193">
        <v>0</v>
      </c>
      <c r="T1186" s="194">
        <f>S1186*H1186</f>
        <v>0</v>
      </c>
      <c r="U1186" s="34"/>
      <c r="V1186" s="34"/>
      <c r="W1186" s="34"/>
      <c r="X1186" s="34"/>
      <c r="Y1186" s="34"/>
      <c r="Z1186" s="34"/>
      <c r="AA1186" s="34"/>
      <c r="AB1186" s="34"/>
      <c r="AC1186" s="34"/>
      <c r="AD1186" s="34"/>
      <c r="AE1186" s="34"/>
      <c r="AR1186" s="195" t="s">
        <v>356</v>
      </c>
      <c r="AT1186" s="195" t="s">
        <v>430</v>
      </c>
      <c r="AU1186" s="195" t="s">
        <v>153</v>
      </c>
      <c r="AY1186" s="17" t="s">
        <v>145</v>
      </c>
      <c r="BE1186" s="196">
        <f>IF(N1186="základní",J1186,0)</f>
        <v>0</v>
      </c>
      <c r="BF1186" s="196">
        <f>IF(N1186="snížená",J1186,0)</f>
        <v>0</v>
      </c>
      <c r="BG1186" s="196">
        <f>IF(N1186="zákl. přenesená",J1186,0)</f>
        <v>0</v>
      </c>
      <c r="BH1186" s="196">
        <f>IF(N1186="sníž. přenesená",J1186,0)</f>
        <v>0</v>
      </c>
      <c r="BI1186" s="196">
        <f>IF(N1186="nulová",J1186,0)</f>
        <v>0</v>
      </c>
      <c r="BJ1186" s="17" t="s">
        <v>153</v>
      </c>
      <c r="BK1186" s="196">
        <f>ROUND(I1186*H1186,2)</f>
        <v>0</v>
      </c>
      <c r="BL1186" s="17" t="s">
        <v>269</v>
      </c>
      <c r="BM1186" s="195" t="s">
        <v>2168</v>
      </c>
    </row>
    <row r="1187" spans="1:65" s="14" customFormat="1" ht="11.25">
      <c r="B1187" s="208"/>
      <c r="C1187" s="209"/>
      <c r="D1187" s="199" t="s">
        <v>155</v>
      </c>
      <c r="E1187" s="209"/>
      <c r="F1187" s="211" t="s">
        <v>2169</v>
      </c>
      <c r="G1187" s="209"/>
      <c r="H1187" s="212">
        <v>42.515000000000001</v>
      </c>
      <c r="I1187" s="213"/>
      <c r="J1187" s="209"/>
      <c r="K1187" s="209"/>
      <c r="L1187" s="214"/>
      <c r="M1187" s="215"/>
      <c r="N1187" s="216"/>
      <c r="O1187" s="216"/>
      <c r="P1187" s="216"/>
      <c r="Q1187" s="216"/>
      <c r="R1187" s="216"/>
      <c r="S1187" s="216"/>
      <c r="T1187" s="217"/>
      <c r="AT1187" s="218" t="s">
        <v>155</v>
      </c>
      <c r="AU1187" s="218" t="s">
        <v>153</v>
      </c>
      <c r="AV1187" s="14" t="s">
        <v>153</v>
      </c>
      <c r="AW1187" s="14" t="s">
        <v>4</v>
      </c>
      <c r="AX1187" s="14" t="s">
        <v>83</v>
      </c>
      <c r="AY1187" s="218" t="s">
        <v>145</v>
      </c>
    </row>
    <row r="1188" spans="1:65" s="2" customFormat="1" ht="24.2" customHeight="1">
      <c r="A1188" s="34"/>
      <c r="B1188" s="35"/>
      <c r="C1188" s="183" t="s">
        <v>2170</v>
      </c>
      <c r="D1188" s="183" t="s">
        <v>148</v>
      </c>
      <c r="E1188" s="184" t="s">
        <v>2171</v>
      </c>
      <c r="F1188" s="185" t="s">
        <v>2172</v>
      </c>
      <c r="G1188" s="186" t="s">
        <v>173</v>
      </c>
      <c r="H1188" s="187">
        <v>20</v>
      </c>
      <c r="I1188" s="188"/>
      <c r="J1188" s="189">
        <f>ROUND(I1188*H1188,2)</f>
        <v>0</v>
      </c>
      <c r="K1188" s="190"/>
      <c r="L1188" s="39"/>
      <c r="M1188" s="191" t="s">
        <v>1</v>
      </c>
      <c r="N1188" s="192" t="s">
        <v>41</v>
      </c>
      <c r="O1188" s="71"/>
      <c r="P1188" s="193">
        <f>O1188*H1188</f>
        <v>0</v>
      </c>
      <c r="Q1188" s="193">
        <v>0</v>
      </c>
      <c r="R1188" s="193">
        <f>Q1188*H1188</f>
        <v>0</v>
      </c>
      <c r="S1188" s="193">
        <v>0</v>
      </c>
      <c r="T1188" s="194">
        <f>S1188*H1188</f>
        <v>0</v>
      </c>
      <c r="U1188" s="34"/>
      <c r="V1188" s="34"/>
      <c r="W1188" s="34"/>
      <c r="X1188" s="34"/>
      <c r="Y1188" s="34"/>
      <c r="Z1188" s="34"/>
      <c r="AA1188" s="34"/>
      <c r="AB1188" s="34"/>
      <c r="AC1188" s="34"/>
      <c r="AD1188" s="34"/>
      <c r="AE1188" s="34"/>
      <c r="AR1188" s="195" t="s">
        <v>269</v>
      </c>
      <c r="AT1188" s="195" t="s">
        <v>148</v>
      </c>
      <c r="AU1188" s="195" t="s">
        <v>153</v>
      </c>
      <c r="AY1188" s="17" t="s">
        <v>145</v>
      </c>
      <c r="BE1188" s="196">
        <f>IF(N1188="základní",J1188,0)</f>
        <v>0</v>
      </c>
      <c r="BF1188" s="196">
        <f>IF(N1188="snížená",J1188,0)</f>
        <v>0</v>
      </c>
      <c r="BG1188" s="196">
        <f>IF(N1188="zákl. přenesená",J1188,0)</f>
        <v>0</v>
      </c>
      <c r="BH1188" s="196">
        <f>IF(N1188="sníž. přenesená",J1188,0)</f>
        <v>0</v>
      </c>
      <c r="BI1188" s="196">
        <f>IF(N1188="nulová",J1188,0)</f>
        <v>0</v>
      </c>
      <c r="BJ1188" s="17" t="s">
        <v>153</v>
      </c>
      <c r="BK1188" s="196">
        <f>ROUND(I1188*H1188,2)</f>
        <v>0</v>
      </c>
      <c r="BL1188" s="17" t="s">
        <v>269</v>
      </c>
      <c r="BM1188" s="195" t="s">
        <v>2173</v>
      </c>
    </row>
    <row r="1189" spans="1:65" s="2" customFormat="1" ht="16.5" customHeight="1">
      <c r="A1189" s="34"/>
      <c r="B1189" s="35"/>
      <c r="C1189" s="230" t="s">
        <v>2174</v>
      </c>
      <c r="D1189" s="230" t="s">
        <v>430</v>
      </c>
      <c r="E1189" s="231" t="s">
        <v>2175</v>
      </c>
      <c r="F1189" s="232" t="s">
        <v>2176</v>
      </c>
      <c r="G1189" s="233" t="s">
        <v>173</v>
      </c>
      <c r="H1189" s="234">
        <v>21</v>
      </c>
      <c r="I1189" s="235"/>
      <c r="J1189" s="236">
        <f>ROUND(I1189*H1189,2)</f>
        <v>0</v>
      </c>
      <c r="K1189" s="237"/>
      <c r="L1189" s="238"/>
      <c r="M1189" s="239" t="s">
        <v>1</v>
      </c>
      <c r="N1189" s="240" t="s">
        <v>41</v>
      </c>
      <c r="O1189" s="71"/>
      <c r="P1189" s="193">
        <f>O1189*H1189</f>
        <v>0</v>
      </c>
      <c r="Q1189" s="193">
        <v>0</v>
      </c>
      <c r="R1189" s="193">
        <f>Q1189*H1189</f>
        <v>0</v>
      </c>
      <c r="S1189" s="193">
        <v>0</v>
      </c>
      <c r="T1189" s="194">
        <f>S1189*H1189</f>
        <v>0</v>
      </c>
      <c r="U1189" s="34"/>
      <c r="V1189" s="34"/>
      <c r="W1189" s="34"/>
      <c r="X1189" s="34"/>
      <c r="Y1189" s="34"/>
      <c r="Z1189" s="34"/>
      <c r="AA1189" s="34"/>
      <c r="AB1189" s="34"/>
      <c r="AC1189" s="34"/>
      <c r="AD1189" s="34"/>
      <c r="AE1189" s="34"/>
      <c r="AR1189" s="195" t="s">
        <v>356</v>
      </c>
      <c r="AT1189" s="195" t="s">
        <v>430</v>
      </c>
      <c r="AU1189" s="195" t="s">
        <v>153</v>
      </c>
      <c r="AY1189" s="17" t="s">
        <v>145</v>
      </c>
      <c r="BE1189" s="196">
        <f>IF(N1189="základní",J1189,0)</f>
        <v>0</v>
      </c>
      <c r="BF1189" s="196">
        <f>IF(N1189="snížená",J1189,0)</f>
        <v>0</v>
      </c>
      <c r="BG1189" s="196">
        <f>IF(N1189="zákl. přenesená",J1189,0)</f>
        <v>0</v>
      </c>
      <c r="BH1189" s="196">
        <f>IF(N1189="sníž. přenesená",J1189,0)</f>
        <v>0</v>
      </c>
      <c r="BI1189" s="196">
        <f>IF(N1189="nulová",J1189,0)</f>
        <v>0</v>
      </c>
      <c r="BJ1189" s="17" t="s">
        <v>153</v>
      </c>
      <c r="BK1189" s="196">
        <f>ROUND(I1189*H1189,2)</f>
        <v>0</v>
      </c>
      <c r="BL1189" s="17" t="s">
        <v>269</v>
      </c>
      <c r="BM1189" s="195" t="s">
        <v>2177</v>
      </c>
    </row>
    <row r="1190" spans="1:65" s="14" customFormat="1" ht="11.25">
      <c r="B1190" s="208"/>
      <c r="C1190" s="209"/>
      <c r="D1190" s="199" t="s">
        <v>155</v>
      </c>
      <c r="E1190" s="209"/>
      <c r="F1190" s="211" t="s">
        <v>1984</v>
      </c>
      <c r="G1190" s="209"/>
      <c r="H1190" s="212">
        <v>21</v>
      </c>
      <c r="I1190" s="213"/>
      <c r="J1190" s="209"/>
      <c r="K1190" s="209"/>
      <c r="L1190" s="214"/>
      <c r="M1190" s="215"/>
      <c r="N1190" s="216"/>
      <c r="O1190" s="216"/>
      <c r="P1190" s="216"/>
      <c r="Q1190" s="216"/>
      <c r="R1190" s="216"/>
      <c r="S1190" s="216"/>
      <c r="T1190" s="217"/>
      <c r="AT1190" s="218" t="s">
        <v>155</v>
      </c>
      <c r="AU1190" s="218" t="s">
        <v>153</v>
      </c>
      <c r="AV1190" s="14" t="s">
        <v>153</v>
      </c>
      <c r="AW1190" s="14" t="s">
        <v>4</v>
      </c>
      <c r="AX1190" s="14" t="s">
        <v>83</v>
      </c>
      <c r="AY1190" s="218" t="s">
        <v>145</v>
      </c>
    </row>
    <row r="1191" spans="1:65" s="2" customFormat="1" ht="24.2" customHeight="1">
      <c r="A1191" s="34"/>
      <c r="B1191" s="35"/>
      <c r="C1191" s="183" t="s">
        <v>2178</v>
      </c>
      <c r="D1191" s="183" t="s">
        <v>148</v>
      </c>
      <c r="E1191" s="184" t="s">
        <v>2179</v>
      </c>
      <c r="F1191" s="185" t="s">
        <v>2180</v>
      </c>
      <c r="G1191" s="186" t="s">
        <v>173</v>
      </c>
      <c r="H1191" s="187">
        <v>181.56</v>
      </c>
      <c r="I1191" s="188"/>
      <c r="J1191" s="189">
        <f>ROUND(I1191*H1191,2)</f>
        <v>0</v>
      </c>
      <c r="K1191" s="190"/>
      <c r="L1191" s="39"/>
      <c r="M1191" s="191" t="s">
        <v>1</v>
      </c>
      <c r="N1191" s="192" t="s">
        <v>41</v>
      </c>
      <c r="O1191" s="71"/>
      <c r="P1191" s="193">
        <f>O1191*H1191</f>
        <v>0</v>
      </c>
      <c r="Q1191" s="193">
        <v>2.0000000000000001E-4</v>
      </c>
      <c r="R1191" s="193">
        <f>Q1191*H1191</f>
        <v>3.6312000000000004E-2</v>
      </c>
      <c r="S1191" s="193">
        <v>0</v>
      </c>
      <c r="T1191" s="194">
        <f>S1191*H1191</f>
        <v>0</v>
      </c>
      <c r="U1191" s="34"/>
      <c r="V1191" s="34"/>
      <c r="W1191" s="34"/>
      <c r="X1191" s="34"/>
      <c r="Y1191" s="34"/>
      <c r="Z1191" s="34"/>
      <c r="AA1191" s="34"/>
      <c r="AB1191" s="34"/>
      <c r="AC1191" s="34"/>
      <c r="AD1191" s="34"/>
      <c r="AE1191" s="34"/>
      <c r="AR1191" s="195" t="s">
        <v>269</v>
      </c>
      <c r="AT1191" s="195" t="s">
        <v>148</v>
      </c>
      <c r="AU1191" s="195" t="s">
        <v>153</v>
      </c>
      <c r="AY1191" s="17" t="s">
        <v>145</v>
      </c>
      <c r="BE1191" s="196">
        <f>IF(N1191="základní",J1191,0)</f>
        <v>0</v>
      </c>
      <c r="BF1191" s="196">
        <f>IF(N1191="snížená",J1191,0)</f>
        <v>0</v>
      </c>
      <c r="BG1191" s="196">
        <f>IF(N1191="zákl. přenesená",J1191,0)</f>
        <v>0</v>
      </c>
      <c r="BH1191" s="196">
        <f>IF(N1191="sníž. přenesená",J1191,0)</f>
        <v>0</v>
      </c>
      <c r="BI1191" s="196">
        <f>IF(N1191="nulová",J1191,0)</f>
        <v>0</v>
      </c>
      <c r="BJ1191" s="17" t="s">
        <v>153</v>
      </c>
      <c r="BK1191" s="196">
        <f>ROUND(I1191*H1191,2)</f>
        <v>0</v>
      </c>
      <c r="BL1191" s="17" t="s">
        <v>269</v>
      </c>
      <c r="BM1191" s="195" t="s">
        <v>2181</v>
      </c>
    </row>
    <row r="1192" spans="1:65" s="2" customFormat="1" ht="33" customHeight="1">
      <c r="A1192" s="34"/>
      <c r="B1192" s="35"/>
      <c r="C1192" s="183" t="s">
        <v>2182</v>
      </c>
      <c r="D1192" s="183" t="s">
        <v>148</v>
      </c>
      <c r="E1192" s="184" t="s">
        <v>2183</v>
      </c>
      <c r="F1192" s="185" t="s">
        <v>2184</v>
      </c>
      <c r="G1192" s="186" t="s">
        <v>173</v>
      </c>
      <c r="H1192" s="187">
        <v>181.56</v>
      </c>
      <c r="I1192" s="188"/>
      <c r="J1192" s="189">
        <f>ROUND(I1192*H1192,2)</f>
        <v>0</v>
      </c>
      <c r="K1192" s="190"/>
      <c r="L1192" s="39"/>
      <c r="M1192" s="191" t="s">
        <v>1</v>
      </c>
      <c r="N1192" s="192" t="s">
        <v>41</v>
      </c>
      <c r="O1192" s="71"/>
      <c r="P1192" s="193">
        <f>O1192*H1192</f>
        <v>0</v>
      </c>
      <c r="Q1192" s="193">
        <v>2.5999999999999998E-4</v>
      </c>
      <c r="R1192" s="193">
        <f>Q1192*H1192</f>
        <v>4.7205599999999993E-2</v>
      </c>
      <c r="S1192" s="193">
        <v>0</v>
      </c>
      <c r="T1192" s="194">
        <f>S1192*H1192</f>
        <v>0</v>
      </c>
      <c r="U1192" s="34"/>
      <c r="V1192" s="34"/>
      <c r="W1192" s="34"/>
      <c r="X1192" s="34"/>
      <c r="Y1192" s="34"/>
      <c r="Z1192" s="34"/>
      <c r="AA1192" s="34"/>
      <c r="AB1192" s="34"/>
      <c r="AC1192" s="34"/>
      <c r="AD1192" s="34"/>
      <c r="AE1192" s="34"/>
      <c r="AR1192" s="195" t="s">
        <v>269</v>
      </c>
      <c r="AT1192" s="195" t="s">
        <v>148</v>
      </c>
      <c r="AU1192" s="195" t="s">
        <v>153</v>
      </c>
      <c r="AY1192" s="17" t="s">
        <v>145</v>
      </c>
      <c r="BE1192" s="196">
        <f>IF(N1192="základní",J1192,0)</f>
        <v>0</v>
      </c>
      <c r="BF1192" s="196">
        <f>IF(N1192="snížená",J1192,0)</f>
        <v>0</v>
      </c>
      <c r="BG1192" s="196">
        <f>IF(N1192="zákl. přenesená",J1192,0)</f>
        <v>0</v>
      </c>
      <c r="BH1192" s="196">
        <f>IF(N1192="sníž. přenesená",J1192,0)</f>
        <v>0</v>
      </c>
      <c r="BI1192" s="196">
        <f>IF(N1192="nulová",J1192,0)</f>
        <v>0</v>
      </c>
      <c r="BJ1192" s="17" t="s">
        <v>153</v>
      </c>
      <c r="BK1192" s="196">
        <f>ROUND(I1192*H1192,2)</f>
        <v>0</v>
      </c>
      <c r="BL1192" s="17" t="s">
        <v>269</v>
      </c>
      <c r="BM1192" s="195" t="s">
        <v>2185</v>
      </c>
    </row>
    <row r="1193" spans="1:65" s="2" customFormat="1" ht="24.2" customHeight="1">
      <c r="A1193" s="34"/>
      <c r="B1193" s="35"/>
      <c r="C1193" s="183" t="s">
        <v>2186</v>
      </c>
      <c r="D1193" s="183" t="s">
        <v>148</v>
      </c>
      <c r="E1193" s="184" t="s">
        <v>2187</v>
      </c>
      <c r="F1193" s="185" t="s">
        <v>2188</v>
      </c>
      <c r="G1193" s="186" t="s">
        <v>173</v>
      </c>
      <c r="H1193" s="187">
        <v>33.981999999999999</v>
      </c>
      <c r="I1193" s="188"/>
      <c r="J1193" s="189">
        <f>ROUND(I1193*H1193,2)</f>
        <v>0</v>
      </c>
      <c r="K1193" s="190"/>
      <c r="L1193" s="39"/>
      <c r="M1193" s="191" t="s">
        <v>1</v>
      </c>
      <c r="N1193" s="192" t="s">
        <v>41</v>
      </c>
      <c r="O1193" s="71"/>
      <c r="P1193" s="193">
        <f>O1193*H1193</f>
        <v>0</v>
      </c>
      <c r="Q1193" s="193">
        <v>0</v>
      </c>
      <c r="R1193" s="193">
        <f>Q1193*H1193</f>
        <v>0</v>
      </c>
      <c r="S1193" s="193">
        <v>0</v>
      </c>
      <c r="T1193" s="194">
        <f>S1193*H1193</f>
        <v>0</v>
      </c>
      <c r="U1193" s="34"/>
      <c r="V1193" s="34"/>
      <c r="W1193" s="34"/>
      <c r="X1193" s="34"/>
      <c r="Y1193" s="34"/>
      <c r="Z1193" s="34"/>
      <c r="AA1193" s="34"/>
      <c r="AB1193" s="34"/>
      <c r="AC1193" s="34"/>
      <c r="AD1193" s="34"/>
      <c r="AE1193" s="34"/>
      <c r="AR1193" s="195" t="s">
        <v>269</v>
      </c>
      <c r="AT1193" s="195" t="s">
        <v>148</v>
      </c>
      <c r="AU1193" s="195" t="s">
        <v>153</v>
      </c>
      <c r="AY1193" s="17" t="s">
        <v>145</v>
      </c>
      <c r="BE1193" s="196">
        <f>IF(N1193="základní",J1193,0)</f>
        <v>0</v>
      </c>
      <c r="BF1193" s="196">
        <f>IF(N1193="snížená",J1193,0)</f>
        <v>0</v>
      </c>
      <c r="BG1193" s="196">
        <f>IF(N1193="zákl. přenesená",J1193,0)</f>
        <v>0</v>
      </c>
      <c r="BH1193" s="196">
        <f>IF(N1193="sníž. přenesená",J1193,0)</f>
        <v>0</v>
      </c>
      <c r="BI1193" s="196">
        <f>IF(N1193="nulová",J1193,0)</f>
        <v>0</v>
      </c>
      <c r="BJ1193" s="17" t="s">
        <v>153</v>
      </c>
      <c r="BK1193" s="196">
        <f>ROUND(I1193*H1193,2)</f>
        <v>0</v>
      </c>
      <c r="BL1193" s="17" t="s">
        <v>269</v>
      </c>
      <c r="BM1193" s="195" t="s">
        <v>2189</v>
      </c>
    </row>
    <row r="1194" spans="1:65" s="13" customFormat="1" ht="11.25">
      <c r="B1194" s="197"/>
      <c r="C1194" s="198"/>
      <c r="D1194" s="199" t="s">
        <v>155</v>
      </c>
      <c r="E1194" s="200" t="s">
        <v>1</v>
      </c>
      <c r="F1194" s="201" t="s">
        <v>2190</v>
      </c>
      <c r="G1194" s="198"/>
      <c r="H1194" s="200" t="s">
        <v>1</v>
      </c>
      <c r="I1194" s="202"/>
      <c r="J1194" s="198"/>
      <c r="K1194" s="198"/>
      <c r="L1194" s="203"/>
      <c r="M1194" s="204"/>
      <c r="N1194" s="205"/>
      <c r="O1194" s="205"/>
      <c r="P1194" s="205"/>
      <c r="Q1194" s="205"/>
      <c r="R1194" s="205"/>
      <c r="S1194" s="205"/>
      <c r="T1194" s="206"/>
      <c r="AT1194" s="207" t="s">
        <v>155</v>
      </c>
      <c r="AU1194" s="207" t="s">
        <v>153</v>
      </c>
      <c r="AV1194" s="13" t="s">
        <v>83</v>
      </c>
      <c r="AW1194" s="13" t="s">
        <v>33</v>
      </c>
      <c r="AX1194" s="13" t="s">
        <v>75</v>
      </c>
      <c r="AY1194" s="207" t="s">
        <v>145</v>
      </c>
    </row>
    <row r="1195" spans="1:65" s="13" customFormat="1" ht="11.25">
      <c r="B1195" s="197"/>
      <c r="C1195" s="198"/>
      <c r="D1195" s="199" t="s">
        <v>155</v>
      </c>
      <c r="E1195" s="200" t="s">
        <v>1</v>
      </c>
      <c r="F1195" s="201" t="s">
        <v>187</v>
      </c>
      <c r="G1195" s="198"/>
      <c r="H1195" s="200" t="s">
        <v>1</v>
      </c>
      <c r="I1195" s="202"/>
      <c r="J1195" s="198"/>
      <c r="K1195" s="198"/>
      <c r="L1195" s="203"/>
      <c r="M1195" s="204"/>
      <c r="N1195" s="205"/>
      <c r="O1195" s="205"/>
      <c r="P1195" s="205"/>
      <c r="Q1195" s="205"/>
      <c r="R1195" s="205"/>
      <c r="S1195" s="205"/>
      <c r="T1195" s="206"/>
      <c r="AT1195" s="207" t="s">
        <v>155</v>
      </c>
      <c r="AU1195" s="207" t="s">
        <v>153</v>
      </c>
      <c r="AV1195" s="13" t="s">
        <v>83</v>
      </c>
      <c r="AW1195" s="13" t="s">
        <v>33</v>
      </c>
      <c r="AX1195" s="13" t="s">
        <v>75</v>
      </c>
      <c r="AY1195" s="207" t="s">
        <v>145</v>
      </c>
    </row>
    <row r="1196" spans="1:65" s="14" customFormat="1" ht="11.25">
      <c r="B1196" s="208"/>
      <c r="C1196" s="209"/>
      <c r="D1196" s="199" t="s">
        <v>155</v>
      </c>
      <c r="E1196" s="210" t="s">
        <v>1</v>
      </c>
      <c r="F1196" s="211" t="s">
        <v>220</v>
      </c>
      <c r="G1196" s="209"/>
      <c r="H1196" s="212">
        <v>10.784999999999998</v>
      </c>
      <c r="I1196" s="213"/>
      <c r="J1196" s="209"/>
      <c r="K1196" s="209"/>
      <c r="L1196" s="214"/>
      <c r="M1196" s="215"/>
      <c r="N1196" s="216"/>
      <c r="O1196" s="216"/>
      <c r="P1196" s="216"/>
      <c r="Q1196" s="216"/>
      <c r="R1196" s="216"/>
      <c r="S1196" s="216"/>
      <c r="T1196" s="217"/>
      <c r="AT1196" s="218" t="s">
        <v>155</v>
      </c>
      <c r="AU1196" s="218" t="s">
        <v>153</v>
      </c>
      <c r="AV1196" s="14" t="s">
        <v>153</v>
      </c>
      <c r="AW1196" s="14" t="s">
        <v>33</v>
      </c>
      <c r="AX1196" s="14" t="s">
        <v>75</v>
      </c>
      <c r="AY1196" s="218" t="s">
        <v>145</v>
      </c>
    </row>
    <row r="1197" spans="1:65" s="13" customFormat="1" ht="11.25">
      <c r="B1197" s="197"/>
      <c r="C1197" s="198"/>
      <c r="D1197" s="199" t="s">
        <v>155</v>
      </c>
      <c r="E1197" s="200" t="s">
        <v>1</v>
      </c>
      <c r="F1197" s="201" t="s">
        <v>209</v>
      </c>
      <c r="G1197" s="198"/>
      <c r="H1197" s="200" t="s">
        <v>1</v>
      </c>
      <c r="I1197" s="202"/>
      <c r="J1197" s="198"/>
      <c r="K1197" s="198"/>
      <c r="L1197" s="203"/>
      <c r="M1197" s="204"/>
      <c r="N1197" s="205"/>
      <c r="O1197" s="205"/>
      <c r="P1197" s="205"/>
      <c r="Q1197" s="205"/>
      <c r="R1197" s="205"/>
      <c r="S1197" s="205"/>
      <c r="T1197" s="206"/>
      <c r="AT1197" s="207" t="s">
        <v>155</v>
      </c>
      <c r="AU1197" s="207" t="s">
        <v>153</v>
      </c>
      <c r="AV1197" s="13" t="s">
        <v>83</v>
      </c>
      <c r="AW1197" s="13" t="s">
        <v>33</v>
      </c>
      <c r="AX1197" s="13" t="s">
        <v>75</v>
      </c>
      <c r="AY1197" s="207" t="s">
        <v>145</v>
      </c>
    </row>
    <row r="1198" spans="1:65" s="14" customFormat="1" ht="11.25">
      <c r="B1198" s="208"/>
      <c r="C1198" s="209"/>
      <c r="D1198" s="199" t="s">
        <v>155</v>
      </c>
      <c r="E1198" s="210" t="s">
        <v>1</v>
      </c>
      <c r="F1198" s="211" t="s">
        <v>2191</v>
      </c>
      <c r="G1198" s="209"/>
      <c r="H1198" s="212">
        <v>19.509</v>
      </c>
      <c r="I1198" s="213"/>
      <c r="J1198" s="209"/>
      <c r="K1198" s="209"/>
      <c r="L1198" s="214"/>
      <c r="M1198" s="215"/>
      <c r="N1198" s="216"/>
      <c r="O1198" s="216"/>
      <c r="P1198" s="216"/>
      <c r="Q1198" s="216"/>
      <c r="R1198" s="216"/>
      <c r="S1198" s="216"/>
      <c r="T1198" s="217"/>
      <c r="AT1198" s="218" t="s">
        <v>155</v>
      </c>
      <c r="AU1198" s="218" t="s">
        <v>153</v>
      </c>
      <c r="AV1198" s="14" t="s">
        <v>153</v>
      </c>
      <c r="AW1198" s="14" t="s">
        <v>33</v>
      </c>
      <c r="AX1198" s="14" t="s">
        <v>75</v>
      </c>
      <c r="AY1198" s="218" t="s">
        <v>145</v>
      </c>
    </row>
    <row r="1199" spans="1:65" s="13" customFormat="1" ht="11.25">
      <c r="B1199" s="197"/>
      <c r="C1199" s="198"/>
      <c r="D1199" s="199" t="s">
        <v>155</v>
      </c>
      <c r="E1199" s="200" t="s">
        <v>1</v>
      </c>
      <c r="F1199" s="201" t="s">
        <v>2192</v>
      </c>
      <c r="G1199" s="198"/>
      <c r="H1199" s="200" t="s">
        <v>1</v>
      </c>
      <c r="I1199" s="202"/>
      <c r="J1199" s="198"/>
      <c r="K1199" s="198"/>
      <c r="L1199" s="203"/>
      <c r="M1199" s="204"/>
      <c r="N1199" s="205"/>
      <c r="O1199" s="205"/>
      <c r="P1199" s="205"/>
      <c r="Q1199" s="205"/>
      <c r="R1199" s="205"/>
      <c r="S1199" s="205"/>
      <c r="T1199" s="206"/>
      <c r="AT1199" s="207" t="s">
        <v>155</v>
      </c>
      <c r="AU1199" s="207" t="s">
        <v>153</v>
      </c>
      <c r="AV1199" s="13" t="s">
        <v>83</v>
      </c>
      <c r="AW1199" s="13" t="s">
        <v>33</v>
      </c>
      <c r="AX1199" s="13" t="s">
        <v>75</v>
      </c>
      <c r="AY1199" s="207" t="s">
        <v>145</v>
      </c>
    </row>
    <row r="1200" spans="1:65" s="13" customFormat="1" ht="11.25">
      <c r="B1200" s="197"/>
      <c r="C1200" s="198"/>
      <c r="D1200" s="199" t="s">
        <v>155</v>
      </c>
      <c r="E1200" s="200" t="s">
        <v>1</v>
      </c>
      <c r="F1200" s="201" t="s">
        <v>187</v>
      </c>
      <c r="G1200" s="198"/>
      <c r="H1200" s="200" t="s">
        <v>1</v>
      </c>
      <c r="I1200" s="202"/>
      <c r="J1200" s="198"/>
      <c r="K1200" s="198"/>
      <c r="L1200" s="203"/>
      <c r="M1200" s="204"/>
      <c r="N1200" s="205"/>
      <c r="O1200" s="205"/>
      <c r="P1200" s="205"/>
      <c r="Q1200" s="205"/>
      <c r="R1200" s="205"/>
      <c r="S1200" s="205"/>
      <c r="T1200" s="206"/>
      <c r="AT1200" s="207" t="s">
        <v>155</v>
      </c>
      <c r="AU1200" s="207" t="s">
        <v>153</v>
      </c>
      <c r="AV1200" s="13" t="s">
        <v>83</v>
      </c>
      <c r="AW1200" s="13" t="s">
        <v>33</v>
      </c>
      <c r="AX1200" s="13" t="s">
        <v>75</v>
      </c>
      <c r="AY1200" s="207" t="s">
        <v>145</v>
      </c>
    </row>
    <row r="1201" spans="1:65" s="14" customFormat="1" ht="11.25">
      <c r="B1201" s="208"/>
      <c r="C1201" s="209"/>
      <c r="D1201" s="199" t="s">
        <v>155</v>
      </c>
      <c r="E1201" s="210" t="s">
        <v>1</v>
      </c>
      <c r="F1201" s="211" t="s">
        <v>287</v>
      </c>
      <c r="G1201" s="209"/>
      <c r="H1201" s="212">
        <v>1.105</v>
      </c>
      <c r="I1201" s="213"/>
      <c r="J1201" s="209"/>
      <c r="K1201" s="209"/>
      <c r="L1201" s="214"/>
      <c r="M1201" s="215"/>
      <c r="N1201" s="216"/>
      <c r="O1201" s="216"/>
      <c r="P1201" s="216"/>
      <c r="Q1201" s="216"/>
      <c r="R1201" s="216"/>
      <c r="S1201" s="216"/>
      <c r="T1201" s="217"/>
      <c r="AT1201" s="218" t="s">
        <v>155</v>
      </c>
      <c r="AU1201" s="218" t="s">
        <v>153</v>
      </c>
      <c r="AV1201" s="14" t="s">
        <v>153</v>
      </c>
      <c r="AW1201" s="14" t="s">
        <v>33</v>
      </c>
      <c r="AX1201" s="14" t="s">
        <v>75</v>
      </c>
      <c r="AY1201" s="218" t="s">
        <v>145</v>
      </c>
    </row>
    <row r="1202" spans="1:65" s="13" customFormat="1" ht="11.25">
      <c r="B1202" s="197"/>
      <c r="C1202" s="198"/>
      <c r="D1202" s="199" t="s">
        <v>155</v>
      </c>
      <c r="E1202" s="200" t="s">
        <v>1</v>
      </c>
      <c r="F1202" s="201" t="s">
        <v>209</v>
      </c>
      <c r="G1202" s="198"/>
      <c r="H1202" s="200" t="s">
        <v>1</v>
      </c>
      <c r="I1202" s="202"/>
      <c r="J1202" s="198"/>
      <c r="K1202" s="198"/>
      <c r="L1202" s="203"/>
      <c r="M1202" s="204"/>
      <c r="N1202" s="205"/>
      <c r="O1202" s="205"/>
      <c r="P1202" s="205"/>
      <c r="Q1202" s="205"/>
      <c r="R1202" s="205"/>
      <c r="S1202" s="205"/>
      <c r="T1202" s="206"/>
      <c r="AT1202" s="207" t="s">
        <v>155</v>
      </c>
      <c r="AU1202" s="207" t="s">
        <v>153</v>
      </c>
      <c r="AV1202" s="13" t="s">
        <v>83</v>
      </c>
      <c r="AW1202" s="13" t="s">
        <v>33</v>
      </c>
      <c r="AX1202" s="13" t="s">
        <v>75</v>
      </c>
      <c r="AY1202" s="207" t="s">
        <v>145</v>
      </c>
    </row>
    <row r="1203" spans="1:65" s="14" customFormat="1" ht="11.25">
      <c r="B1203" s="208"/>
      <c r="C1203" s="209"/>
      <c r="D1203" s="199" t="s">
        <v>155</v>
      </c>
      <c r="E1203" s="210" t="s">
        <v>1</v>
      </c>
      <c r="F1203" s="211" t="s">
        <v>288</v>
      </c>
      <c r="G1203" s="209"/>
      <c r="H1203" s="212">
        <v>2.5830000000000002</v>
      </c>
      <c r="I1203" s="213"/>
      <c r="J1203" s="209"/>
      <c r="K1203" s="209"/>
      <c r="L1203" s="214"/>
      <c r="M1203" s="215"/>
      <c r="N1203" s="216"/>
      <c r="O1203" s="216"/>
      <c r="P1203" s="216"/>
      <c r="Q1203" s="216"/>
      <c r="R1203" s="216"/>
      <c r="S1203" s="216"/>
      <c r="T1203" s="217"/>
      <c r="AT1203" s="218" t="s">
        <v>155</v>
      </c>
      <c r="AU1203" s="218" t="s">
        <v>153</v>
      </c>
      <c r="AV1203" s="14" t="s">
        <v>153</v>
      </c>
      <c r="AW1203" s="14" t="s">
        <v>33</v>
      </c>
      <c r="AX1203" s="14" t="s">
        <v>75</v>
      </c>
      <c r="AY1203" s="218" t="s">
        <v>145</v>
      </c>
    </row>
    <row r="1204" spans="1:65" s="15" customFormat="1" ht="11.25">
      <c r="B1204" s="219"/>
      <c r="C1204" s="220"/>
      <c r="D1204" s="199" t="s">
        <v>155</v>
      </c>
      <c r="E1204" s="221" t="s">
        <v>1</v>
      </c>
      <c r="F1204" s="222" t="s">
        <v>165</v>
      </c>
      <c r="G1204" s="220"/>
      <c r="H1204" s="223">
        <v>33.981999999999999</v>
      </c>
      <c r="I1204" s="224"/>
      <c r="J1204" s="220"/>
      <c r="K1204" s="220"/>
      <c r="L1204" s="225"/>
      <c r="M1204" s="226"/>
      <c r="N1204" s="227"/>
      <c r="O1204" s="227"/>
      <c r="P1204" s="227"/>
      <c r="Q1204" s="227"/>
      <c r="R1204" s="227"/>
      <c r="S1204" s="227"/>
      <c r="T1204" s="228"/>
      <c r="AT1204" s="229" t="s">
        <v>155</v>
      </c>
      <c r="AU1204" s="229" t="s">
        <v>153</v>
      </c>
      <c r="AV1204" s="15" t="s">
        <v>152</v>
      </c>
      <c r="AW1204" s="15" t="s">
        <v>33</v>
      </c>
      <c r="AX1204" s="15" t="s">
        <v>83</v>
      </c>
      <c r="AY1204" s="229" t="s">
        <v>145</v>
      </c>
    </row>
    <row r="1205" spans="1:65" s="12" customFormat="1" ht="22.9" customHeight="1">
      <c r="B1205" s="167"/>
      <c r="C1205" s="168"/>
      <c r="D1205" s="169" t="s">
        <v>74</v>
      </c>
      <c r="E1205" s="181" t="s">
        <v>2193</v>
      </c>
      <c r="F1205" s="181" t="s">
        <v>2194</v>
      </c>
      <c r="G1205" s="168"/>
      <c r="H1205" s="168"/>
      <c r="I1205" s="171"/>
      <c r="J1205" s="182">
        <f>BK1205</f>
        <v>0</v>
      </c>
      <c r="K1205" s="168"/>
      <c r="L1205" s="173"/>
      <c r="M1205" s="174"/>
      <c r="N1205" s="175"/>
      <c r="O1205" s="175"/>
      <c r="P1205" s="176">
        <f>SUM(P1206:P1212)</f>
        <v>0</v>
      </c>
      <c r="Q1205" s="175"/>
      <c r="R1205" s="176">
        <f>SUM(R1206:R1212)</f>
        <v>1.0272000000000002E-2</v>
      </c>
      <c r="S1205" s="175"/>
      <c r="T1205" s="177">
        <f>SUM(T1206:T1212)</f>
        <v>1.1200000000000002E-2</v>
      </c>
      <c r="AR1205" s="178" t="s">
        <v>153</v>
      </c>
      <c r="AT1205" s="179" t="s">
        <v>74</v>
      </c>
      <c r="AU1205" s="179" t="s">
        <v>83</v>
      </c>
      <c r="AY1205" s="178" t="s">
        <v>145</v>
      </c>
      <c r="BK1205" s="180">
        <f>SUM(BK1206:BK1212)</f>
        <v>0</v>
      </c>
    </row>
    <row r="1206" spans="1:65" s="2" customFormat="1" ht="24.2" customHeight="1">
      <c r="A1206" s="34"/>
      <c r="B1206" s="35"/>
      <c r="C1206" s="183" t="s">
        <v>2195</v>
      </c>
      <c r="D1206" s="183" t="s">
        <v>148</v>
      </c>
      <c r="E1206" s="184" t="s">
        <v>2196</v>
      </c>
      <c r="F1206" s="185" t="s">
        <v>2197</v>
      </c>
      <c r="G1206" s="186" t="s">
        <v>173</v>
      </c>
      <c r="H1206" s="187">
        <v>0.8</v>
      </c>
      <c r="I1206" s="188"/>
      <c r="J1206" s="189">
        <f>ROUND(I1206*H1206,2)</f>
        <v>0</v>
      </c>
      <c r="K1206" s="190"/>
      <c r="L1206" s="39"/>
      <c r="M1206" s="191" t="s">
        <v>1</v>
      </c>
      <c r="N1206" s="192" t="s">
        <v>41</v>
      </c>
      <c r="O1206" s="71"/>
      <c r="P1206" s="193">
        <f>O1206*H1206</f>
        <v>0</v>
      </c>
      <c r="Q1206" s="193">
        <v>0</v>
      </c>
      <c r="R1206" s="193">
        <f>Q1206*H1206</f>
        <v>0</v>
      </c>
      <c r="S1206" s="193">
        <v>1.4E-2</v>
      </c>
      <c r="T1206" s="194">
        <f>S1206*H1206</f>
        <v>1.1200000000000002E-2</v>
      </c>
      <c r="U1206" s="34"/>
      <c r="V1206" s="34"/>
      <c r="W1206" s="34"/>
      <c r="X1206" s="34"/>
      <c r="Y1206" s="34"/>
      <c r="Z1206" s="34"/>
      <c r="AA1206" s="34"/>
      <c r="AB1206" s="34"/>
      <c r="AC1206" s="34"/>
      <c r="AD1206" s="34"/>
      <c r="AE1206" s="34"/>
      <c r="AR1206" s="195" t="s">
        <v>269</v>
      </c>
      <c r="AT1206" s="195" t="s">
        <v>148</v>
      </c>
      <c r="AU1206" s="195" t="s">
        <v>153</v>
      </c>
      <c r="AY1206" s="17" t="s">
        <v>145</v>
      </c>
      <c r="BE1206" s="196">
        <f>IF(N1206="základní",J1206,0)</f>
        <v>0</v>
      </c>
      <c r="BF1206" s="196">
        <f>IF(N1206="snížená",J1206,0)</f>
        <v>0</v>
      </c>
      <c r="BG1206" s="196">
        <f>IF(N1206="zákl. přenesená",J1206,0)</f>
        <v>0</v>
      </c>
      <c r="BH1206" s="196">
        <f>IF(N1206="sníž. přenesená",J1206,0)</f>
        <v>0</v>
      </c>
      <c r="BI1206" s="196">
        <f>IF(N1206="nulová",J1206,0)</f>
        <v>0</v>
      </c>
      <c r="BJ1206" s="17" t="s">
        <v>153</v>
      </c>
      <c r="BK1206" s="196">
        <f>ROUND(I1206*H1206,2)</f>
        <v>0</v>
      </c>
      <c r="BL1206" s="17" t="s">
        <v>269</v>
      </c>
      <c r="BM1206" s="195" t="s">
        <v>2198</v>
      </c>
    </row>
    <row r="1207" spans="1:65" s="13" customFormat="1" ht="11.25">
      <c r="B1207" s="197"/>
      <c r="C1207" s="198"/>
      <c r="D1207" s="199" t="s">
        <v>155</v>
      </c>
      <c r="E1207" s="200" t="s">
        <v>1</v>
      </c>
      <c r="F1207" s="201" t="s">
        <v>2118</v>
      </c>
      <c r="G1207" s="198"/>
      <c r="H1207" s="200" t="s">
        <v>1</v>
      </c>
      <c r="I1207" s="202"/>
      <c r="J1207" s="198"/>
      <c r="K1207" s="198"/>
      <c r="L1207" s="203"/>
      <c r="M1207" s="204"/>
      <c r="N1207" s="205"/>
      <c r="O1207" s="205"/>
      <c r="P1207" s="205"/>
      <c r="Q1207" s="205"/>
      <c r="R1207" s="205"/>
      <c r="S1207" s="205"/>
      <c r="T1207" s="206"/>
      <c r="AT1207" s="207" t="s">
        <v>155</v>
      </c>
      <c r="AU1207" s="207" t="s">
        <v>153</v>
      </c>
      <c r="AV1207" s="13" t="s">
        <v>83</v>
      </c>
      <c r="AW1207" s="13" t="s">
        <v>33</v>
      </c>
      <c r="AX1207" s="13" t="s">
        <v>75</v>
      </c>
      <c r="AY1207" s="207" t="s">
        <v>145</v>
      </c>
    </row>
    <row r="1208" spans="1:65" s="14" customFormat="1" ht="11.25">
      <c r="B1208" s="208"/>
      <c r="C1208" s="209"/>
      <c r="D1208" s="199" t="s">
        <v>155</v>
      </c>
      <c r="E1208" s="210" t="s">
        <v>1</v>
      </c>
      <c r="F1208" s="211" t="s">
        <v>2199</v>
      </c>
      <c r="G1208" s="209"/>
      <c r="H1208" s="212">
        <v>0.8</v>
      </c>
      <c r="I1208" s="213"/>
      <c r="J1208" s="209"/>
      <c r="K1208" s="209"/>
      <c r="L1208" s="214"/>
      <c r="M1208" s="215"/>
      <c r="N1208" s="216"/>
      <c r="O1208" s="216"/>
      <c r="P1208" s="216"/>
      <c r="Q1208" s="216"/>
      <c r="R1208" s="216"/>
      <c r="S1208" s="216"/>
      <c r="T1208" s="217"/>
      <c r="AT1208" s="218" t="s">
        <v>155</v>
      </c>
      <c r="AU1208" s="218" t="s">
        <v>153</v>
      </c>
      <c r="AV1208" s="14" t="s">
        <v>153</v>
      </c>
      <c r="AW1208" s="14" t="s">
        <v>33</v>
      </c>
      <c r="AX1208" s="14" t="s">
        <v>83</v>
      </c>
      <c r="AY1208" s="218" t="s">
        <v>145</v>
      </c>
    </row>
    <row r="1209" spans="1:65" s="2" customFormat="1" ht="24.2" customHeight="1">
      <c r="A1209" s="34"/>
      <c r="B1209" s="35"/>
      <c r="C1209" s="183" t="s">
        <v>2200</v>
      </c>
      <c r="D1209" s="183" t="s">
        <v>148</v>
      </c>
      <c r="E1209" s="184" t="s">
        <v>2201</v>
      </c>
      <c r="F1209" s="185" t="s">
        <v>2202</v>
      </c>
      <c r="G1209" s="186" t="s">
        <v>173</v>
      </c>
      <c r="H1209" s="187">
        <v>0.8</v>
      </c>
      <c r="I1209" s="188"/>
      <c r="J1209" s="189">
        <f>ROUND(I1209*H1209,2)</f>
        <v>0</v>
      </c>
      <c r="K1209" s="190"/>
      <c r="L1209" s="39"/>
      <c r="M1209" s="191" t="s">
        <v>1</v>
      </c>
      <c r="N1209" s="192" t="s">
        <v>41</v>
      </c>
      <c r="O1209" s="71"/>
      <c r="P1209" s="193">
        <f>O1209*H1209</f>
        <v>0</v>
      </c>
      <c r="Q1209" s="193">
        <v>1.2840000000000001E-2</v>
      </c>
      <c r="R1209" s="193">
        <f>Q1209*H1209</f>
        <v>1.0272000000000002E-2</v>
      </c>
      <c r="S1209" s="193">
        <v>0</v>
      </c>
      <c r="T1209" s="194">
        <f>S1209*H1209</f>
        <v>0</v>
      </c>
      <c r="U1209" s="34"/>
      <c r="V1209" s="34"/>
      <c r="W1209" s="34"/>
      <c r="X1209" s="34"/>
      <c r="Y1209" s="34"/>
      <c r="Z1209" s="34"/>
      <c r="AA1209" s="34"/>
      <c r="AB1209" s="34"/>
      <c r="AC1209" s="34"/>
      <c r="AD1209" s="34"/>
      <c r="AE1209" s="34"/>
      <c r="AR1209" s="195" t="s">
        <v>269</v>
      </c>
      <c r="AT1209" s="195" t="s">
        <v>148</v>
      </c>
      <c r="AU1209" s="195" t="s">
        <v>153</v>
      </c>
      <c r="AY1209" s="17" t="s">
        <v>145</v>
      </c>
      <c r="BE1209" s="196">
        <f>IF(N1209="základní",J1209,0)</f>
        <v>0</v>
      </c>
      <c r="BF1209" s="196">
        <f>IF(N1209="snížená",J1209,0)</f>
        <v>0</v>
      </c>
      <c r="BG1209" s="196">
        <f>IF(N1209="zákl. přenesená",J1209,0)</f>
        <v>0</v>
      </c>
      <c r="BH1209" s="196">
        <f>IF(N1209="sníž. přenesená",J1209,0)</f>
        <v>0</v>
      </c>
      <c r="BI1209" s="196">
        <f>IF(N1209="nulová",J1209,0)</f>
        <v>0</v>
      </c>
      <c r="BJ1209" s="17" t="s">
        <v>153</v>
      </c>
      <c r="BK1209" s="196">
        <f>ROUND(I1209*H1209,2)</f>
        <v>0</v>
      </c>
      <c r="BL1209" s="17" t="s">
        <v>269</v>
      </c>
      <c r="BM1209" s="195" t="s">
        <v>2203</v>
      </c>
    </row>
    <row r="1210" spans="1:65" s="2" customFormat="1" ht="24.2" customHeight="1">
      <c r="A1210" s="34"/>
      <c r="B1210" s="35"/>
      <c r="C1210" s="183" t="s">
        <v>2204</v>
      </c>
      <c r="D1210" s="183" t="s">
        <v>148</v>
      </c>
      <c r="E1210" s="184" t="s">
        <v>2205</v>
      </c>
      <c r="F1210" s="185" t="s">
        <v>2206</v>
      </c>
      <c r="G1210" s="186" t="s">
        <v>387</v>
      </c>
      <c r="H1210" s="187">
        <v>0.01</v>
      </c>
      <c r="I1210" s="188"/>
      <c r="J1210" s="189">
        <f>ROUND(I1210*H1210,2)</f>
        <v>0</v>
      </c>
      <c r="K1210" s="190"/>
      <c r="L1210" s="39"/>
      <c r="M1210" s="191" t="s">
        <v>1</v>
      </c>
      <c r="N1210" s="192" t="s">
        <v>41</v>
      </c>
      <c r="O1210" s="71"/>
      <c r="P1210" s="193">
        <f>O1210*H1210</f>
        <v>0</v>
      </c>
      <c r="Q1210" s="193">
        <v>0</v>
      </c>
      <c r="R1210" s="193">
        <f>Q1210*H1210</f>
        <v>0</v>
      </c>
      <c r="S1210" s="193">
        <v>0</v>
      </c>
      <c r="T1210" s="194">
        <f>S1210*H1210</f>
        <v>0</v>
      </c>
      <c r="U1210" s="34"/>
      <c r="V1210" s="34"/>
      <c r="W1210" s="34"/>
      <c r="X1210" s="34"/>
      <c r="Y1210" s="34"/>
      <c r="Z1210" s="34"/>
      <c r="AA1210" s="34"/>
      <c r="AB1210" s="34"/>
      <c r="AC1210" s="34"/>
      <c r="AD1210" s="34"/>
      <c r="AE1210" s="34"/>
      <c r="AR1210" s="195" t="s">
        <v>269</v>
      </c>
      <c r="AT1210" s="195" t="s">
        <v>148</v>
      </c>
      <c r="AU1210" s="195" t="s">
        <v>153</v>
      </c>
      <c r="AY1210" s="17" t="s">
        <v>145</v>
      </c>
      <c r="BE1210" s="196">
        <f>IF(N1210="základní",J1210,0)</f>
        <v>0</v>
      </c>
      <c r="BF1210" s="196">
        <f>IF(N1210="snížená",J1210,0)</f>
        <v>0</v>
      </c>
      <c r="BG1210" s="196">
        <f>IF(N1210="zákl. přenesená",J1210,0)</f>
        <v>0</v>
      </c>
      <c r="BH1210" s="196">
        <f>IF(N1210="sníž. přenesená",J1210,0)</f>
        <v>0</v>
      </c>
      <c r="BI1210" s="196">
        <f>IF(N1210="nulová",J1210,0)</f>
        <v>0</v>
      </c>
      <c r="BJ1210" s="17" t="s">
        <v>153</v>
      </c>
      <c r="BK1210" s="196">
        <f>ROUND(I1210*H1210,2)</f>
        <v>0</v>
      </c>
      <c r="BL1210" s="17" t="s">
        <v>269</v>
      </c>
      <c r="BM1210" s="195" t="s">
        <v>2207</v>
      </c>
    </row>
    <row r="1211" spans="1:65" s="2" customFormat="1" ht="24.2" customHeight="1">
      <c r="A1211" s="34"/>
      <c r="B1211" s="35"/>
      <c r="C1211" s="183" t="s">
        <v>2208</v>
      </c>
      <c r="D1211" s="183" t="s">
        <v>148</v>
      </c>
      <c r="E1211" s="184" t="s">
        <v>2209</v>
      </c>
      <c r="F1211" s="185" t="s">
        <v>2210</v>
      </c>
      <c r="G1211" s="186" t="s">
        <v>387</v>
      </c>
      <c r="H1211" s="187">
        <v>0.01</v>
      </c>
      <c r="I1211" s="188"/>
      <c r="J1211" s="189">
        <f>ROUND(I1211*H1211,2)</f>
        <v>0</v>
      </c>
      <c r="K1211" s="190"/>
      <c r="L1211" s="39"/>
      <c r="M1211" s="191" t="s">
        <v>1</v>
      </c>
      <c r="N1211" s="192" t="s">
        <v>41</v>
      </c>
      <c r="O1211" s="71"/>
      <c r="P1211" s="193">
        <f>O1211*H1211</f>
        <v>0</v>
      </c>
      <c r="Q1211" s="193">
        <v>0</v>
      </c>
      <c r="R1211" s="193">
        <f>Q1211*H1211</f>
        <v>0</v>
      </c>
      <c r="S1211" s="193">
        <v>0</v>
      </c>
      <c r="T1211" s="194">
        <f>S1211*H1211</f>
        <v>0</v>
      </c>
      <c r="U1211" s="34"/>
      <c r="V1211" s="34"/>
      <c r="W1211" s="34"/>
      <c r="X1211" s="34"/>
      <c r="Y1211" s="34"/>
      <c r="Z1211" s="34"/>
      <c r="AA1211" s="34"/>
      <c r="AB1211" s="34"/>
      <c r="AC1211" s="34"/>
      <c r="AD1211" s="34"/>
      <c r="AE1211" s="34"/>
      <c r="AR1211" s="195" t="s">
        <v>269</v>
      </c>
      <c r="AT1211" s="195" t="s">
        <v>148</v>
      </c>
      <c r="AU1211" s="195" t="s">
        <v>153</v>
      </c>
      <c r="AY1211" s="17" t="s">
        <v>145</v>
      </c>
      <c r="BE1211" s="196">
        <f>IF(N1211="základní",J1211,0)</f>
        <v>0</v>
      </c>
      <c r="BF1211" s="196">
        <f>IF(N1211="snížená",J1211,0)</f>
        <v>0</v>
      </c>
      <c r="BG1211" s="196">
        <f>IF(N1211="zákl. přenesená",J1211,0)</f>
        <v>0</v>
      </c>
      <c r="BH1211" s="196">
        <f>IF(N1211="sníž. přenesená",J1211,0)</f>
        <v>0</v>
      </c>
      <c r="BI1211" s="196">
        <f>IF(N1211="nulová",J1211,0)</f>
        <v>0</v>
      </c>
      <c r="BJ1211" s="17" t="s">
        <v>153</v>
      </c>
      <c r="BK1211" s="196">
        <f>ROUND(I1211*H1211,2)</f>
        <v>0</v>
      </c>
      <c r="BL1211" s="17" t="s">
        <v>269</v>
      </c>
      <c r="BM1211" s="195" t="s">
        <v>2211</v>
      </c>
    </row>
    <row r="1212" spans="1:65" s="2" customFormat="1" ht="24.2" customHeight="1">
      <c r="A1212" s="34"/>
      <c r="B1212" s="35"/>
      <c r="C1212" s="183" t="s">
        <v>2212</v>
      </c>
      <c r="D1212" s="183" t="s">
        <v>148</v>
      </c>
      <c r="E1212" s="184" t="s">
        <v>2213</v>
      </c>
      <c r="F1212" s="185" t="s">
        <v>2214</v>
      </c>
      <c r="G1212" s="186" t="s">
        <v>387</v>
      </c>
      <c r="H1212" s="187">
        <v>0.01</v>
      </c>
      <c r="I1212" s="188"/>
      <c r="J1212" s="189">
        <f>ROUND(I1212*H1212,2)</f>
        <v>0</v>
      </c>
      <c r="K1212" s="190"/>
      <c r="L1212" s="39"/>
      <c r="M1212" s="191" t="s">
        <v>1</v>
      </c>
      <c r="N1212" s="192" t="s">
        <v>41</v>
      </c>
      <c r="O1212" s="71"/>
      <c r="P1212" s="193">
        <f>O1212*H1212</f>
        <v>0</v>
      </c>
      <c r="Q1212" s="193">
        <v>0</v>
      </c>
      <c r="R1212" s="193">
        <f>Q1212*H1212</f>
        <v>0</v>
      </c>
      <c r="S1212" s="193">
        <v>0</v>
      </c>
      <c r="T1212" s="194">
        <f>S1212*H1212</f>
        <v>0</v>
      </c>
      <c r="U1212" s="34"/>
      <c r="V1212" s="34"/>
      <c r="W1212" s="34"/>
      <c r="X1212" s="34"/>
      <c r="Y1212" s="34"/>
      <c r="Z1212" s="34"/>
      <c r="AA1212" s="34"/>
      <c r="AB1212" s="34"/>
      <c r="AC1212" s="34"/>
      <c r="AD1212" s="34"/>
      <c r="AE1212" s="34"/>
      <c r="AR1212" s="195" t="s">
        <v>269</v>
      </c>
      <c r="AT1212" s="195" t="s">
        <v>148</v>
      </c>
      <c r="AU1212" s="195" t="s">
        <v>153</v>
      </c>
      <c r="AY1212" s="17" t="s">
        <v>145</v>
      </c>
      <c r="BE1212" s="196">
        <f>IF(N1212="základní",J1212,0)</f>
        <v>0</v>
      </c>
      <c r="BF1212" s="196">
        <f>IF(N1212="snížená",J1212,0)</f>
        <v>0</v>
      </c>
      <c r="BG1212" s="196">
        <f>IF(N1212="zákl. přenesená",J1212,0)</f>
        <v>0</v>
      </c>
      <c r="BH1212" s="196">
        <f>IF(N1212="sníž. přenesená",J1212,0)</f>
        <v>0</v>
      </c>
      <c r="BI1212" s="196">
        <f>IF(N1212="nulová",J1212,0)</f>
        <v>0</v>
      </c>
      <c r="BJ1212" s="17" t="s">
        <v>153</v>
      </c>
      <c r="BK1212" s="196">
        <f>ROUND(I1212*H1212,2)</f>
        <v>0</v>
      </c>
      <c r="BL1212" s="17" t="s">
        <v>269</v>
      </c>
      <c r="BM1212" s="195" t="s">
        <v>2215</v>
      </c>
    </row>
    <row r="1213" spans="1:65" s="12" customFormat="1" ht="25.9" customHeight="1">
      <c r="B1213" s="167"/>
      <c r="C1213" s="168"/>
      <c r="D1213" s="169" t="s">
        <v>74</v>
      </c>
      <c r="E1213" s="170" t="s">
        <v>2216</v>
      </c>
      <c r="F1213" s="170" t="s">
        <v>2217</v>
      </c>
      <c r="G1213" s="168"/>
      <c r="H1213" s="168"/>
      <c r="I1213" s="171"/>
      <c r="J1213" s="172">
        <f>BK1213</f>
        <v>0</v>
      </c>
      <c r="K1213" s="168"/>
      <c r="L1213" s="173"/>
      <c r="M1213" s="174"/>
      <c r="N1213" s="175"/>
      <c r="O1213" s="175"/>
      <c r="P1213" s="176">
        <f>SUM(P1214:P1222)</f>
        <v>0</v>
      </c>
      <c r="Q1213" s="175"/>
      <c r="R1213" s="176">
        <f>SUM(R1214:R1222)</f>
        <v>0</v>
      </c>
      <c r="S1213" s="175"/>
      <c r="T1213" s="177">
        <f>SUM(T1214:T1222)</f>
        <v>0</v>
      </c>
      <c r="AR1213" s="178" t="s">
        <v>152</v>
      </c>
      <c r="AT1213" s="179" t="s">
        <v>74</v>
      </c>
      <c r="AU1213" s="179" t="s">
        <v>75</v>
      </c>
      <c r="AY1213" s="178" t="s">
        <v>145</v>
      </c>
      <c r="BK1213" s="180">
        <f>SUM(BK1214:BK1222)</f>
        <v>0</v>
      </c>
    </row>
    <row r="1214" spans="1:65" s="2" customFormat="1" ht="21.75" customHeight="1">
      <c r="A1214" s="34"/>
      <c r="B1214" s="35"/>
      <c r="C1214" s="183" t="s">
        <v>2218</v>
      </c>
      <c r="D1214" s="183" t="s">
        <v>148</v>
      </c>
      <c r="E1214" s="184" t="s">
        <v>2219</v>
      </c>
      <c r="F1214" s="185" t="s">
        <v>2220</v>
      </c>
      <c r="G1214" s="186" t="s">
        <v>2221</v>
      </c>
      <c r="H1214" s="187">
        <v>6</v>
      </c>
      <c r="I1214" s="188"/>
      <c r="J1214" s="189">
        <f>ROUND(I1214*H1214,2)</f>
        <v>0</v>
      </c>
      <c r="K1214" s="190"/>
      <c r="L1214" s="39"/>
      <c r="M1214" s="191" t="s">
        <v>1</v>
      </c>
      <c r="N1214" s="192" t="s">
        <v>41</v>
      </c>
      <c r="O1214" s="71"/>
      <c r="P1214" s="193">
        <f>O1214*H1214</f>
        <v>0</v>
      </c>
      <c r="Q1214" s="193">
        <v>0</v>
      </c>
      <c r="R1214" s="193">
        <f>Q1214*H1214</f>
        <v>0</v>
      </c>
      <c r="S1214" s="193">
        <v>0</v>
      </c>
      <c r="T1214" s="194">
        <f>S1214*H1214</f>
        <v>0</v>
      </c>
      <c r="U1214" s="34"/>
      <c r="V1214" s="34"/>
      <c r="W1214" s="34"/>
      <c r="X1214" s="34"/>
      <c r="Y1214" s="34"/>
      <c r="Z1214" s="34"/>
      <c r="AA1214" s="34"/>
      <c r="AB1214" s="34"/>
      <c r="AC1214" s="34"/>
      <c r="AD1214" s="34"/>
      <c r="AE1214" s="34"/>
      <c r="AR1214" s="195" t="s">
        <v>2222</v>
      </c>
      <c r="AT1214" s="195" t="s">
        <v>148</v>
      </c>
      <c r="AU1214" s="195" t="s">
        <v>83</v>
      </c>
      <c r="AY1214" s="17" t="s">
        <v>145</v>
      </c>
      <c r="BE1214" s="196">
        <f>IF(N1214="základní",J1214,0)</f>
        <v>0</v>
      </c>
      <c r="BF1214" s="196">
        <f>IF(N1214="snížená",J1214,0)</f>
        <v>0</v>
      </c>
      <c r="BG1214" s="196">
        <f>IF(N1214="zákl. přenesená",J1214,0)</f>
        <v>0</v>
      </c>
      <c r="BH1214" s="196">
        <f>IF(N1214="sníž. přenesená",J1214,0)</f>
        <v>0</v>
      </c>
      <c r="BI1214" s="196">
        <f>IF(N1214="nulová",J1214,0)</f>
        <v>0</v>
      </c>
      <c r="BJ1214" s="17" t="s">
        <v>153</v>
      </c>
      <c r="BK1214" s="196">
        <f>ROUND(I1214*H1214,2)</f>
        <v>0</v>
      </c>
      <c r="BL1214" s="17" t="s">
        <v>2222</v>
      </c>
      <c r="BM1214" s="195" t="s">
        <v>2223</v>
      </c>
    </row>
    <row r="1215" spans="1:65" s="13" customFormat="1" ht="11.25">
      <c r="B1215" s="197"/>
      <c r="C1215" s="198"/>
      <c r="D1215" s="199" t="s">
        <v>155</v>
      </c>
      <c r="E1215" s="200" t="s">
        <v>1</v>
      </c>
      <c r="F1215" s="201" t="s">
        <v>2224</v>
      </c>
      <c r="G1215" s="198"/>
      <c r="H1215" s="200" t="s">
        <v>1</v>
      </c>
      <c r="I1215" s="202"/>
      <c r="J1215" s="198"/>
      <c r="K1215" s="198"/>
      <c r="L1215" s="203"/>
      <c r="M1215" s="204"/>
      <c r="N1215" s="205"/>
      <c r="O1215" s="205"/>
      <c r="P1215" s="205"/>
      <c r="Q1215" s="205"/>
      <c r="R1215" s="205"/>
      <c r="S1215" s="205"/>
      <c r="T1215" s="206"/>
      <c r="AT1215" s="207" t="s">
        <v>155</v>
      </c>
      <c r="AU1215" s="207" t="s">
        <v>83</v>
      </c>
      <c r="AV1215" s="13" t="s">
        <v>83</v>
      </c>
      <c r="AW1215" s="13" t="s">
        <v>33</v>
      </c>
      <c r="AX1215" s="13" t="s">
        <v>75</v>
      </c>
      <c r="AY1215" s="207" t="s">
        <v>145</v>
      </c>
    </row>
    <row r="1216" spans="1:65" s="13" customFormat="1" ht="22.5">
      <c r="B1216" s="197"/>
      <c r="C1216" s="198"/>
      <c r="D1216" s="199" t="s">
        <v>155</v>
      </c>
      <c r="E1216" s="200" t="s">
        <v>1</v>
      </c>
      <c r="F1216" s="201" t="s">
        <v>2225</v>
      </c>
      <c r="G1216" s="198"/>
      <c r="H1216" s="200" t="s">
        <v>1</v>
      </c>
      <c r="I1216" s="202"/>
      <c r="J1216" s="198"/>
      <c r="K1216" s="198"/>
      <c r="L1216" s="203"/>
      <c r="M1216" s="204"/>
      <c r="N1216" s="205"/>
      <c r="O1216" s="205"/>
      <c r="P1216" s="205"/>
      <c r="Q1216" s="205"/>
      <c r="R1216" s="205"/>
      <c r="S1216" s="205"/>
      <c r="T1216" s="206"/>
      <c r="AT1216" s="207" t="s">
        <v>155</v>
      </c>
      <c r="AU1216" s="207" t="s">
        <v>83</v>
      </c>
      <c r="AV1216" s="13" t="s">
        <v>83</v>
      </c>
      <c r="AW1216" s="13" t="s">
        <v>33</v>
      </c>
      <c r="AX1216" s="13" t="s">
        <v>75</v>
      </c>
      <c r="AY1216" s="207" t="s">
        <v>145</v>
      </c>
    </row>
    <row r="1217" spans="1:65" s="14" customFormat="1" ht="11.25">
      <c r="B1217" s="208"/>
      <c r="C1217" s="209"/>
      <c r="D1217" s="199" t="s">
        <v>155</v>
      </c>
      <c r="E1217" s="210" t="s">
        <v>1</v>
      </c>
      <c r="F1217" s="211" t="s">
        <v>177</v>
      </c>
      <c r="G1217" s="209"/>
      <c r="H1217" s="212">
        <v>6</v>
      </c>
      <c r="I1217" s="213"/>
      <c r="J1217" s="209"/>
      <c r="K1217" s="209"/>
      <c r="L1217" s="214"/>
      <c r="M1217" s="215"/>
      <c r="N1217" s="216"/>
      <c r="O1217" s="216"/>
      <c r="P1217" s="216"/>
      <c r="Q1217" s="216"/>
      <c r="R1217" s="216"/>
      <c r="S1217" s="216"/>
      <c r="T1217" s="217"/>
      <c r="AT1217" s="218" t="s">
        <v>155</v>
      </c>
      <c r="AU1217" s="218" t="s">
        <v>83</v>
      </c>
      <c r="AV1217" s="14" t="s">
        <v>153</v>
      </c>
      <c r="AW1217" s="14" t="s">
        <v>33</v>
      </c>
      <c r="AX1217" s="14" t="s">
        <v>83</v>
      </c>
      <c r="AY1217" s="218" t="s">
        <v>145</v>
      </c>
    </row>
    <row r="1218" spans="1:65" s="2" customFormat="1" ht="16.5" customHeight="1">
      <c r="A1218" s="34"/>
      <c r="B1218" s="35"/>
      <c r="C1218" s="183" t="s">
        <v>2226</v>
      </c>
      <c r="D1218" s="183" t="s">
        <v>148</v>
      </c>
      <c r="E1218" s="184" t="s">
        <v>2227</v>
      </c>
      <c r="F1218" s="185" t="s">
        <v>2228</v>
      </c>
      <c r="G1218" s="186" t="s">
        <v>2221</v>
      </c>
      <c r="H1218" s="187">
        <v>4</v>
      </c>
      <c r="I1218" s="188"/>
      <c r="J1218" s="189">
        <f>ROUND(I1218*H1218,2)</f>
        <v>0</v>
      </c>
      <c r="K1218" s="190"/>
      <c r="L1218" s="39"/>
      <c r="M1218" s="191" t="s">
        <v>1</v>
      </c>
      <c r="N1218" s="192" t="s">
        <v>41</v>
      </c>
      <c r="O1218" s="71"/>
      <c r="P1218" s="193">
        <f>O1218*H1218</f>
        <v>0</v>
      </c>
      <c r="Q1218" s="193">
        <v>0</v>
      </c>
      <c r="R1218" s="193">
        <f>Q1218*H1218</f>
        <v>0</v>
      </c>
      <c r="S1218" s="193">
        <v>0</v>
      </c>
      <c r="T1218" s="194">
        <f>S1218*H1218</f>
        <v>0</v>
      </c>
      <c r="U1218" s="34"/>
      <c r="V1218" s="34"/>
      <c r="W1218" s="34"/>
      <c r="X1218" s="34"/>
      <c r="Y1218" s="34"/>
      <c r="Z1218" s="34"/>
      <c r="AA1218" s="34"/>
      <c r="AB1218" s="34"/>
      <c r="AC1218" s="34"/>
      <c r="AD1218" s="34"/>
      <c r="AE1218" s="34"/>
      <c r="AR1218" s="195" t="s">
        <v>2222</v>
      </c>
      <c r="AT1218" s="195" t="s">
        <v>148</v>
      </c>
      <c r="AU1218" s="195" t="s">
        <v>83</v>
      </c>
      <c r="AY1218" s="17" t="s">
        <v>145</v>
      </c>
      <c r="BE1218" s="196">
        <f>IF(N1218="základní",J1218,0)</f>
        <v>0</v>
      </c>
      <c r="BF1218" s="196">
        <f>IF(N1218="snížená",J1218,0)</f>
        <v>0</v>
      </c>
      <c r="BG1218" s="196">
        <f>IF(N1218="zákl. přenesená",J1218,0)</f>
        <v>0</v>
      </c>
      <c r="BH1218" s="196">
        <f>IF(N1218="sníž. přenesená",J1218,0)</f>
        <v>0</v>
      </c>
      <c r="BI1218" s="196">
        <f>IF(N1218="nulová",J1218,0)</f>
        <v>0</v>
      </c>
      <c r="BJ1218" s="17" t="s">
        <v>153</v>
      </c>
      <c r="BK1218" s="196">
        <f>ROUND(I1218*H1218,2)</f>
        <v>0</v>
      </c>
      <c r="BL1218" s="17" t="s">
        <v>2222</v>
      </c>
      <c r="BM1218" s="195" t="s">
        <v>2229</v>
      </c>
    </row>
    <row r="1219" spans="1:65" s="2" customFormat="1" ht="16.5" customHeight="1">
      <c r="A1219" s="34"/>
      <c r="B1219" s="35"/>
      <c r="C1219" s="183" t="s">
        <v>2230</v>
      </c>
      <c r="D1219" s="183" t="s">
        <v>148</v>
      </c>
      <c r="E1219" s="184" t="s">
        <v>2231</v>
      </c>
      <c r="F1219" s="185" t="s">
        <v>2232</v>
      </c>
      <c r="G1219" s="186" t="s">
        <v>151</v>
      </c>
      <c r="H1219" s="187">
        <v>1</v>
      </c>
      <c r="I1219" s="188"/>
      <c r="J1219" s="189">
        <f>ROUND(I1219*H1219,2)</f>
        <v>0</v>
      </c>
      <c r="K1219" s="190"/>
      <c r="L1219" s="39"/>
      <c r="M1219" s="191" t="s">
        <v>1</v>
      </c>
      <c r="N1219" s="192" t="s">
        <v>41</v>
      </c>
      <c r="O1219" s="71"/>
      <c r="P1219" s="193">
        <f>O1219*H1219</f>
        <v>0</v>
      </c>
      <c r="Q1219" s="193">
        <v>0</v>
      </c>
      <c r="R1219" s="193">
        <f>Q1219*H1219</f>
        <v>0</v>
      </c>
      <c r="S1219" s="193">
        <v>0</v>
      </c>
      <c r="T1219" s="194">
        <f>S1219*H1219</f>
        <v>0</v>
      </c>
      <c r="U1219" s="34"/>
      <c r="V1219" s="34"/>
      <c r="W1219" s="34"/>
      <c r="X1219" s="34"/>
      <c r="Y1219" s="34"/>
      <c r="Z1219" s="34"/>
      <c r="AA1219" s="34"/>
      <c r="AB1219" s="34"/>
      <c r="AC1219" s="34"/>
      <c r="AD1219" s="34"/>
      <c r="AE1219" s="34"/>
      <c r="AR1219" s="195" t="s">
        <v>2222</v>
      </c>
      <c r="AT1219" s="195" t="s">
        <v>148</v>
      </c>
      <c r="AU1219" s="195" t="s">
        <v>83</v>
      </c>
      <c r="AY1219" s="17" t="s">
        <v>145</v>
      </c>
      <c r="BE1219" s="196">
        <f>IF(N1219="základní",J1219,0)</f>
        <v>0</v>
      </c>
      <c r="BF1219" s="196">
        <f>IF(N1219="snížená",J1219,0)</f>
        <v>0</v>
      </c>
      <c r="BG1219" s="196">
        <f>IF(N1219="zákl. přenesená",J1219,0)</f>
        <v>0</v>
      </c>
      <c r="BH1219" s="196">
        <f>IF(N1219="sníž. přenesená",J1219,0)</f>
        <v>0</v>
      </c>
      <c r="BI1219" s="196">
        <f>IF(N1219="nulová",J1219,0)</f>
        <v>0</v>
      </c>
      <c r="BJ1219" s="17" t="s">
        <v>153</v>
      </c>
      <c r="BK1219" s="196">
        <f>ROUND(I1219*H1219,2)</f>
        <v>0</v>
      </c>
      <c r="BL1219" s="17" t="s">
        <v>2222</v>
      </c>
      <c r="BM1219" s="195" t="s">
        <v>2233</v>
      </c>
    </row>
    <row r="1220" spans="1:65" s="2" customFormat="1" ht="24.2" customHeight="1">
      <c r="A1220" s="34"/>
      <c r="B1220" s="35"/>
      <c r="C1220" s="183" t="s">
        <v>2234</v>
      </c>
      <c r="D1220" s="183" t="s">
        <v>148</v>
      </c>
      <c r="E1220" s="184" t="s">
        <v>2235</v>
      </c>
      <c r="F1220" s="185" t="s">
        <v>2236</v>
      </c>
      <c r="G1220" s="186" t="s">
        <v>2237</v>
      </c>
      <c r="H1220" s="187">
        <v>8</v>
      </c>
      <c r="I1220" s="188"/>
      <c r="J1220" s="189">
        <f>ROUND(I1220*H1220,2)</f>
        <v>0</v>
      </c>
      <c r="K1220" s="190"/>
      <c r="L1220" s="39"/>
      <c r="M1220" s="191" t="s">
        <v>1</v>
      </c>
      <c r="N1220" s="192" t="s">
        <v>41</v>
      </c>
      <c r="O1220" s="71"/>
      <c r="P1220" s="193">
        <f>O1220*H1220</f>
        <v>0</v>
      </c>
      <c r="Q1220" s="193">
        <v>0</v>
      </c>
      <c r="R1220" s="193">
        <f>Q1220*H1220</f>
        <v>0</v>
      </c>
      <c r="S1220" s="193">
        <v>0</v>
      </c>
      <c r="T1220" s="194">
        <f>S1220*H1220</f>
        <v>0</v>
      </c>
      <c r="U1220" s="34"/>
      <c r="V1220" s="34"/>
      <c r="W1220" s="34"/>
      <c r="X1220" s="34"/>
      <c r="Y1220" s="34"/>
      <c r="Z1220" s="34"/>
      <c r="AA1220" s="34"/>
      <c r="AB1220" s="34"/>
      <c r="AC1220" s="34"/>
      <c r="AD1220" s="34"/>
      <c r="AE1220" s="34"/>
      <c r="AR1220" s="195" t="s">
        <v>152</v>
      </c>
      <c r="AT1220" s="195" t="s">
        <v>148</v>
      </c>
      <c r="AU1220" s="195" t="s">
        <v>83</v>
      </c>
      <c r="AY1220" s="17" t="s">
        <v>145</v>
      </c>
      <c r="BE1220" s="196">
        <f>IF(N1220="základní",J1220,0)</f>
        <v>0</v>
      </c>
      <c r="BF1220" s="196">
        <f>IF(N1220="snížená",J1220,0)</f>
        <v>0</v>
      </c>
      <c r="BG1220" s="196">
        <f>IF(N1220="zákl. přenesená",J1220,0)</f>
        <v>0</v>
      </c>
      <c r="BH1220" s="196">
        <f>IF(N1220="sníž. přenesená",J1220,0)</f>
        <v>0</v>
      </c>
      <c r="BI1220" s="196">
        <f>IF(N1220="nulová",J1220,0)</f>
        <v>0</v>
      </c>
      <c r="BJ1220" s="17" t="s">
        <v>153</v>
      </c>
      <c r="BK1220" s="196">
        <f>ROUND(I1220*H1220,2)</f>
        <v>0</v>
      </c>
      <c r="BL1220" s="17" t="s">
        <v>152</v>
      </c>
      <c r="BM1220" s="195" t="s">
        <v>2238</v>
      </c>
    </row>
    <row r="1221" spans="1:65" s="13" customFormat="1" ht="11.25">
      <c r="B1221" s="197"/>
      <c r="C1221" s="198"/>
      <c r="D1221" s="199" t="s">
        <v>155</v>
      </c>
      <c r="E1221" s="200" t="s">
        <v>1</v>
      </c>
      <c r="F1221" s="201" t="s">
        <v>2239</v>
      </c>
      <c r="G1221" s="198"/>
      <c r="H1221" s="200" t="s">
        <v>1</v>
      </c>
      <c r="I1221" s="202"/>
      <c r="J1221" s="198"/>
      <c r="K1221" s="198"/>
      <c r="L1221" s="203"/>
      <c r="M1221" s="204"/>
      <c r="N1221" s="205"/>
      <c r="O1221" s="205"/>
      <c r="P1221" s="205"/>
      <c r="Q1221" s="205"/>
      <c r="R1221" s="205"/>
      <c r="S1221" s="205"/>
      <c r="T1221" s="206"/>
      <c r="AT1221" s="207" t="s">
        <v>155</v>
      </c>
      <c r="AU1221" s="207" t="s">
        <v>83</v>
      </c>
      <c r="AV1221" s="13" t="s">
        <v>83</v>
      </c>
      <c r="AW1221" s="13" t="s">
        <v>33</v>
      </c>
      <c r="AX1221" s="13" t="s">
        <v>75</v>
      </c>
      <c r="AY1221" s="207" t="s">
        <v>145</v>
      </c>
    </row>
    <row r="1222" spans="1:65" s="14" customFormat="1" ht="11.25">
      <c r="B1222" s="208"/>
      <c r="C1222" s="209"/>
      <c r="D1222" s="199" t="s">
        <v>155</v>
      </c>
      <c r="E1222" s="210" t="s">
        <v>1</v>
      </c>
      <c r="F1222" s="211" t="s">
        <v>204</v>
      </c>
      <c r="G1222" s="209"/>
      <c r="H1222" s="212">
        <v>8</v>
      </c>
      <c r="I1222" s="213"/>
      <c r="J1222" s="209"/>
      <c r="K1222" s="209"/>
      <c r="L1222" s="214"/>
      <c r="M1222" s="215"/>
      <c r="N1222" s="216"/>
      <c r="O1222" s="216"/>
      <c r="P1222" s="216"/>
      <c r="Q1222" s="216"/>
      <c r="R1222" s="216"/>
      <c r="S1222" s="216"/>
      <c r="T1222" s="217"/>
      <c r="AT1222" s="218" t="s">
        <v>155</v>
      </c>
      <c r="AU1222" s="218" t="s">
        <v>83</v>
      </c>
      <c r="AV1222" s="14" t="s">
        <v>153</v>
      </c>
      <c r="AW1222" s="14" t="s">
        <v>33</v>
      </c>
      <c r="AX1222" s="14" t="s">
        <v>83</v>
      </c>
      <c r="AY1222" s="218" t="s">
        <v>145</v>
      </c>
    </row>
    <row r="1223" spans="1:65" s="12" customFormat="1" ht="25.9" customHeight="1">
      <c r="B1223" s="167"/>
      <c r="C1223" s="168"/>
      <c r="D1223" s="169" t="s">
        <v>74</v>
      </c>
      <c r="E1223" s="170" t="s">
        <v>2240</v>
      </c>
      <c r="F1223" s="170" t="s">
        <v>2241</v>
      </c>
      <c r="G1223" s="168"/>
      <c r="H1223" s="168"/>
      <c r="I1223" s="171"/>
      <c r="J1223" s="172">
        <f>BK1223</f>
        <v>0</v>
      </c>
      <c r="K1223" s="168"/>
      <c r="L1223" s="173"/>
      <c r="M1223" s="174"/>
      <c r="N1223" s="175"/>
      <c r="O1223" s="175"/>
      <c r="P1223" s="176">
        <f>P1224+P1226</f>
        <v>0</v>
      </c>
      <c r="Q1223" s="175"/>
      <c r="R1223" s="176">
        <f>R1224+R1226</f>
        <v>0</v>
      </c>
      <c r="S1223" s="175"/>
      <c r="T1223" s="177">
        <f>T1224+T1226</f>
        <v>0</v>
      </c>
      <c r="AR1223" s="178" t="s">
        <v>179</v>
      </c>
      <c r="AT1223" s="179" t="s">
        <v>74</v>
      </c>
      <c r="AU1223" s="179" t="s">
        <v>75</v>
      </c>
      <c r="AY1223" s="178" t="s">
        <v>145</v>
      </c>
      <c r="BK1223" s="180">
        <f>BK1224+BK1226</f>
        <v>0</v>
      </c>
    </row>
    <row r="1224" spans="1:65" s="12" customFormat="1" ht="22.9" customHeight="1">
      <c r="B1224" s="167"/>
      <c r="C1224" s="168"/>
      <c r="D1224" s="169" t="s">
        <v>74</v>
      </c>
      <c r="E1224" s="181" t="s">
        <v>2242</v>
      </c>
      <c r="F1224" s="181" t="s">
        <v>2243</v>
      </c>
      <c r="G1224" s="168"/>
      <c r="H1224" s="168"/>
      <c r="I1224" s="171"/>
      <c r="J1224" s="182">
        <f>BK1224</f>
        <v>0</v>
      </c>
      <c r="K1224" s="168"/>
      <c r="L1224" s="173"/>
      <c r="M1224" s="174"/>
      <c r="N1224" s="175"/>
      <c r="O1224" s="175"/>
      <c r="P1224" s="176">
        <f>P1225</f>
        <v>0</v>
      </c>
      <c r="Q1224" s="175"/>
      <c r="R1224" s="176">
        <f>R1225</f>
        <v>0</v>
      </c>
      <c r="S1224" s="175"/>
      <c r="T1224" s="177">
        <f>T1225</f>
        <v>0</v>
      </c>
      <c r="AR1224" s="178" t="s">
        <v>179</v>
      </c>
      <c r="AT1224" s="179" t="s">
        <v>74</v>
      </c>
      <c r="AU1224" s="179" t="s">
        <v>83</v>
      </c>
      <c r="AY1224" s="178" t="s">
        <v>145</v>
      </c>
      <c r="BK1224" s="180">
        <f>BK1225</f>
        <v>0</v>
      </c>
    </row>
    <row r="1225" spans="1:65" s="2" customFormat="1" ht="16.5" customHeight="1">
      <c r="A1225" s="34"/>
      <c r="B1225" s="35"/>
      <c r="C1225" s="183" t="s">
        <v>2244</v>
      </c>
      <c r="D1225" s="183" t="s">
        <v>148</v>
      </c>
      <c r="E1225" s="184" t="s">
        <v>2245</v>
      </c>
      <c r="F1225" s="185" t="s">
        <v>2243</v>
      </c>
      <c r="G1225" s="186" t="s">
        <v>2246</v>
      </c>
      <c r="H1225" s="187">
        <v>45</v>
      </c>
      <c r="I1225" s="188"/>
      <c r="J1225" s="189">
        <f>ROUND(I1225*H1225,2)</f>
        <v>0</v>
      </c>
      <c r="K1225" s="190"/>
      <c r="L1225" s="39"/>
      <c r="M1225" s="191" t="s">
        <v>1</v>
      </c>
      <c r="N1225" s="192" t="s">
        <v>41</v>
      </c>
      <c r="O1225" s="71"/>
      <c r="P1225" s="193">
        <f>O1225*H1225</f>
        <v>0</v>
      </c>
      <c r="Q1225" s="193">
        <v>0</v>
      </c>
      <c r="R1225" s="193">
        <f>Q1225*H1225</f>
        <v>0</v>
      </c>
      <c r="S1225" s="193">
        <v>0</v>
      </c>
      <c r="T1225" s="194">
        <f>S1225*H1225</f>
        <v>0</v>
      </c>
      <c r="U1225" s="34"/>
      <c r="V1225" s="34"/>
      <c r="W1225" s="34"/>
      <c r="X1225" s="34"/>
      <c r="Y1225" s="34"/>
      <c r="Z1225" s="34"/>
      <c r="AA1225" s="34"/>
      <c r="AB1225" s="34"/>
      <c r="AC1225" s="34"/>
      <c r="AD1225" s="34"/>
      <c r="AE1225" s="34"/>
      <c r="AR1225" s="195" t="s">
        <v>2247</v>
      </c>
      <c r="AT1225" s="195" t="s">
        <v>148</v>
      </c>
      <c r="AU1225" s="195" t="s">
        <v>153</v>
      </c>
      <c r="AY1225" s="17" t="s">
        <v>145</v>
      </c>
      <c r="BE1225" s="196">
        <f>IF(N1225="základní",J1225,0)</f>
        <v>0</v>
      </c>
      <c r="BF1225" s="196">
        <f>IF(N1225="snížená",J1225,0)</f>
        <v>0</v>
      </c>
      <c r="BG1225" s="196">
        <f>IF(N1225="zákl. přenesená",J1225,0)</f>
        <v>0</v>
      </c>
      <c r="BH1225" s="196">
        <f>IF(N1225="sníž. přenesená",J1225,0)</f>
        <v>0</v>
      </c>
      <c r="BI1225" s="196">
        <f>IF(N1225="nulová",J1225,0)</f>
        <v>0</v>
      </c>
      <c r="BJ1225" s="17" t="s">
        <v>153</v>
      </c>
      <c r="BK1225" s="196">
        <f>ROUND(I1225*H1225,2)</f>
        <v>0</v>
      </c>
      <c r="BL1225" s="17" t="s">
        <v>2247</v>
      </c>
      <c r="BM1225" s="195" t="s">
        <v>2248</v>
      </c>
    </row>
    <row r="1226" spans="1:65" s="12" customFormat="1" ht="22.9" customHeight="1">
      <c r="B1226" s="167"/>
      <c r="C1226" s="168"/>
      <c r="D1226" s="169" t="s">
        <v>74</v>
      </c>
      <c r="E1226" s="181" t="s">
        <v>2249</v>
      </c>
      <c r="F1226" s="181" t="s">
        <v>2250</v>
      </c>
      <c r="G1226" s="168"/>
      <c r="H1226" s="168"/>
      <c r="I1226" s="171"/>
      <c r="J1226" s="182">
        <f>BK1226</f>
        <v>0</v>
      </c>
      <c r="K1226" s="168"/>
      <c r="L1226" s="173"/>
      <c r="M1226" s="174"/>
      <c r="N1226" s="175"/>
      <c r="O1226" s="175"/>
      <c r="P1226" s="176">
        <f>P1227</f>
        <v>0</v>
      </c>
      <c r="Q1226" s="175"/>
      <c r="R1226" s="176">
        <f>R1227</f>
        <v>0</v>
      </c>
      <c r="S1226" s="175"/>
      <c r="T1226" s="177">
        <f>T1227</f>
        <v>0</v>
      </c>
      <c r="AR1226" s="178" t="s">
        <v>179</v>
      </c>
      <c r="AT1226" s="179" t="s">
        <v>74</v>
      </c>
      <c r="AU1226" s="179" t="s">
        <v>83</v>
      </c>
      <c r="AY1226" s="178" t="s">
        <v>145</v>
      </c>
      <c r="BK1226" s="180">
        <f>BK1227</f>
        <v>0</v>
      </c>
    </row>
    <row r="1227" spans="1:65" s="2" customFormat="1" ht="16.5" customHeight="1">
      <c r="A1227" s="34"/>
      <c r="B1227" s="35"/>
      <c r="C1227" s="183" t="s">
        <v>2251</v>
      </c>
      <c r="D1227" s="183" t="s">
        <v>148</v>
      </c>
      <c r="E1227" s="184" t="s">
        <v>2252</v>
      </c>
      <c r="F1227" s="185" t="s">
        <v>2250</v>
      </c>
      <c r="G1227" s="186" t="s">
        <v>2246</v>
      </c>
      <c r="H1227" s="187">
        <v>45</v>
      </c>
      <c r="I1227" s="188"/>
      <c r="J1227" s="189">
        <f>ROUND(I1227*H1227,2)</f>
        <v>0</v>
      </c>
      <c r="K1227" s="190"/>
      <c r="L1227" s="39"/>
      <c r="M1227" s="241" t="s">
        <v>1</v>
      </c>
      <c r="N1227" s="242" t="s">
        <v>41</v>
      </c>
      <c r="O1227" s="243"/>
      <c r="P1227" s="244">
        <f>O1227*H1227</f>
        <v>0</v>
      </c>
      <c r="Q1227" s="244">
        <v>0</v>
      </c>
      <c r="R1227" s="244">
        <f>Q1227*H1227</f>
        <v>0</v>
      </c>
      <c r="S1227" s="244">
        <v>0</v>
      </c>
      <c r="T1227" s="245">
        <f>S1227*H1227</f>
        <v>0</v>
      </c>
      <c r="U1227" s="34"/>
      <c r="V1227" s="34"/>
      <c r="W1227" s="34"/>
      <c r="X1227" s="34"/>
      <c r="Y1227" s="34"/>
      <c r="Z1227" s="34"/>
      <c r="AA1227" s="34"/>
      <c r="AB1227" s="34"/>
      <c r="AC1227" s="34"/>
      <c r="AD1227" s="34"/>
      <c r="AE1227" s="34"/>
      <c r="AR1227" s="195" t="s">
        <v>2247</v>
      </c>
      <c r="AT1227" s="195" t="s">
        <v>148</v>
      </c>
      <c r="AU1227" s="195" t="s">
        <v>153</v>
      </c>
      <c r="AY1227" s="17" t="s">
        <v>145</v>
      </c>
      <c r="BE1227" s="196">
        <f>IF(N1227="základní",J1227,0)</f>
        <v>0</v>
      </c>
      <c r="BF1227" s="196">
        <f>IF(N1227="snížená",J1227,0)</f>
        <v>0</v>
      </c>
      <c r="BG1227" s="196">
        <f>IF(N1227="zákl. přenesená",J1227,0)</f>
        <v>0</v>
      </c>
      <c r="BH1227" s="196">
        <f>IF(N1227="sníž. přenesená",J1227,0)</f>
        <v>0</v>
      </c>
      <c r="BI1227" s="196">
        <f>IF(N1227="nulová",J1227,0)</f>
        <v>0</v>
      </c>
      <c r="BJ1227" s="17" t="s">
        <v>153</v>
      </c>
      <c r="BK1227" s="196">
        <f>ROUND(I1227*H1227,2)</f>
        <v>0</v>
      </c>
      <c r="BL1227" s="17" t="s">
        <v>2247</v>
      </c>
      <c r="BM1227" s="195" t="s">
        <v>2253</v>
      </c>
    </row>
    <row r="1228" spans="1:65" s="2" customFormat="1" ht="6.95" customHeight="1">
      <c r="A1228" s="34"/>
      <c r="B1228" s="54"/>
      <c r="C1228" s="55"/>
      <c r="D1228" s="55"/>
      <c r="E1228" s="55"/>
      <c r="F1228" s="55"/>
      <c r="G1228" s="55"/>
      <c r="H1228" s="55"/>
      <c r="I1228" s="55"/>
      <c r="J1228" s="55"/>
      <c r="K1228" s="55"/>
      <c r="L1228" s="39"/>
      <c r="M1228" s="34"/>
      <c r="O1228" s="34"/>
      <c r="P1228" s="34"/>
      <c r="Q1228" s="34"/>
      <c r="R1228" s="34"/>
      <c r="S1228" s="34"/>
      <c r="T1228" s="34"/>
      <c r="U1228" s="34"/>
      <c r="V1228" s="34"/>
      <c r="W1228" s="34"/>
      <c r="X1228" s="34"/>
      <c r="Y1228" s="34"/>
      <c r="Z1228" s="34"/>
      <c r="AA1228" s="34"/>
      <c r="AB1228" s="34"/>
      <c r="AC1228" s="34"/>
      <c r="AD1228" s="34"/>
      <c r="AE1228" s="34"/>
    </row>
  </sheetData>
  <sheetProtection algorithmName="SHA-512" hashValue="I08QsD05bSRyebGNR24olQep6A14wRaVMCJnZsBfgIqyoIujIosFpZxd5O4SPZoSc28TWdPwNehBKlNXGYOBCg==" saltValue="bT0D3eG9pE6T+7DaKowlIg==" spinCount="100000" sheet="1" objects="1" scenarios="1" formatColumns="0" formatRows="0" autoFilter="0"/>
  <autoFilter ref="C152:K1227"/>
  <mergeCells count="9">
    <mergeCell ref="E87:H87"/>
    <mergeCell ref="E143:H143"/>
    <mergeCell ref="E145:H14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01 - Byt č. 10, Zikova 708-5</vt:lpstr>
      <vt:lpstr>'01 - Byt č. 10, Zikova 708-5'!Názvy_tisku</vt:lpstr>
      <vt:lpstr>'Rekapitulace stavby'!Názvy_tisku</vt:lpstr>
      <vt:lpstr>'01 - Byt č. 10, Zikova 708-5'!Oblast_tisku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2023-10-24T11:27:58Z</dcterms:created>
  <dcterms:modified xsi:type="dcterms:W3CDTF">2023-10-24T11:28:43Z</dcterms:modified>
</cp:coreProperties>
</file>