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Kralova_S\OPRAVA BYTŮ\V Sedlci 41_20, byt č. 7\"/>
    </mc:Choice>
  </mc:AlternateContent>
  <bookViews>
    <workbookView xWindow="0" yWindow="0" windowWidth="28800" windowHeight="11430" activeTab="1"/>
  </bookViews>
  <sheets>
    <sheet name="Rekapitulace stavby" sheetId="1" r:id="rId1"/>
    <sheet name="04-a - Byt č. 7, V Sedlci..." sheetId="2" r:id="rId2"/>
    <sheet name="04-b - Byt č. 7, V Sedlci..." sheetId="3" r:id="rId3"/>
  </sheets>
  <definedNames>
    <definedName name="_xlnm._FilterDatabase" localSheetId="1" hidden="1">'04-a - Byt č. 7, V Sedlci...'!$C$142:$K$753</definedName>
    <definedName name="_xlnm._FilterDatabase" localSheetId="2" hidden="1">'04-b - Byt č. 7, V Sedlci...'!$C$141:$K$556</definedName>
    <definedName name="_xlnm.Print_Titles" localSheetId="1">'04-a - Byt č. 7, V Sedlci...'!$142:$142</definedName>
    <definedName name="_xlnm.Print_Titles" localSheetId="2">'04-b - Byt č. 7, V Sedlci...'!$141:$141</definedName>
    <definedName name="_xlnm.Print_Titles" localSheetId="0">'Rekapitulace stavby'!$92:$92</definedName>
    <definedName name="_xlnm.Print_Area" localSheetId="1">'04-a - Byt č. 7, V Sedlci...'!$C$4:$J$76,'04-a - Byt č. 7, V Sedlci...'!$C$82:$J$124,'04-a - Byt č. 7, V Sedlci...'!$C$130:$J$753</definedName>
    <definedName name="_xlnm.Print_Area" localSheetId="2">'04-b - Byt č. 7, V Sedlci...'!$C$4:$J$76,'04-b - Byt č. 7, V Sedlci...'!$C$82:$J$123,'04-b - Byt č. 7, V Sedlci...'!$C$129:$J$556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554" i="3"/>
  <c r="BH554" i="3"/>
  <c r="BG554" i="3"/>
  <c r="BE554" i="3"/>
  <c r="T554" i="3"/>
  <c r="R554" i="3"/>
  <c r="P554" i="3"/>
  <c r="BI553" i="3"/>
  <c r="BH553" i="3"/>
  <c r="BG553" i="3"/>
  <c r="BE553" i="3"/>
  <c r="T553" i="3"/>
  <c r="R553" i="3"/>
  <c r="P553" i="3"/>
  <c r="BI552" i="3"/>
  <c r="BH552" i="3"/>
  <c r="BG552" i="3"/>
  <c r="BE552" i="3"/>
  <c r="T552" i="3"/>
  <c r="R552" i="3"/>
  <c r="P552" i="3"/>
  <c r="BI550" i="3"/>
  <c r="BH550" i="3"/>
  <c r="BG550" i="3"/>
  <c r="BE550" i="3"/>
  <c r="T550" i="3"/>
  <c r="R550" i="3"/>
  <c r="P550" i="3"/>
  <c r="BI549" i="3"/>
  <c r="BH549" i="3"/>
  <c r="BG549" i="3"/>
  <c r="BE549" i="3"/>
  <c r="T549" i="3"/>
  <c r="R549" i="3"/>
  <c r="P549" i="3"/>
  <c r="BI547" i="3"/>
  <c r="BH547" i="3"/>
  <c r="BG547" i="3"/>
  <c r="BE547" i="3"/>
  <c r="T547" i="3"/>
  <c r="R547" i="3"/>
  <c r="P547" i="3"/>
  <c r="BI546" i="3"/>
  <c r="BH546" i="3"/>
  <c r="BG546" i="3"/>
  <c r="BE546" i="3"/>
  <c r="T546" i="3"/>
  <c r="R546" i="3"/>
  <c r="P546" i="3"/>
  <c r="BI545" i="3"/>
  <c r="BH545" i="3"/>
  <c r="BG545" i="3"/>
  <c r="BE545" i="3"/>
  <c r="T545" i="3"/>
  <c r="R545" i="3"/>
  <c r="P545" i="3"/>
  <c r="BI544" i="3"/>
  <c r="BH544" i="3"/>
  <c r="BG544" i="3"/>
  <c r="BE544" i="3"/>
  <c r="T544" i="3"/>
  <c r="R544" i="3"/>
  <c r="P544" i="3"/>
  <c r="BI538" i="3"/>
  <c r="BH538" i="3"/>
  <c r="BG538" i="3"/>
  <c r="BE538" i="3"/>
  <c r="T538" i="3"/>
  <c r="R538" i="3"/>
  <c r="P538" i="3"/>
  <c r="BI536" i="3"/>
  <c r="BH536" i="3"/>
  <c r="BG536" i="3"/>
  <c r="BE536" i="3"/>
  <c r="T536" i="3"/>
  <c r="R536" i="3"/>
  <c r="P536" i="3"/>
  <c r="BI534" i="3"/>
  <c r="BH534" i="3"/>
  <c r="BG534" i="3"/>
  <c r="BE534" i="3"/>
  <c r="T534" i="3"/>
  <c r="R534" i="3"/>
  <c r="P534" i="3"/>
  <c r="BI533" i="3"/>
  <c r="BH533" i="3"/>
  <c r="BG533" i="3"/>
  <c r="BE533" i="3"/>
  <c r="T533" i="3"/>
  <c r="R533" i="3"/>
  <c r="P533" i="3"/>
  <c r="BI529" i="3"/>
  <c r="BH529" i="3"/>
  <c r="BG529" i="3"/>
  <c r="BE529" i="3"/>
  <c r="T529" i="3"/>
  <c r="R529" i="3"/>
  <c r="P529" i="3"/>
  <c r="BI527" i="3"/>
  <c r="BH527" i="3"/>
  <c r="BG527" i="3"/>
  <c r="BE527" i="3"/>
  <c r="T527" i="3"/>
  <c r="R527" i="3"/>
  <c r="P527" i="3"/>
  <c r="BI526" i="3"/>
  <c r="BH526" i="3"/>
  <c r="BG526" i="3"/>
  <c r="BE526" i="3"/>
  <c r="T526" i="3"/>
  <c r="R526" i="3"/>
  <c r="P526" i="3"/>
  <c r="BI525" i="3"/>
  <c r="BH525" i="3"/>
  <c r="BG525" i="3"/>
  <c r="BE525" i="3"/>
  <c r="T525" i="3"/>
  <c r="R525" i="3"/>
  <c r="P525" i="3"/>
  <c r="BI523" i="3"/>
  <c r="BH523" i="3"/>
  <c r="BG523" i="3"/>
  <c r="BE523" i="3"/>
  <c r="T523" i="3"/>
  <c r="R523" i="3"/>
  <c r="P523" i="3"/>
  <c r="BI519" i="3"/>
  <c r="BH519" i="3"/>
  <c r="BG519" i="3"/>
  <c r="BE519" i="3"/>
  <c r="T519" i="3"/>
  <c r="R519" i="3"/>
  <c r="P519" i="3"/>
  <c r="BI517" i="3"/>
  <c r="BH517" i="3"/>
  <c r="BG517" i="3"/>
  <c r="BE517" i="3"/>
  <c r="T517" i="3"/>
  <c r="R517" i="3"/>
  <c r="P517" i="3"/>
  <c r="BI516" i="3"/>
  <c r="BH516" i="3"/>
  <c r="BG516" i="3"/>
  <c r="BE516" i="3"/>
  <c r="T516" i="3"/>
  <c r="R516" i="3"/>
  <c r="P516" i="3"/>
  <c r="BI515" i="3"/>
  <c r="BH515" i="3"/>
  <c r="BG515" i="3"/>
  <c r="BE515" i="3"/>
  <c r="T515" i="3"/>
  <c r="R515" i="3"/>
  <c r="P515" i="3"/>
  <c r="BI514" i="3"/>
  <c r="BH514" i="3"/>
  <c r="BG514" i="3"/>
  <c r="BE514" i="3"/>
  <c r="T514" i="3"/>
  <c r="R514" i="3"/>
  <c r="P514" i="3"/>
  <c r="BI511" i="3"/>
  <c r="BH511" i="3"/>
  <c r="BG511" i="3"/>
  <c r="BE511" i="3"/>
  <c r="T511" i="3"/>
  <c r="R511" i="3"/>
  <c r="P511" i="3"/>
  <c r="BI505" i="3"/>
  <c r="BH505" i="3"/>
  <c r="BG505" i="3"/>
  <c r="BE505" i="3"/>
  <c r="T505" i="3"/>
  <c r="R505" i="3"/>
  <c r="P505" i="3"/>
  <c r="BI500" i="3"/>
  <c r="BH500" i="3"/>
  <c r="BG500" i="3"/>
  <c r="BE500" i="3"/>
  <c r="T500" i="3"/>
  <c r="R500" i="3"/>
  <c r="P500" i="3"/>
  <c r="BI498" i="3"/>
  <c r="BH498" i="3"/>
  <c r="BG498" i="3"/>
  <c r="BE498" i="3"/>
  <c r="T498" i="3"/>
  <c r="R498" i="3"/>
  <c r="P498" i="3"/>
  <c r="BI494" i="3"/>
  <c r="BH494" i="3"/>
  <c r="BG494" i="3"/>
  <c r="BE494" i="3"/>
  <c r="T494" i="3"/>
  <c r="R494" i="3"/>
  <c r="P494" i="3"/>
  <c r="BI492" i="3"/>
  <c r="BH492" i="3"/>
  <c r="BG492" i="3"/>
  <c r="BE492" i="3"/>
  <c r="T492" i="3"/>
  <c r="R492" i="3"/>
  <c r="P492" i="3"/>
  <c r="BI490" i="3"/>
  <c r="BH490" i="3"/>
  <c r="BG490" i="3"/>
  <c r="BE490" i="3"/>
  <c r="T490" i="3"/>
  <c r="R490" i="3"/>
  <c r="P490" i="3"/>
  <c r="BI488" i="3"/>
  <c r="BH488" i="3"/>
  <c r="BG488" i="3"/>
  <c r="BE488" i="3"/>
  <c r="T488" i="3"/>
  <c r="R488" i="3"/>
  <c r="P488" i="3"/>
  <c r="BI486" i="3"/>
  <c r="BH486" i="3"/>
  <c r="BG486" i="3"/>
  <c r="BE486" i="3"/>
  <c r="T486" i="3"/>
  <c r="R486" i="3"/>
  <c r="P486" i="3"/>
  <c r="BI485" i="3"/>
  <c r="BH485" i="3"/>
  <c r="BG485" i="3"/>
  <c r="BE485" i="3"/>
  <c r="T485" i="3"/>
  <c r="R485" i="3"/>
  <c r="P485" i="3"/>
  <c r="BI483" i="3"/>
  <c r="BH483" i="3"/>
  <c r="BG483" i="3"/>
  <c r="BE483" i="3"/>
  <c r="T483" i="3"/>
  <c r="R483" i="3"/>
  <c r="P483" i="3"/>
  <c r="BI480" i="3"/>
  <c r="BH480" i="3"/>
  <c r="BG480" i="3"/>
  <c r="BE480" i="3"/>
  <c r="T480" i="3"/>
  <c r="R480" i="3"/>
  <c r="P480" i="3"/>
  <c r="BI477" i="3"/>
  <c r="BH477" i="3"/>
  <c r="BG477" i="3"/>
  <c r="BE477" i="3"/>
  <c r="T477" i="3"/>
  <c r="R477" i="3"/>
  <c r="P477" i="3"/>
  <c r="BI476" i="3"/>
  <c r="BH476" i="3"/>
  <c r="BG476" i="3"/>
  <c r="BE476" i="3"/>
  <c r="T476" i="3"/>
  <c r="R476" i="3"/>
  <c r="P476" i="3"/>
  <c r="BI475" i="3"/>
  <c r="BH475" i="3"/>
  <c r="BG475" i="3"/>
  <c r="BE475" i="3"/>
  <c r="T475" i="3"/>
  <c r="R475" i="3"/>
  <c r="P475" i="3"/>
  <c r="BI473" i="3"/>
  <c r="BH473" i="3"/>
  <c r="BG473" i="3"/>
  <c r="BE473" i="3"/>
  <c r="T473" i="3"/>
  <c r="R473" i="3"/>
  <c r="P473" i="3"/>
  <c r="BI472" i="3"/>
  <c r="BH472" i="3"/>
  <c r="BG472" i="3"/>
  <c r="BE472" i="3"/>
  <c r="T472" i="3"/>
  <c r="R472" i="3"/>
  <c r="P472" i="3"/>
  <c r="BI471" i="3"/>
  <c r="BH471" i="3"/>
  <c r="BG471" i="3"/>
  <c r="BE471" i="3"/>
  <c r="T471" i="3"/>
  <c r="R471" i="3"/>
  <c r="P471" i="3"/>
  <c r="BI470" i="3"/>
  <c r="BH470" i="3"/>
  <c r="BG470" i="3"/>
  <c r="BE470" i="3"/>
  <c r="T470" i="3"/>
  <c r="R470" i="3"/>
  <c r="P470" i="3"/>
  <c r="BI467" i="3"/>
  <c r="BH467" i="3"/>
  <c r="BG467" i="3"/>
  <c r="BE467" i="3"/>
  <c r="T467" i="3"/>
  <c r="R467" i="3"/>
  <c r="P467" i="3"/>
  <c r="BI466" i="3"/>
  <c r="BH466" i="3"/>
  <c r="BG466" i="3"/>
  <c r="BE466" i="3"/>
  <c r="T466" i="3"/>
  <c r="R466" i="3"/>
  <c r="P466" i="3"/>
  <c r="BI461" i="3"/>
  <c r="BH461" i="3"/>
  <c r="BG461" i="3"/>
  <c r="BE461" i="3"/>
  <c r="T461" i="3"/>
  <c r="R461" i="3"/>
  <c r="P461" i="3"/>
  <c r="BI460" i="3"/>
  <c r="BH460" i="3"/>
  <c r="BG460" i="3"/>
  <c r="BE460" i="3"/>
  <c r="T460" i="3"/>
  <c r="R460" i="3"/>
  <c r="P460" i="3"/>
  <c r="BI458" i="3"/>
  <c r="BH458" i="3"/>
  <c r="BG458" i="3"/>
  <c r="BE458" i="3"/>
  <c r="T458" i="3"/>
  <c r="R458" i="3"/>
  <c r="P458" i="3"/>
  <c r="BI455" i="3"/>
  <c r="BH455" i="3"/>
  <c r="BG455" i="3"/>
  <c r="BE455" i="3"/>
  <c r="T455" i="3"/>
  <c r="R455" i="3"/>
  <c r="P455" i="3"/>
  <c r="BI454" i="3"/>
  <c r="BH454" i="3"/>
  <c r="BG454" i="3"/>
  <c r="BE454" i="3"/>
  <c r="T454" i="3"/>
  <c r="R454" i="3"/>
  <c r="P454" i="3"/>
  <c r="BI453" i="3"/>
  <c r="BH453" i="3"/>
  <c r="BG453" i="3"/>
  <c r="BE453" i="3"/>
  <c r="T453" i="3"/>
  <c r="R453" i="3"/>
  <c r="P453" i="3"/>
  <c r="BI452" i="3"/>
  <c r="BH452" i="3"/>
  <c r="BG452" i="3"/>
  <c r="BE452" i="3"/>
  <c r="T452" i="3"/>
  <c r="R452" i="3"/>
  <c r="P452" i="3"/>
  <c r="BI450" i="3"/>
  <c r="BH450" i="3"/>
  <c r="BG450" i="3"/>
  <c r="BE450" i="3"/>
  <c r="T450" i="3"/>
  <c r="R450" i="3"/>
  <c r="P450" i="3"/>
  <c r="BI449" i="3"/>
  <c r="BH449" i="3"/>
  <c r="BG449" i="3"/>
  <c r="BE449" i="3"/>
  <c r="T449" i="3"/>
  <c r="R449" i="3"/>
  <c r="P449" i="3"/>
  <c r="BI448" i="3"/>
  <c r="BH448" i="3"/>
  <c r="BG448" i="3"/>
  <c r="BE448" i="3"/>
  <c r="T448" i="3"/>
  <c r="R448" i="3"/>
  <c r="P448" i="3"/>
  <c r="BI447" i="3"/>
  <c r="BH447" i="3"/>
  <c r="BG447" i="3"/>
  <c r="BE447" i="3"/>
  <c r="T447" i="3"/>
  <c r="R447" i="3"/>
  <c r="P447" i="3"/>
  <c r="BI446" i="3"/>
  <c r="BH446" i="3"/>
  <c r="BG446" i="3"/>
  <c r="BE446" i="3"/>
  <c r="T446" i="3"/>
  <c r="R446" i="3"/>
  <c r="P446" i="3"/>
  <c r="BI445" i="3"/>
  <c r="BH445" i="3"/>
  <c r="BG445" i="3"/>
  <c r="BE445" i="3"/>
  <c r="T445" i="3"/>
  <c r="R445" i="3"/>
  <c r="P445" i="3"/>
  <c r="BI444" i="3"/>
  <c r="BH444" i="3"/>
  <c r="BG444" i="3"/>
  <c r="BE444" i="3"/>
  <c r="T444" i="3"/>
  <c r="R444" i="3"/>
  <c r="P444" i="3"/>
  <c r="BI443" i="3"/>
  <c r="BH443" i="3"/>
  <c r="BG443" i="3"/>
  <c r="BE443" i="3"/>
  <c r="T443" i="3"/>
  <c r="R443" i="3"/>
  <c r="P443" i="3"/>
  <c r="BI442" i="3"/>
  <c r="BH442" i="3"/>
  <c r="BG442" i="3"/>
  <c r="BE442" i="3"/>
  <c r="T442" i="3"/>
  <c r="R442" i="3"/>
  <c r="P442" i="3"/>
  <c r="BI441" i="3"/>
  <c r="BH441" i="3"/>
  <c r="BG441" i="3"/>
  <c r="BE441" i="3"/>
  <c r="T441" i="3"/>
  <c r="R441" i="3"/>
  <c r="P441" i="3"/>
  <c r="BI440" i="3"/>
  <c r="BH440" i="3"/>
  <c r="BG440" i="3"/>
  <c r="BE440" i="3"/>
  <c r="T440" i="3"/>
  <c r="R440" i="3"/>
  <c r="P440" i="3"/>
  <c r="BI437" i="3"/>
  <c r="BH437" i="3"/>
  <c r="BG437" i="3"/>
  <c r="BE437" i="3"/>
  <c r="T437" i="3"/>
  <c r="R437" i="3"/>
  <c r="P437" i="3"/>
  <c r="BI435" i="3"/>
  <c r="BH435" i="3"/>
  <c r="BG435" i="3"/>
  <c r="BE435" i="3"/>
  <c r="T435" i="3"/>
  <c r="R435" i="3"/>
  <c r="P435" i="3"/>
  <c r="BI434" i="3"/>
  <c r="BH434" i="3"/>
  <c r="BG434" i="3"/>
  <c r="BE434" i="3"/>
  <c r="T434" i="3"/>
  <c r="R434" i="3"/>
  <c r="P434" i="3"/>
  <c r="BI433" i="3"/>
  <c r="BH433" i="3"/>
  <c r="BG433" i="3"/>
  <c r="BE433" i="3"/>
  <c r="T433" i="3"/>
  <c r="R433" i="3"/>
  <c r="P433" i="3"/>
  <c r="BI430" i="3"/>
  <c r="BH430" i="3"/>
  <c r="BG430" i="3"/>
  <c r="BE430" i="3"/>
  <c r="T430" i="3"/>
  <c r="R430" i="3"/>
  <c r="P430" i="3"/>
  <c r="BI428" i="3"/>
  <c r="BH428" i="3"/>
  <c r="BG428" i="3"/>
  <c r="BE428" i="3"/>
  <c r="T428" i="3"/>
  <c r="R428" i="3"/>
  <c r="P428" i="3"/>
  <c r="BI426" i="3"/>
  <c r="BH426" i="3"/>
  <c r="BG426" i="3"/>
  <c r="BE426" i="3"/>
  <c r="T426" i="3"/>
  <c r="R426" i="3"/>
  <c r="P426" i="3"/>
  <c r="BI425" i="3"/>
  <c r="BH425" i="3"/>
  <c r="BG425" i="3"/>
  <c r="BE425" i="3"/>
  <c r="T425" i="3"/>
  <c r="R425" i="3"/>
  <c r="P425" i="3"/>
  <c r="BI424" i="3"/>
  <c r="BH424" i="3"/>
  <c r="BG424" i="3"/>
  <c r="BE424" i="3"/>
  <c r="T424" i="3"/>
  <c r="R424" i="3"/>
  <c r="P424" i="3"/>
  <c r="BI421" i="3"/>
  <c r="BH421" i="3"/>
  <c r="BG421" i="3"/>
  <c r="BE421" i="3"/>
  <c r="T421" i="3"/>
  <c r="R421" i="3"/>
  <c r="P421" i="3"/>
  <c r="BI419" i="3"/>
  <c r="BH419" i="3"/>
  <c r="BG419" i="3"/>
  <c r="BE419" i="3"/>
  <c r="T419" i="3"/>
  <c r="R419" i="3"/>
  <c r="P419" i="3"/>
  <c r="BI418" i="3"/>
  <c r="BH418" i="3"/>
  <c r="BG418" i="3"/>
  <c r="BE418" i="3"/>
  <c r="T418" i="3"/>
  <c r="R418" i="3"/>
  <c r="P418" i="3"/>
  <c r="BI417" i="3"/>
  <c r="BH417" i="3"/>
  <c r="BG417" i="3"/>
  <c r="BE417" i="3"/>
  <c r="T417" i="3"/>
  <c r="R417" i="3"/>
  <c r="P417" i="3"/>
  <c r="BI416" i="3"/>
  <c r="BH416" i="3"/>
  <c r="BG416" i="3"/>
  <c r="BE416" i="3"/>
  <c r="T416" i="3"/>
  <c r="R416" i="3"/>
  <c r="P416" i="3"/>
  <c r="BI413" i="3"/>
  <c r="BH413" i="3"/>
  <c r="BG413" i="3"/>
  <c r="BE413" i="3"/>
  <c r="T413" i="3"/>
  <c r="R413" i="3"/>
  <c r="P413" i="3"/>
  <c r="BI411" i="3"/>
  <c r="BH411" i="3"/>
  <c r="BG411" i="3"/>
  <c r="BE411" i="3"/>
  <c r="T411" i="3"/>
  <c r="R411" i="3"/>
  <c r="P411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8" i="3"/>
  <c r="BH408" i="3"/>
  <c r="BG408" i="3"/>
  <c r="BE408" i="3"/>
  <c r="T408" i="3"/>
  <c r="R408" i="3"/>
  <c r="P408" i="3"/>
  <c r="BI407" i="3"/>
  <c r="BH407" i="3"/>
  <c r="BG407" i="3"/>
  <c r="BE407" i="3"/>
  <c r="T407" i="3"/>
  <c r="R407" i="3"/>
  <c r="P407" i="3"/>
  <c r="BI406" i="3"/>
  <c r="BH406" i="3"/>
  <c r="BG406" i="3"/>
  <c r="BE406" i="3"/>
  <c r="T406" i="3"/>
  <c r="R406" i="3"/>
  <c r="P406" i="3"/>
  <c r="BI405" i="3"/>
  <c r="BH405" i="3"/>
  <c r="BG405" i="3"/>
  <c r="BE405" i="3"/>
  <c r="T405" i="3"/>
  <c r="R405" i="3"/>
  <c r="P405" i="3"/>
  <c r="BI404" i="3"/>
  <c r="BH404" i="3"/>
  <c r="BG404" i="3"/>
  <c r="BE404" i="3"/>
  <c r="T404" i="3"/>
  <c r="R404" i="3"/>
  <c r="P404" i="3"/>
  <c r="BI403" i="3"/>
  <c r="BH403" i="3"/>
  <c r="BG403" i="3"/>
  <c r="BE403" i="3"/>
  <c r="T403" i="3"/>
  <c r="R403" i="3"/>
  <c r="P403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400" i="3"/>
  <c r="BH400" i="3"/>
  <c r="BG400" i="3"/>
  <c r="BE400" i="3"/>
  <c r="T400" i="3"/>
  <c r="R400" i="3"/>
  <c r="P400" i="3"/>
  <c r="BI399" i="3"/>
  <c r="BH399" i="3"/>
  <c r="BG399" i="3"/>
  <c r="BE399" i="3"/>
  <c r="T399" i="3"/>
  <c r="R399" i="3"/>
  <c r="P399" i="3"/>
  <c r="BI398" i="3"/>
  <c r="BH398" i="3"/>
  <c r="BG398" i="3"/>
  <c r="BE398" i="3"/>
  <c r="T398" i="3"/>
  <c r="R398" i="3"/>
  <c r="P398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87" i="3"/>
  <c r="BH387" i="3"/>
  <c r="BG387" i="3"/>
  <c r="BE387" i="3"/>
  <c r="T387" i="3"/>
  <c r="R387" i="3"/>
  <c r="P387" i="3"/>
  <c r="BI381" i="3"/>
  <c r="BH381" i="3"/>
  <c r="BG381" i="3"/>
  <c r="BE381" i="3"/>
  <c r="T381" i="3"/>
  <c r="R381" i="3"/>
  <c r="P381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3" i="3"/>
  <c r="BH373" i="3"/>
  <c r="BG373" i="3"/>
  <c r="BE373" i="3"/>
  <c r="T373" i="3"/>
  <c r="R373" i="3"/>
  <c r="P373" i="3"/>
  <c r="BI372" i="3"/>
  <c r="BH372" i="3"/>
  <c r="BG372" i="3"/>
  <c r="BE372" i="3"/>
  <c r="T372" i="3"/>
  <c r="R372" i="3"/>
  <c r="P372" i="3"/>
  <c r="BI371" i="3"/>
  <c r="BH371" i="3"/>
  <c r="BG371" i="3"/>
  <c r="BE371" i="3"/>
  <c r="T371" i="3"/>
  <c r="R371" i="3"/>
  <c r="P371" i="3"/>
  <c r="BI369" i="3"/>
  <c r="BH369" i="3"/>
  <c r="BG369" i="3"/>
  <c r="BE369" i="3"/>
  <c r="T369" i="3"/>
  <c r="R369" i="3"/>
  <c r="P369" i="3"/>
  <c r="BI368" i="3"/>
  <c r="BH368" i="3"/>
  <c r="BG368" i="3"/>
  <c r="BE368" i="3"/>
  <c r="T368" i="3"/>
  <c r="R368" i="3"/>
  <c r="P368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4" i="3"/>
  <c r="BH364" i="3"/>
  <c r="BG364" i="3"/>
  <c r="BE364" i="3"/>
  <c r="T364" i="3"/>
  <c r="R364" i="3"/>
  <c r="P364" i="3"/>
  <c r="BI363" i="3"/>
  <c r="BH363" i="3"/>
  <c r="BG363" i="3"/>
  <c r="BE363" i="3"/>
  <c r="T363" i="3"/>
  <c r="R363" i="3"/>
  <c r="P363" i="3"/>
  <c r="BI360" i="3"/>
  <c r="BH360" i="3"/>
  <c r="BG360" i="3"/>
  <c r="BE360" i="3"/>
  <c r="T360" i="3"/>
  <c r="R360" i="3"/>
  <c r="P360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4" i="3"/>
  <c r="BH354" i="3"/>
  <c r="BG354" i="3"/>
  <c r="BE354" i="3"/>
  <c r="T354" i="3"/>
  <c r="R354" i="3"/>
  <c r="P354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50" i="3"/>
  <c r="BH350" i="3"/>
  <c r="BG350" i="3"/>
  <c r="BE350" i="3"/>
  <c r="T350" i="3"/>
  <c r="R350" i="3"/>
  <c r="P350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2" i="3"/>
  <c r="BH302" i="3"/>
  <c r="BG302" i="3"/>
  <c r="BE302" i="3"/>
  <c r="T302" i="3"/>
  <c r="R302" i="3"/>
  <c r="P302" i="3"/>
  <c r="BI299" i="3"/>
  <c r="BH299" i="3"/>
  <c r="BG299" i="3"/>
  <c r="BE299" i="3"/>
  <c r="T299" i="3"/>
  <c r="R299" i="3"/>
  <c r="P299" i="3"/>
  <c r="BI295" i="3"/>
  <c r="BH295" i="3"/>
  <c r="BG295" i="3"/>
  <c r="BE295" i="3"/>
  <c r="T295" i="3"/>
  <c r="R295" i="3"/>
  <c r="P295" i="3"/>
  <c r="BI289" i="3"/>
  <c r="BH289" i="3"/>
  <c r="BG289" i="3"/>
  <c r="BE289" i="3"/>
  <c r="T289" i="3"/>
  <c r="R289" i="3"/>
  <c r="P289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3" i="3"/>
  <c r="BH273" i="3"/>
  <c r="BG273" i="3"/>
  <c r="BE273" i="3"/>
  <c r="T273" i="3"/>
  <c r="R273" i="3"/>
  <c r="P273" i="3"/>
  <c r="BI270" i="3"/>
  <c r="BH270" i="3"/>
  <c r="BG270" i="3"/>
  <c r="BE270" i="3"/>
  <c r="T270" i="3"/>
  <c r="R270" i="3"/>
  <c r="P270" i="3"/>
  <c r="BI267" i="3"/>
  <c r="BH267" i="3"/>
  <c r="BG267" i="3"/>
  <c r="BE267" i="3"/>
  <c r="T267" i="3"/>
  <c r="R267" i="3"/>
  <c r="P267" i="3"/>
  <c r="BI261" i="3"/>
  <c r="BH261" i="3"/>
  <c r="BG261" i="3"/>
  <c r="BE261" i="3"/>
  <c r="T261" i="3"/>
  <c r="R261" i="3"/>
  <c r="P261" i="3"/>
  <c r="BI258" i="3"/>
  <c r="BH258" i="3"/>
  <c r="BG258" i="3"/>
  <c r="BE258" i="3"/>
  <c r="T258" i="3"/>
  <c r="R258" i="3"/>
  <c r="P258" i="3"/>
  <c r="BI255" i="3"/>
  <c r="BH255" i="3"/>
  <c r="BG255" i="3"/>
  <c r="BE255" i="3"/>
  <c r="T255" i="3"/>
  <c r="R255" i="3"/>
  <c r="P255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4" i="3"/>
  <c r="BH244" i="3"/>
  <c r="BG244" i="3"/>
  <c r="BE244" i="3"/>
  <c r="T244" i="3"/>
  <c r="R244" i="3"/>
  <c r="P244" i="3"/>
  <c r="BI241" i="3"/>
  <c r="BH241" i="3"/>
  <c r="BG241" i="3"/>
  <c r="BE241" i="3"/>
  <c r="T241" i="3"/>
  <c r="R241" i="3"/>
  <c r="P241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2" i="3"/>
  <c r="BH232" i="3"/>
  <c r="BG232" i="3"/>
  <c r="BE232" i="3"/>
  <c r="T232" i="3"/>
  <c r="R232" i="3"/>
  <c r="P232" i="3"/>
  <c r="BI229" i="3"/>
  <c r="BH229" i="3"/>
  <c r="BG229" i="3"/>
  <c r="BE229" i="3"/>
  <c r="T229" i="3"/>
  <c r="R229" i="3"/>
  <c r="P229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19" i="3"/>
  <c r="BH219" i="3"/>
  <c r="BG219" i="3"/>
  <c r="BE219" i="3"/>
  <c r="T219" i="3"/>
  <c r="R219" i="3"/>
  <c r="P219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4" i="3"/>
  <c r="BH204" i="3"/>
  <c r="BG204" i="3"/>
  <c r="BE204" i="3"/>
  <c r="T204" i="3"/>
  <c r="R204" i="3"/>
  <c r="P204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1" i="3"/>
  <c r="BH161" i="3"/>
  <c r="BG161" i="3"/>
  <c r="BE161" i="3"/>
  <c r="T161" i="3"/>
  <c r="R161" i="3"/>
  <c r="P161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R145" i="3"/>
  <c r="P145" i="3"/>
  <c r="J139" i="3"/>
  <c r="F138" i="3"/>
  <c r="F136" i="3"/>
  <c r="E134" i="3"/>
  <c r="J92" i="3"/>
  <c r="F91" i="3"/>
  <c r="F89" i="3"/>
  <c r="E87" i="3"/>
  <c r="J21" i="3"/>
  <c r="E21" i="3"/>
  <c r="J91" i="3" s="1"/>
  <c r="J20" i="3"/>
  <c r="J18" i="3"/>
  <c r="E18" i="3"/>
  <c r="F139" i="3" s="1"/>
  <c r="J17" i="3"/>
  <c r="J12" i="3"/>
  <c r="J89" i="3"/>
  <c r="E7" i="3"/>
  <c r="E132" i="3" s="1"/>
  <c r="J37" i="2"/>
  <c r="J36" i="2"/>
  <c r="AY95" i="1"/>
  <c r="J35" i="2"/>
  <c r="AX95" i="1" s="1"/>
  <c r="BI753" i="2"/>
  <c r="BH753" i="2"/>
  <c r="BG753" i="2"/>
  <c r="BE753" i="2"/>
  <c r="T753" i="2"/>
  <c r="T752" i="2"/>
  <c r="R753" i="2"/>
  <c r="R752" i="2" s="1"/>
  <c r="R749" i="2" s="1"/>
  <c r="P753" i="2"/>
  <c r="P752" i="2" s="1"/>
  <c r="P749" i="2" s="1"/>
  <c r="BI751" i="2"/>
  <c r="BH751" i="2"/>
  <c r="BG751" i="2"/>
  <c r="BE751" i="2"/>
  <c r="T751" i="2"/>
  <c r="T750" i="2" s="1"/>
  <c r="T749" i="2" s="1"/>
  <c r="R751" i="2"/>
  <c r="R750" i="2"/>
  <c r="P751" i="2"/>
  <c r="P750" i="2"/>
  <c r="BI748" i="2"/>
  <c r="BH748" i="2"/>
  <c r="BG748" i="2"/>
  <c r="BE748" i="2"/>
  <c r="T748" i="2"/>
  <c r="R748" i="2"/>
  <c r="P748" i="2"/>
  <c r="BI744" i="2"/>
  <c r="BH744" i="2"/>
  <c r="BG744" i="2"/>
  <c r="BE744" i="2"/>
  <c r="T744" i="2"/>
  <c r="R744" i="2"/>
  <c r="P744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5" i="2"/>
  <c r="BH735" i="2"/>
  <c r="BG735" i="2"/>
  <c r="BE735" i="2"/>
  <c r="T735" i="2"/>
  <c r="R735" i="2"/>
  <c r="P735" i="2"/>
  <c r="BI733" i="2"/>
  <c r="BH733" i="2"/>
  <c r="BG733" i="2"/>
  <c r="BE733" i="2"/>
  <c r="T733" i="2"/>
  <c r="R733" i="2"/>
  <c r="P733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1" i="2"/>
  <c r="BH721" i="2"/>
  <c r="BG721" i="2"/>
  <c r="BE721" i="2"/>
  <c r="T721" i="2"/>
  <c r="R721" i="2"/>
  <c r="P721" i="2"/>
  <c r="BI719" i="2"/>
  <c r="BH719" i="2"/>
  <c r="BG719" i="2"/>
  <c r="BE719" i="2"/>
  <c r="T719" i="2"/>
  <c r="R719" i="2"/>
  <c r="P719" i="2"/>
  <c r="BI718" i="2"/>
  <c r="BH718" i="2"/>
  <c r="BG718" i="2"/>
  <c r="BE718" i="2"/>
  <c r="T718" i="2"/>
  <c r="R718" i="2"/>
  <c r="P718" i="2"/>
  <c r="BI711" i="2"/>
  <c r="BH711" i="2"/>
  <c r="BG711" i="2"/>
  <c r="BE711" i="2"/>
  <c r="T711" i="2"/>
  <c r="R711" i="2"/>
  <c r="P711" i="2"/>
  <c r="BI710" i="2"/>
  <c r="BH710" i="2"/>
  <c r="BG710" i="2"/>
  <c r="BE710" i="2"/>
  <c r="T710" i="2"/>
  <c r="R710" i="2"/>
  <c r="P710" i="2"/>
  <c r="BI709" i="2"/>
  <c r="BH709" i="2"/>
  <c r="BG709" i="2"/>
  <c r="BE709" i="2"/>
  <c r="T709" i="2"/>
  <c r="R709" i="2"/>
  <c r="P709" i="2"/>
  <c r="BI708" i="2"/>
  <c r="BH708" i="2"/>
  <c r="BG708" i="2"/>
  <c r="BE708" i="2"/>
  <c r="T708" i="2"/>
  <c r="R708" i="2"/>
  <c r="P708" i="2"/>
  <c r="BI707" i="2"/>
  <c r="BH707" i="2"/>
  <c r="BG707" i="2"/>
  <c r="BE707" i="2"/>
  <c r="T707" i="2"/>
  <c r="R707" i="2"/>
  <c r="P707" i="2"/>
  <c r="BI706" i="2"/>
  <c r="BH706" i="2"/>
  <c r="BG706" i="2"/>
  <c r="BE706" i="2"/>
  <c r="T706" i="2"/>
  <c r="R706" i="2"/>
  <c r="P706" i="2"/>
  <c r="BI705" i="2"/>
  <c r="BH705" i="2"/>
  <c r="BG705" i="2"/>
  <c r="BE705" i="2"/>
  <c r="T705" i="2"/>
  <c r="R705" i="2"/>
  <c r="P705" i="2"/>
  <c r="BI704" i="2"/>
  <c r="BH704" i="2"/>
  <c r="BG704" i="2"/>
  <c r="BE704" i="2"/>
  <c r="T704" i="2"/>
  <c r="R704" i="2"/>
  <c r="P704" i="2"/>
  <c r="BI699" i="2"/>
  <c r="BH699" i="2"/>
  <c r="BG699" i="2"/>
  <c r="BE699" i="2"/>
  <c r="T699" i="2"/>
  <c r="R699" i="2"/>
  <c r="P699" i="2"/>
  <c r="BI693" i="2"/>
  <c r="BH693" i="2"/>
  <c r="BG693" i="2"/>
  <c r="BE693" i="2"/>
  <c r="T693" i="2"/>
  <c r="R693" i="2"/>
  <c r="P693" i="2"/>
  <c r="BI690" i="2"/>
  <c r="BH690" i="2"/>
  <c r="BG690" i="2"/>
  <c r="BE690" i="2"/>
  <c r="T690" i="2"/>
  <c r="R690" i="2"/>
  <c r="P690" i="2"/>
  <c r="BI688" i="2"/>
  <c r="BH688" i="2"/>
  <c r="BG688" i="2"/>
  <c r="BE688" i="2"/>
  <c r="T688" i="2"/>
  <c r="R688" i="2"/>
  <c r="P688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5" i="2"/>
  <c r="BH685" i="2"/>
  <c r="BG685" i="2"/>
  <c r="BE685" i="2"/>
  <c r="T685" i="2"/>
  <c r="R685" i="2"/>
  <c r="P685" i="2"/>
  <c r="BI683" i="2"/>
  <c r="BH683" i="2"/>
  <c r="BG683" i="2"/>
  <c r="BE683" i="2"/>
  <c r="T683" i="2"/>
  <c r="R683" i="2"/>
  <c r="P683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71" i="2"/>
  <c r="BH671" i="2"/>
  <c r="BG671" i="2"/>
  <c r="BE671" i="2"/>
  <c r="T671" i="2"/>
  <c r="R671" i="2"/>
  <c r="P671" i="2"/>
  <c r="BI670" i="2"/>
  <c r="BH670" i="2"/>
  <c r="BG670" i="2"/>
  <c r="BE670" i="2"/>
  <c r="T670" i="2"/>
  <c r="R670" i="2"/>
  <c r="P670" i="2"/>
  <c r="BI669" i="2"/>
  <c r="BH669" i="2"/>
  <c r="BG669" i="2"/>
  <c r="BE669" i="2"/>
  <c r="T669" i="2"/>
  <c r="R669" i="2"/>
  <c r="P669" i="2"/>
  <c r="BI667" i="2"/>
  <c r="BH667" i="2"/>
  <c r="BG667" i="2"/>
  <c r="BE667" i="2"/>
  <c r="T667" i="2"/>
  <c r="R667" i="2"/>
  <c r="P667" i="2"/>
  <c r="BI659" i="2"/>
  <c r="BH659" i="2"/>
  <c r="BG659" i="2"/>
  <c r="BE659" i="2"/>
  <c r="T659" i="2"/>
  <c r="R659" i="2"/>
  <c r="P659" i="2"/>
  <c r="BI651" i="2"/>
  <c r="BH651" i="2"/>
  <c r="BG651" i="2"/>
  <c r="BE651" i="2"/>
  <c r="T651" i="2"/>
  <c r="R651" i="2"/>
  <c r="P651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5" i="2"/>
  <c r="BH635" i="2"/>
  <c r="BG635" i="2"/>
  <c r="BE635" i="2"/>
  <c r="T635" i="2"/>
  <c r="R635" i="2"/>
  <c r="P635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4" i="2"/>
  <c r="BH624" i="2"/>
  <c r="BG624" i="2"/>
  <c r="BE624" i="2"/>
  <c r="T624" i="2"/>
  <c r="R624" i="2"/>
  <c r="P624" i="2"/>
  <c r="BI621" i="2"/>
  <c r="BH621" i="2"/>
  <c r="BG621" i="2"/>
  <c r="BE621" i="2"/>
  <c r="T621" i="2"/>
  <c r="R621" i="2"/>
  <c r="P621" i="2"/>
  <c r="BI613" i="2"/>
  <c r="BH613" i="2"/>
  <c r="BG613" i="2"/>
  <c r="BE613" i="2"/>
  <c r="T613" i="2"/>
  <c r="R613" i="2"/>
  <c r="P613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0" i="2"/>
  <c r="BH600" i="2"/>
  <c r="BG600" i="2"/>
  <c r="BE600" i="2"/>
  <c r="T600" i="2"/>
  <c r="R600" i="2"/>
  <c r="P600" i="2"/>
  <c r="BI590" i="2"/>
  <c r="BH590" i="2"/>
  <c r="BG590" i="2"/>
  <c r="BE590" i="2"/>
  <c r="T590" i="2"/>
  <c r="R590" i="2"/>
  <c r="P590" i="2"/>
  <c r="BI588" i="2"/>
  <c r="BH588" i="2"/>
  <c r="BG588" i="2"/>
  <c r="BE588" i="2"/>
  <c r="T588" i="2"/>
  <c r="T587" i="2" s="1"/>
  <c r="R588" i="2"/>
  <c r="R587" i="2"/>
  <c r="P588" i="2"/>
  <c r="P587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1" i="2"/>
  <c r="BH581" i="2"/>
  <c r="BG581" i="2"/>
  <c r="BE581" i="2"/>
  <c r="T581" i="2"/>
  <c r="R581" i="2"/>
  <c r="P581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5" i="2"/>
  <c r="BH575" i="2"/>
  <c r="BG575" i="2"/>
  <c r="BE575" i="2"/>
  <c r="T575" i="2"/>
  <c r="R575" i="2"/>
  <c r="P575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0" i="2"/>
  <c r="BH550" i="2"/>
  <c r="BG550" i="2"/>
  <c r="BE550" i="2"/>
  <c r="T550" i="2"/>
  <c r="R550" i="2"/>
  <c r="P550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4" i="2"/>
  <c r="BH534" i="2"/>
  <c r="BG534" i="2"/>
  <c r="BE534" i="2"/>
  <c r="T534" i="2"/>
  <c r="R534" i="2"/>
  <c r="P534" i="2"/>
  <c r="BI531" i="2"/>
  <c r="BH531" i="2"/>
  <c r="BG531" i="2"/>
  <c r="BE531" i="2"/>
  <c r="T531" i="2"/>
  <c r="R531" i="2"/>
  <c r="P531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0" i="2"/>
  <c r="BH510" i="2"/>
  <c r="BG510" i="2"/>
  <c r="BE510" i="2"/>
  <c r="T510" i="2"/>
  <c r="R510" i="2"/>
  <c r="P510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1" i="2"/>
  <c r="BH481" i="2"/>
  <c r="BG481" i="2"/>
  <c r="BE481" i="2"/>
  <c r="T481" i="2"/>
  <c r="R481" i="2"/>
  <c r="P481" i="2"/>
  <c r="BI477" i="2"/>
  <c r="BH477" i="2"/>
  <c r="BG477" i="2"/>
  <c r="BE477" i="2"/>
  <c r="T477" i="2"/>
  <c r="R477" i="2"/>
  <c r="P477" i="2"/>
  <c r="BI473" i="2"/>
  <c r="BH473" i="2"/>
  <c r="BG473" i="2"/>
  <c r="BE473" i="2"/>
  <c r="T473" i="2"/>
  <c r="R473" i="2"/>
  <c r="P473" i="2"/>
  <c r="BI471" i="2"/>
  <c r="BH471" i="2"/>
  <c r="BG471" i="2"/>
  <c r="BE471" i="2"/>
  <c r="T471" i="2"/>
  <c r="R471" i="2"/>
  <c r="P471" i="2"/>
  <c r="BI469" i="2"/>
  <c r="BH469" i="2"/>
  <c r="BG469" i="2"/>
  <c r="BE469" i="2"/>
  <c r="T469" i="2"/>
  <c r="R469" i="2"/>
  <c r="P469" i="2"/>
  <c r="BI466" i="2"/>
  <c r="BH466" i="2"/>
  <c r="BG466" i="2"/>
  <c r="BE466" i="2"/>
  <c r="T466" i="2"/>
  <c r="R466" i="2"/>
  <c r="P466" i="2"/>
  <c r="BI447" i="2"/>
  <c r="BH447" i="2"/>
  <c r="BG447" i="2"/>
  <c r="BE447" i="2"/>
  <c r="T447" i="2"/>
  <c r="R447" i="2"/>
  <c r="P447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07" i="2"/>
  <c r="BH407" i="2"/>
  <c r="BG407" i="2"/>
  <c r="BE407" i="2"/>
  <c r="T407" i="2"/>
  <c r="R407" i="2"/>
  <c r="P407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78" i="2"/>
  <c r="BH378" i="2"/>
  <c r="BG378" i="2"/>
  <c r="BE378" i="2"/>
  <c r="T378" i="2"/>
  <c r="R378" i="2"/>
  <c r="P378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4" i="2"/>
  <c r="BH364" i="2"/>
  <c r="BG364" i="2"/>
  <c r="BE364" i="2"/>
  <c r="T364" i="2"/>
  <c r="R364" i="2"/>
  <c r="P364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5" i="2"/>
  <c r="BH325" i="2"/>
  <c r="BG325" i="2"/>
  <c r="BE325" i="2"/>
  <c r="T325" i="2"/>
  <c r="R325" i="2"/>
  <c r="P325" i="2"/>
  <c r="BI322" i="2"/>
  <c r="BH322" i="2"/>
  <c r="BG322" i="2"/>
  <c r="BE322" i="2"/>
  <c r="T322" i="2"/>
  <c r="R322" i="2"/>
  <c r="P322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79" i="2"/>
  <c r="BH279" i="2"/>
  <c r="BG279" i="2"/>
  <c r="BE279" i="2"/>
  <c r="T279" i="2"/>
  <c r="R279" i="2"/>
  <c r="P279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78" i="2"/>
  <c r="BH178" i="2"/>
  <c r="BG178" i="2"/>
  <c r="BE178" i="2"/>
  <c r="T178" i="2"/>
  <c r="R178" i="2"/>
  <c r="P178" i="2"/>
  <c r="BI170" i="2"/>
  <c r="BH170" i="2"/>
  <c r="BG170" i="2"/>
  <c r="BE170" i="2"/>
  <c r="T170" i="2"/>
  <c r="R170" i="2"/>
  <c r="P170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T145" i="2" s="1"/>
  <c r="R146" i="2"/>
  <c r="R145" i="2"/>
  <c r="P146" i="2"/>
  <c r="P145" i="2"/>
  <c r="J140" i="2"/>
  <c r="F139" i="2"/>
  <c r="F137" i="2"/>
  <c r="E135" i="2"/>
  <c r="J92" i="2"/>
  <c r="F91" i="2"/>
  <c r="F89" i="2"/>
  <c r="E87" i="2"/>
  <c r="J21" i="2"/>
  <c r="E21" i="2"/>
  <c r="J139" i="2"/>
  <c r="J20" i="2"/>
  <c r="J18" i="2"/>
  <c r="E18" i="2"/>
  <c r="F140" i="2" s="1"/>
  <c r="J17" i="2"/>
  <c r="J12" i="2"/>
  <c r="J89" i="2" s="1"/>
  <c r="E7" i="2"/>
  <c r="E133" i="2" s="1"/>
  <c r="L90" i="1"/>
  <c r="AM90" i="1"/>
  <c r="AM89" i="1"/>
  <c r="L89" i="1"/>
  <c r="AM87" i="1"/>
  <c r="L87" i="1"/>
  <c r="L85" i="1"/>
  <c r="L84" i="1"/>
  <c r="BK726" i="2"/>
  <c r="J671" i="2"/>
  <c r="J586" i="2"/>
  <c r="BK545" i="2"/>
  <c r="J492" i="2"/>
  <c r="J378" i="2"/>
  <c r="BK341" i="2"/>
  <c r="J293" i="2"/>
  <c r="J250" i="2"/>
  <c r="BK158" i="2"/>
  <c r="BK735" i="2"/>
  <c r="J699" i="2"/>
  <c r="BK600" i="2"/>
  <c r="BK575" i="2"/>
  <c r="J495" i="2"/>
  <c r="J481" i="2"/>
  <c r="J434" i="2"/>
  <c r="J399" i="2"/>
  <c r="BK337" i="2"/>
  <c r="BK178" i="2"/>
  <c r="BK729" i="2"/>
  <c r="BK685" i="2"/>
  <c r="BK669" i="2"/>
  <c r="J585" i="2"/>
  <c r="BK547" i="2"/>
  <c r="J432" i="2"/>
  <c r="J386" i="2"/>
  <c r="J341" i="2"/>
  <c r="J233" i="2"/>
  <c r="J674" i="2"/>
  <c r="J641" i="2"/>
  <c r="J502" i="2"/>
  <c r="J426" i="2"/>
  <c r="J420" i="2"/>
  <c r="J387" i="2"/>
  <c r="J354" i="2"/>
  <c r="J334" i="2"/>
  <c r="BK196" i="2"/>
  <c r="BK690" i="2"/>
  <c r="J610" i="2"/>
  <c r="J537" i="2"/>
  <c r="J469" i="2"/>
  <c r="J421" i="2"/>
  <c r="J367" i="2"/>
  <c r="J298" i="2"/>
  <c r="J237" i="2"/>
  <c r="J690" i="2"/>
  <c r="J683" i="2"/>
  <c r="J628" i="2"/>
  <c r="BK534" i="2"/>
  <c r="BK486" i="2"/>
  <c r="J436" i="2"/>
  <c r="BK375" i="2"/>
  <c r="J325" i="2"/>
  <c r="BK251" i="2"/>
  <c r="BK210" i="2"/>
  <c r="BK516" i="3"/>
  <c r="J430" i="3"/>
  <c r="BK371" i="3"/>
  <c r="BK342" i="3"/>
  <c r="BK280" i="3"/>
  <c r="BK248" i="3"/>
  <c r="BK150" i="3"/>
  <c r="BK477" i="3"/>
  <c r="BK449" i="3"/>
  <c r="J440" i="3"/>
  <c r="J397" i="3"/>
  <c r="J364" i="3"/>
  <c r="BK346" i="3"/>
  <c r="J319" i="3"/>
  <c r="J261" i="3"/>
  <c r="J235" i="3"/>
  <c r="J175" i="3"/>
  <c r="J533" i="3"/>
  <c r="J515" i="3"/>
  <c r="J483" i="3"/>
  <c r="J417" i="3"/>
  <c r="BK364" i="3"/>
  <c r="BK329" i="3"/>
  <c r="BK305" i="3"/>
  <c r="BK281" i="3"/>
  <c r="BK232" i="3"/>
  <c r="J544" i="3"/>
  <c r="J511" i="3"/>
  <c r="J442" i="3"/>
  <c r="J395" i="3"/>
  <c r="BK378" i="3"/>
  <c r="BK324" i="3"/>
  <c r="BK276" i="3"/>
  <c r="J226" i="3"/>
  <c r="BK434" i="3"/>
  <c r="J398" i="3"/>
  <c r="J345" i="3"/>
  <c r="BK315" i="3"/>
  <c r="J195" i="3"/>
  <c r="BK523" i="3"/>
  <c r="J406" i="3"/>
  <c r="J337" i="3"/>
  <c r="BK234" i="3"/>
  <c r="BK148" i="3"/>
  <c r="J517" i="3"/>
  <c r="BK442" i="3"/>
  <c r="J368" i="3"/>
  <c r="J324" i="3"/>
  <c r="J212" i="3"/>
  <c r="J184" i="3"/>
  <c r="BK751" i="2"/>
  <c r="J711" i="2"/>
  <c r="BK608" i="2"/>
  <c r="J567" i="2"/>
  <c r="BK531" i="2"/>
  <c r="J491" i="2"/>
  <c r="BK399" i="2"/>
  <c r="J346" i="2"/>
  <c r="J273" i="2"/>
  <c r="BK237" i="2"/>
  <c r="AS94" i="1"/>
  <c r="J631" i="2"/>
  <c r="BK569" i="2"/>
  <c r="J547" i="2"/>
  <c r="J501" i="2"/>
  <c r="BK395" i="2"/>
  <c r="BK355" i="2"/>
  <c r="J309" i="2"/>
  <c r="BK243" i="2"/>
  <c r="BK200" i="2"/>
  <c r="J706" i="2"/>
  <c r="BK683" i="2"/>
  <c r="J640" i="2"/>
  <c r="BK590" i="2"/>
  <c r="J568" i="2"/>
  <c r="BK543" i="2"/>
  <c r="J398" i="2"/>
  <c r="BK371" i="2"/>
  <c r="BK297" i="2"/>
  <c r="J261" i="2"/>
  <c r="BK164" i="2"/>
  <c r="BK633" i="2"/>
  <c r="J498" i="2"/>
  <c r="BK431" i="2"/>
  <c r="J404" i="2"/>
  <c r="BK358" i="2"/>
  <c r="J344" i="2"/>
  <c r="J295" i="2"/>
  <c r="J254" i="2"/>
  <c r="BK150" i="2"/>
  <c r="BK611" i="2"/>
  <c r="J573" i="2"/>
  <c r="BK517" i="2"/>
  <c r="J477" i="2"/>
  <c r="BK432" i="2"/>
  <c r="BK392" i="2"/>
  <c r="J343" i="2"/>
  <c r="BK300" i="2"/>
  <c r="BK222" i="2"/>
  <c r="J740" i="2"/>
  <c r="BK718" i="2"/>
  <c r="BK748" i="2"/>
  <c r="BK687" i="2"/>
  <c r="BK613" i="2"/>
  <c r="BK563" i="2"/>
  <c r="BK501" i="2"/>
  <c r="J487" i="2"/>
  <c r="J417" i="2"/>
  <c r="BK354" i="2"/>
  <c r="BK309" i="2"/>
  <c r="J164" i="2"/>
  <c r="BK674" i="2"/>
  <c r="BK640" i="2"/>
  <c r="BK609" i="2"/>
  <c r="BK566" i="2"/>
  <c r="BK541" i="2"/>
  <c r="BK404" i="2"/>
  <c r="BK388" i="2"/>
  <c r="BK319" i="2"/>
  <c r="BK293" i="2"/>
  <c r="J246" i="2"/>
  <c r="J199" i="2"/>
  <c r="BK473" i="3"/>
  <c r="BK452" i="3"/>
  <c r="BK410" i="3"/>
  <c r="BK354" i="3"/>
  <c r="BK302" i="3"/>
  <c r="BK546" i="3"/>
  <c r="J485" i="3"/>
  <c r="J433" i="3"/>
  <c r="J394" i="3"/>
  <c r="BK369" i="3"/>
  <c r="J354" i="3"/>
  <c r="J344" i="3"/>
  <c r="BK295" i="3"/>
  <c r="BK273" i="3"/>
  <c r="BK247" i="3"/>
  <c r="J188" i="3"/>
  <c r="BK550" i="3"/>
  <c r="J514" i="3"/>
  <c r="J448" i="3"/>
  <c r="BK424" i="3"/>
  <c r="BK402" i="3"/>
  <c r="J360" i="3"/>
  <c r="BK345" i="3"/>
  <c r="BK314" i="3"/>
  <c r="BK255" i="3"/>
  <c r="J232" i="3"/>
  <c r="J187" i="3"/>
  <c r="BK529" i="3"/>
  <c r="BK505" i="3"/>
  <c r="BK472" i="3"/>
  <c r="J437" i="3"/>
  <c r="J409" i="3"/>
  <c r="BK360" i="3"/>
  <c r="J333" i="3"/>
  <c r="J285" i="3"/>
  <c r="J241" i="3"/>
  <c r="J229" i="3"/>
  <c r="J154" i="3"/>
  <c r="J526" i="3"/>
  <c r="J455" i="3"/>
  <c r="J373" i="3"/>
  <c r="BK343" i="3"/>
  <c r="BK307" i="3"/>
  <c r="J258" i="3"/>
  <c r="J161" i="3"/>
  <c r="BK544" i="3"/>
  <c r="BK426" i="3"/>
  <c r="BK375" i="3"/>
  <c r="J326" i="3"/>
  <c r="J305" i="3"/>
  <c r="J216" i="3"/>
  <c r="BK181" i="3"/>
  <c r="BK440" i="3"/>
  <c r="BK413" i="3"/>
  <c r="J399" i="3"/>
  <c r="BK317" i="3"/>
  <c r="J306" i="3"/>
  <c r="BK547" i="3"/>
  <c r="J443" i="3"/>
  <c r="BK373" i="3"/>
  <c r="J343" i="3"/>
  <c r="J239" i="3"/>
  <c r="BK195" i="3"/>
  <c r="BK753" i="2"/>
  <c r="BK636" i="2"/>
  <c r="BK584" i="2"/>
  <c r="BK560" i="2"/>
  <c r="BK496" i="2"/>
  <c r="BK488" i="2"/>
  <c r="BK368" i="2"/>
  <c r="J282" i="2"/>
  <c r="J186" i="2"/>
  <c r="BK740" i="2"/>
  <c r="J719" i="2"/>
  <c r="BK686" i="2"/>
  <c r="BK513" i="2"/>
  <c r="J494" i="2"/>
  <c r="BK447" i="2"/>
  <c r="J397" i="2"/>
  <c r="J370" i="2"/>
  <c r="BK242" i="2"/>
  <c r="BK146" i="2"/>
  <c r="J728" i="2"/>
  <c r="J686" i="2"/>
  <c r="BK624" i="2"/>
  <c r="BK527" i="2"/>
  <c r="BK485" i="2"/>
  <c r="BK391" i="2"/>
  <c r="BK313" i="2"/>
  <c r="BK228" i="2"/>
  <c r="BK160" i="2"/>
  <c r="J519" i="2"/>
  <c r="BK477" i="2"/>
  <c r="J425" i="2"/>
  <c r="J374" i="2"/>
  <c r="J351" i="2"/>
  <c r="J264" i="2"/>
  <c r="J651" i="2"/>
  <c r="J588" i="2"/>
  <c r="J562" i="2"/>
  <c r="J527" i="2"/>
  <c r="J430" i="2"/>
  <c r="BK387" i="2"/>
  <c r="BK350" i="2"/>
  <c r="J314" i="2"/>
  <c r="J290" i="2"/>
  <c r="BK170" i="2"/>
  <c r="J659" i="2"/>
  <c r="J705" i="2"/>
  <c r="BK637" i="2"/>
  <c r="BK610" i="2"/>
  <c r="J584" i="2"/>
  <c r="J553" i="2"/>
  <c r="BK497" i="2"/>
  <c r="J423" i="2"/>
  <c r="BK325" i="2"/>
  <c r="BK284" i="2"/>
  <c r="BK245" i="2"/>
  <c r="BK728" i="2"/>
  <c r="BK667" i="2"/>
  <c r="BK627" i="2"/>
  <c r="BK570" i="2"/>
  <c r="BK538" i="2"/>
  <c r="J510" i="2"/>
  <c r="J431" i="2"/>
  <c r="J400" i="2"/>
  <c r="BK386" i="2"/>
  <c r="J315" i="2"/>
  <c r="J243" i="2"/>
  <c r="J547" i="3"/>
  <c r="BK467" i="3"/>
  <c r="J450" i="3"/>
  <c r="J405" i="3"/>
  <c r="J317" i="3"/>
  <c r="J225" i="3"/>
  <c r="BK511" i="3"/>
  <c r="J471" i="3"/>
  <c r="BK395" i="3"/>
  <c r="J375" i="3"/>
  <c r="BK358" i="3"/>
  <c r="BK348" i="3"/>
  <c r="J307" i="3"/>
  <c r="BK284" i="3"/>
  <c r="BK229" i="3"/>
  <c r="BK178" i="3"/>
  <c r="BK517" i="3"/>
  <c r="BK471" i="3"/>
  <c r="BK446" i="3"/>
  <c r="BK406" i="3"/>
  <c r="J365" i="3"/>
  <c r="J350" i="3"/>
  <c r="BK326" i="3"/>
  <c r="J280" i="3"/>
  <c r="J215" i="3"/>
  <c r="J178" i="3"/>
  <c r="J536" i="3"/>
  <c r="BK475" i="3"/>
  <c r="BK441" i="3"/>
  <c r="J416" i="3"/>
  <c r="BK401" i="3"/>
  <c r="J341" i="3"/>
  <c r="BK309" i="3"/>
  <c r="BK289" i="3"/>
  <c r="BK193" i="3"/>
  <c r="BK549" i="3"/>
  <c r="J498" i="3"/>
  <c r="J435" i="3"/>
  <c r="BK411" i="3"/>
  <c r="BK350" i="3"/>
  <c r="J312" i="3"/>
  <c r="J267" i="3"/>
  <c r="BK219" i="3"/>
  <c r="J545" i="3"/>
  <c r="J505" i="3"/>
  <c r="BK444" i="3"/>
  <c r="BK365" i="3"/>
  <c r="J322" i="3"/>
  <c r="J286" i="3"/>
  <c r="BK212" i="3"/>
  <c r="BK175" i="3"/>
  <c r="J492" i="3"/>
  <c r="BK400" i="3"/>
  <c r="J349" i="3"/>
  <c r="BK308" i="3"/>
  <c r="J237" i="3"/>
  <c r="J550" i="3"/>
  <c r="J467" i="3"/>
  <c r="BK379" i="3"/>
  <c r="J355" i="3"/>
  <c r="BK319" i="3"/>
  <c r="BK201" i="3"/>
  <c r="BK183" i="3"/>
  <c r="BK739" i="2"/>
  <c r="BK707" i="2"/>
  <c r="BK542" i="2"/>
  <c r="BK490" i="2"/>
  <c r="BK370" i="2"/>
  <c r="BK345" i="2"/>
  <c r="J284" i="2"/>
  <c r="J245" i="2"/>
  <c r="J753" i="2"/>
  <c r="BK711" i="2"/>
  <c r="J634" i="2"/>
  <c r="J500" i="2"/>
  <c r="J489" i="2"/>
  <c r="J466" i="2"/>
  <c r="BK419" i="2"/>
  <c r="BK378" i="2"/>
  <c r="J318" i="2"/>
  <c r="J234" i="2"/>
  <c r="J751" i="2"/>
  <c r="J727" i="2"/>
  <c r="BK688" i="2"/>
  <c r="BK659" i="2"/>
  <c r="J576" i="2"/>
  <c r="J513" i="2"/>
  <c r="J471" i="2"/>
  <c r="BK401" i="2"/>
  <c r="BK348" i="2"/>
  <c r="J283" i="2"/>
  <c r="BK234" i="2"/>
  <c r="BK565" i="2"/>
  <c r="BK537" i="2"/>
  <c r="J486" i="2"/>
  <c r="BK430" i="2"/>
  <c r="BK394" i="2"/>
  <c r="BK364" i="2"/>
  <c r="BK273" i="2"/>
  <c r="J257" i="2"/>
  <c r="J161" i="2"/>
  <c r="BK648" i="2"/>
  <c r="BK555" i="2"/>
  <c r="J518" i="2"/>
  <c r="J490" i="2"/>
  <c r="BK436" i="2"/>
  <c r="BK418" i="2"/>
  <c r="BK372" i="2"/>
  <c r="J294" i="2"/>
  <c r="BK214" i="2"/>
  <c r="J739" i="2"/>
  <c r="J667" i="2"/>
  <c r="J738" i="2"/>
  <c r="BK671" i="2"/>
  <c r="BK580" i="2"/>
  <c r="J559" i="2"/>
  <c r="BK515" i="2"/>
  <c r="J488" i="2"/>
  <c r="J394" i="2"/>
  <c r="BK312" i="2"/>
  <c r="BK219" i="2"/>
  <c r="BK706" i="2"/>
  <c r="J648" i="2"/>
  <c r="J621" i="2"/>
  <c r="BK573" i="2"/>
  <c r="BK546" i="2"/>
  <c r="BK493" i="2"/>
  <c r="J447" i="2"/>
  <c r="J422" i="2"/>
  <c r="BK398" i="2"/>
  <c r="BK369" i="2"/>
  <c r="BK295" i="2"/>
  <c r="J216" i="2"/>
  <c r="J196" i="2"/>
  <c r="BK554" i="3"/>
  <c r="BK486" i="3"/>
  <c r="BK458" i="3"/>
  <c r="J428" i="3"/>
  <c r="J381" i="3"/>
  <c r="J321" i="3"/>
  <c r="BK241" i="3"/>
  <c r="J554" i="3"/>
  <c r="BK534" i="3"/>
  <c r="J480" i="3"/>
  <c r="J424" i="3"/>
  <c r="J378" i="3"/>
  <c r="J363" i="3"/>
  <c r="BK339" i="3"/>
  <c r="BK322" i="3"/>
  <c r="J316" i="3"/>
  <c r="BK277" i="3"/>
  <c r="J227" i="3"/>
  <c r="J167" i="3"/>
  <c r="BK485" i="3"/>
  <c r="J470" i="3"/>
  <c r="J407" i="3"/>
  <c r="J371" i="3"/>
  <c r="BK355" i="3"/>
  <c r="J338" i="3"/>
  <c r="J308" i="3"/>
  <c r="BK196" i="3"/>
  <c r="J157" i="3"/>
  <c r="BK525" i="3"/>
  <c r="BK500" i="3"/>
  <c r="J453" i="3"/>
  <c r="J421" i="3"/>
  <c r="J372" i="3"/>
  <c r="J330" i="3"/>
  <c r="J299" i="3"/>
  <c r="J270" i="3"/>
  <c r="BK237" i="3"/>
  <c r="BK167" i="3"/>
  <c r="J525" i="3"/>
  <c r="BK433" i="3"/>
  <c r="BK417" i="3"/>
  <c r="J366" i="3"/>
  <c r="J348" i="3"/>
  <c r="BK285" i="3"/>
  <c r="BK145" i="3"/>
  <c r="J534" i="3"/>
  <c r="BK490" i="3"/>
  <c r="BK437" i="3"/>
  <c r="J411" i="3"/>
  <c r="BK344" i="3"/>
  <c r="BK227" i="3"/>
  <c r="J201" i="3"/>
  <c r="BK168" i="3"/>
  <c r="BK454" i="3"/>
  <c r="BK435" i="3"/>
  <c r="J408" i="3"/>
  <c r="J313" i="3"/>
  <c r="J244" i="3"/>
  <c r="BK552" i="3"/>
  <c r="BK498" i="3"/>
  <c r="J452" i="3"/>
  <c r="BK381" i="3"/>
  <c r="J320" i="3"/>
  <c r="BK225" i="3"/>
  <c r="J193" i="3"/>
  <c r="J721" i="2"/>
  <c r="BK632" i="2"/>
  <c r="J569" i="2"/>
  <c r="BK544" i="2"/>
  <c r="BK510" i="2"/>
  <c r="BK403" i="2"/>
  <c r="J364" i="2"/>
  <c r="BK331" i="2"/>
  <c r="BK290" i="2"/>
  <c r="J222" i="2"/>
  <c r="BK744" i="2"/>
  <c r="J732" i="2"/>
  <c r="BK635" i="2"/>
  <c r="BK581" i="2"/>
  <c r="BK556" i="2"/>
  <c r="J541" i="2"/>
  <c r="BK492" i="2"/>
  <c r="BK473" i="2"/>
  <c r="BK422" i="2"/>
  <c r="J388" i="2"/>
  <c r="BK346" i="2"/>
  <c r="BK308" i="2"/>
  <c r="J733" i="2"/>
  <c r="J704" i="2"/>
  <c r="BK634" i="2"/>
  <c r="J575" i="2"/>
  <c r="BK550" i="2"/>
  <c r="J542" i="2"/>
  <c r="J403" i="2"/>
  <c r="BK374" i="2"/>
  <c r="BK322" i="2"/>
  <c r="J279" i="2"/>
  <c r="J184" i="2"/>
  <c r="BK647" i="2"/>
  <c r="J543" i="2"/>
  <c r="BK423" i="2"/>
  <c r="J371" i="2"/>
  <c r="BK347" i="2"/>
  <c r="J260" i="2"/>
  <c r="BK184" i="2"/>
  <c r="J637" i="2"/>
  <c r="J578" i="2"/>
  <c r="BK528" i="2"/>
  <c r="J433" i="2"/>
  <c r="J401" i="2"/>
  <c r="J369" i="2"/>
  <c r="BK344" i="2"/>
  <c r="J313" i="2"/>
  <c r="BK233" i="2"/>
  <c r="BK733" i="2"/>
  <c r="J726" i="2"/>
  <c r="BK641" i="2"/>
  <c r="J600" i="2"/>
  <c r="BK577" i="2"/>
  <c r="BK516" i="2"/>
  <c r="BK469" i="2"/>
  <c r="J361" i="2"/>
  <c r="J296" i="2"/>
  <c r="BK264" i="2"/>
  <c r="J238" i="2"/>
  <c r="J685" i="2"/>
  <c r="J635" i="2"/>
  <c r="BK585" i="2"/>
  <c r="BK567" i="2"/>
  <c r="J544" i="2"/>
  <c r="BK500" i="2"/>
  <c r="J419" i="2"/>
  <c r="J391" i="2"/>
  <c r="BK334" i="2"/>
  <c r="BK262" i="2"/>
  <c r="BK202" i="2"/>
  <c r="J500" i="3"/>
  <c r="J461" i="3"/>
  <c r="J403" i="3"/>
  <c r="J346" i="3"/>
  <c r="J273" i="3"/>
  <c r="J174" i="3"/>
  <c r="J473" i="3"/>
  <c r="J400" i="3"/>
  <c r="BK278" i="3"/>
  <c r="BK235" i="3"/>
  <c r="J192" i="3"/>
  <c r="BK408" i="3"/>
  <c r="J458" i="3"/>
  <c r="J419" i="3"/>
  <c r="J404" i="3"/>
  <c r="BK351" i="3"/>
  <c r="BK321" i="3"/>
  <c r="J168" i="3"/>
  <c r="BK527" i="3"/>
  <c r="BK460" i="3"/>
  <c r="BK403" i="3"/>
  <c r="J379" i="3"/>
  <c r="BK352" i="3"/>
  <c r="BK333" i="3"/>
  <c r="BK286" i="3"/>
  <c r="BK239" i="3"/>
  <c r="BK492" i="3"/>
  <c r="BK443" i="3"/>
  <c r="BK419" i="3"/>
  <c r="BK338" i="3"/>
  <c r="BK318" i="3"/>
  <c r="J248" i="3"/>
  <c r="BK158" i="3"/>
  <c r="J477" i="3"/>
  <c r="J445" i="3"/>
  <c r="J425" i="3"/>
  <c r="J401" i="3"/>
  <c r="J369" i="3"/>
  <c r="J289" i="3"/>
  <c r="BK192" i="3"/>
  <c r="BK533" i="3"/>
  <c r="J460" i="3"/>
  <c r="J446" i="3"/>
  <c r="BK374" i="3"/>
  <c r="BK267" i="3"/>
  <c r="J204" i="3"/>
  <c r="BK174" i="3"/>
  <c r="BK727" i="2"/>
  <c r="J633" i="2"/>
  <c r="J582" i="2"/>
  <c r="J563" i="2"/>
  <c r="BK494" i="2"/>
  <c r="BK397" i="2"/>
  <c r="J348" i="2"/>
  <c r="J297" i="2"/>
  <c r="J255" i="2"/>
  <c r="J146" i="2"/>
  <c r="J729" i="2"/>
  <c r="BK693" i="2"/>
  <c r="J580" i="2"/>
  <c r="J558" i="2"/>
  <c r="J531" i="2"/>
  <c r="J497" i="2"/>
  <c r="BK491" i="2"/>
  <c r="BK400" i="2"/>
  <c r="J372" i="2"/>
  <c r="BK315" i="2"/>
  <c r="BK250" i="2"/>
  <c r="BK185" i="2"/>
  <c r="J693" i="2"/>
  <c r="J673" i="2"/>
  <c r="J627" i="2"/>
  <c r="J566" i="2"/>
  <c r="J540" i="2"/>
  <c r="J499" i="2"/>
  <c r="BK361" i="2"/>
  <c r="BK294" i="2"/>
  <c r="BK225" i="2"/>
  <c r="BK673" i="2"/>
  <c r="J579" i="2"/>
  <c r="BK558" i="2"/>
  <c r="BK466" i="2"/>
  <c r="J407" i="2"/>
  <c r="J368" i="2"/>
  <c r="J350" i="2"/>
  <c r="J267" i="2"/>
  <c r="BK255" i="2"/>
  <c r="J178" i="2"/>
  <c r="J624" i="2"/>
  <c r="BK559" i="2"/>
  <c r="BK502" i="2"/>
  <c r="BK389" i="2"/>
  <c r="J312" i="2"/>
  <c r="BK246" i="2"/>
  <c r="BK211" i="2"/>
  <c r="BK719" i="2"/>
  <c r="BK704" i="2"/>
  <c r="J636" i="2"/>
  <c r="J609" i="2"/>
  <c r="J583" i="2"/>
  <c r="BK572" i="2"/>
  <c r="BK540" i="2"/>
  <c r="BK489" i="2"/>
  <c r="J340" i="2"/>
  <c r="J262" i="2"/>
  <c r="BK232" i="2"/>
  <c r="BK721" i="2"/>
  <c r="BK670" i="2"/>
  <c r="BK586" i="2"/>
  <c r="J556" i="2"/>
  <c r="J528" i="2"/>
  <c r="J485" i="2"/>
  <c r="BK434" i="2"/>
  <c r="J347" i="2"/>
  <c r="BK260" i="2"/>
  <c r="J211" i="2"/>
  <c r="BK161" i="2"/>
  <c r="J552" i="3"/>
  <c r="J529" i="3"/>
  <c r="J444" i="3"/>
  <c r="BK357" i="3"/>
  <c r="BK323" i="3"/>
  <c r="J249" i="3"/>
  <c r="BK161" i="3"/>
  <c r="BK545" i="3"/>
  <c r="J413" i="3"/>
  <c r="J351" i="3"/>
  <c r="J318" i="3"/>
  <c r="J309" i="3"/>
  <c r="J275" i="3"/>
  <c r="J219" i="3"/>
  <c r="BK515" i="3"/>
  <c r="BK466" i="3"/>
  <c r="BK453" i="3"/>
  <c r="J441" i="3"/>
  <c r="BK416" i="3"/>
  <c r="J396" i="3"/>
  <c r="BK330" i="3"/>
  <c r="J302" i="3"/>
  <c r="BK270" i="3"/>
  <c r="J145" i="3"/>
  <c r="BK519" i="3"/>
  <c r="BK480" i="3"/>
  <c r="BK445" i="3"/>
  <c r="BK405" i="3"/>
  <c r="BK368" i="3"/>
  <c r="J310" i="3"/>
  <c r="J284" i="3"/>
  <c r="BK238" i="3"/>
  <c r="BK198" i="3"/>
  <c r="BK536" i="3"/>
  <c r="J490" i="3"/>
  <c r="BK425" i="3"/>
  <c r="J387" i="3"/>
  <c r="J358" i="3"/>
  <c r="BK313" i="3"/>
  <c r="J255" i="3"/>
  <c r="BK210" i="3"/>
  <c r="BK455" i="3"/>
  <c r="J418" i="3"/>
  <c r="J356" i="3"/>
  <c r="J278" i="3"/>
  <c r="J196" i="3"/>
  <c r="J475" i="3"/>
  <c r="J426" i="3"/>
  <c r="BK396" i="3"/>
  <c r="J315" i="3"/>
  <c r="BK299" i="3"/>
  <c r="J200" i="3"/>
  <c r="J488" i="3"/>
  <c r="J454" i="3"/>
  <c r="BK398" i="3"/>
  <c r="BK356" i="3"/>
  <c r="J238" i="3"/>
  <c r="J158" i="3"/>
  <c r="J744" i="2"/>
  <c r="BK708" i="2"/>
  <c r="J611" i="2"/>
  <c r="BK553" i="2"/>
  <c r="J517" i="2"/>
  <c r="BK420" i="2"/>
  <c r="BK318" i="2"/>
  <c r="J270" i="2"/>
  <c r="J202" i="2"/>
  <c r="J736" i="2"/>
  <c r="J709" i="2"/>
  <c r="BK621" i="2"/>
  <c r="BK578" i="2"/>
  <c r="J550" i="2"/>
  <c r="BK514" i="2"/>
  <c r="BK428" i="2"/>
  <c r="J390" i="2"/>
  <c r="J345" i="2"/>
  <c r="BK254" i="2"/>
  <c r="BK238" i="2"/>
  <c r="BK705" i="2"/>
  <c r="BK675" i="2"/>
  <c r="BK628" i="2"/>
  <c r="J577" i="2"/>
  <c r="J557" i="2"/>
  <c r="BK539" i="2"/>
  <c r="J395" i="2"/>
  <c r="BK298" i="2"/>
  <c r="BK199" i="2"/>
  <c r="J669" i="2"/>
  <c r="BK568" i="2"/>
  <c r="J555" i="2"/>
  <c r="J473" i="2"/>
  <c r="BK421" i="2"/>
  <c r="BK367" i="2"/>
  <c r="BK340" i="2"/>
  <c r="BK282" i="2"/>
  <c r="BK261" i="2"/>
  <c r="J158" i="2"/>
  <c r="J608" i="2"/>
  <c r="J570" i="2"/>
  <c r="BK519" i="2"/>
  <c r="BK417" i="2"/>
  <c r="J358" i="2"/>
  <c r="J322" i="2"/>
  <c r="BK279" i="2"/>
  <c r="J200" i="2"/>
  <c r="J735" i="2"/>
  <c r="J710" i="2"/>
  <c r="J670" i="2"/>
  <c r="J590" i="2"/>
  <c r="BK576" i="2"/>
  <c r="J514" i="2"/>
  <c r="BK396" i="2"/>
  <c r="J337" i="2"/>
  <c r="J287" i="2"/>
  <c r="J242" i="2"/>
  <c r="J225" i="2"/>
  <c r="BK710" i="2"/>
  <c r="J647" i="2"/>
  <c r="BK583" i="2"/>
  <c r="BK557" i="2"/>
  <c r="J539" i="2"/>
  <c r="J515" i="2"/>
  <c r="BK495" i="2"/>
  <c r="J396" i="2"/>
  <c r="J342" i="2"/>
  <c r="BK296" i="2"/>
  <c r="BK248" i="2"/>
  <c r="J214" i="2"/>
  <c r="J170" i="2"/>
  <c r="J466" i="3"/>
  <c r="J447" i="3"/>
  <c r="BK393" i="3"/>
  <c r="J352" i="3"/>
  <c r="J329" i="3"/>
  <c r="BK261" i="3"/>
  <c r="BK526" i="3"/>
  <c r="J434" i="3"/>
  <c r="J410" i="3"/>
  <c r="J374" i="3"/>
  <c r="BK349" i="3"/>
  <c r="BK337" i="3"/>
  <c r="BK306" i="3"/>
  <c r="BK258" i="3"/>
  <c r="J234" i="3"/>
  <c r="BK204" i="3"/>
  <c r="J519" i="3"/>
  <c r="BK483" i="3"/>
  <c r="BK447" i="3"/>
  <c r="BK421" i="3"/>
  <c r="BK387" i="3"/>
  <c r="J336" i="3"/>
  <c r="BK312" i="3"/>
  <c r="J276" i="3"/>
  <c r="BK249" i="3"/>
  <c r="BK188" i="3"/>
  <c r="BK154" i="3"/>
  <c r="BK514" i="3"/>
  <c r="BK448" i="3"/>
  <c r="BK418" i="3"/>
  <c r="J402" i="3"/>
  <c r="J342" i="3"/>
  <c r="J323" i="3"/>
  <c r="BK200" i="3"/>
  <c r="J546" i="3"/>
  <c r="J494" i="3"/>
  <c r="J449" i="3"/>
  <c r="BK428" i="3"/>
  <c r="J393" i="3"/>
  <c r="J339" i="3"/>
  <c r="BK310" i="3"/>
  <c r="BK244" i="3"/>
  <c r="J549" i="3"/>
  <c r="J516" i="3"/>
  <c r="J472" i="3"/>
  <c r="J357" i="3"/>
  <c r="BK325" i="3"/>
  <c r="J295" i="3"/>
  <c r="BK226" i="3"/>
  <c r="J527" i="3"/>
  <c r="BK476" i="3"/>
  <c r="J314" i="3"/>
  <c r="J150" i="3"/>
  <c r="J476" i="3"/>
  <c r="BK450" i="3"/>
  <c r="BK399" i="3"/>
  <c r="BK336" i="3"/>
  <c r="J198" i="3"/>
  <c r="J148" i="3"/>
  <c r="BK736" i="2"/>
  <c r="BK709" i="2"/>
  <c r="J613" i="2"/>
  <c r="BK579" i="2"/>
  <c r="J534" i="2"/>
  <c r="J493" i="2"/>
  <c r="J418" i="2"/>
  <c r="BK351" i="2"/>
  <c r="J308" i="2"/>
  <c r="BK257" i="2"/>
  <c r="J210" i="2"/>
  <c r="BK738" i="2"/>
  <c r="J718" i="2"/>
  <c r="J688" i="2"/>
  <c r="BK582" i="2"/>
  <c r="J572" i="2"/>
  <c r="J538" i="2"/>
  <c r="BK426" i="2"/>
  <c r="J389" i="2"/>
  <c r="J331" i="2"/>
  <c r="BK267" i="2"/>
  <c r="J248" i="2"/>
  <c r="J748" i="2"/>
  <c r="J707" i="2"/>
  <c r="J687" i="2"/>
  <c r="J649" i="2"/>
  <c r="BK588" i="2"/>
  <c r="J560" i="2"/>
  <c r="BK518" i="2"/>
  <c r="BK415" i="2"/>
  <c r="BK343" i="2"/>
  <c r="J300" i="2"/>
  <c r="BK270" i="2"/>
  <c r="J185" i="2"/>
  <c r="BK562" i="2"/>
  <c r="BK554" i="2"/>
  <c r="BK487" i="2"/>
  <c r="BK433" i="2"/>
  <c r="J415" i="2"/>
  <c r="BK342" i="2"/>
  <c r="BK283" i="2"/>
  <c r="J258" i="2"/>
  <c r="BK216" i="2"/>
  <c r="J160" i="2"/>
  <c r="J632" i="2"/>
  <c r="J546" i="2"/>
  <c r="BK499" i="2"/>
  <c r="BK471" i="2"/>
  <c r="BK425" i="2"/>
  <c r="J375" i="2"/>
  <c r="J355" i="2"/>
  <c r="BK287" i="2"/>
  <c r="J219" i="2"/>
  <c r="J150" i="2"/>
  <c r="J708" i="2"/>
  <c r="BK651" i="2"/>
  <c r="J675" i="2"/>
  <c r="J581" i="2"/>
  <c r="J565" i="2"/>
  <c r="J545" i="2"/>
  <c r="J496" i="2"/>
  <c r="J428" i="2"/>
  <c r="J392" i="2"/>
  <c r="J319" i="2"/>
  <c r="J251" i="2"/>
  <c r="J228" i="2"/>
  <c r="BK732" i="2"/>
  <c r="BK699" i="2"/>
  <c r="BK649" i="2"/>
  <c r="BK631" i="2"/>
  <c r="J554" i="2"/>
  <c r="J516" i="2"/>
  <c r="BK498" i="2"/>
  <c r="BK481" i="2"/>
  <c r="BK407" i="2"/>
  <c r="BK390" i="2"/>
  <c r="BK314" i="2"/>
  <c r="BK258" i="2"/>
  <c r="J232" i="2"/>
  <c r="BK186" i="2"/>
  <c r="BK553" i="3"/>
  <c r="BK470" i="3"/>
  <c r="BK372" i="3"/>
  <c r="BK341" i="3"/>
  <c r="BK215" i="3"/>
  <c r="J553" i="3"/>
  <c r="BK494" i="3"/>
  <c r="BK404" i="3"/>
  <c r="J281" i="3"/>
  <c r="J210" i="3"/>
  <c r="BK187" i="3"/>
  <c r="J538" i="3"/>
  <c r="J486" i="3"/>
  <c r="BK430" i="3"/>
  <c r="BK363" i="3"/>
  <c r="BK316" i="3"/>
  <c r="J247" i="3"/>
  <c r="BK157" i="3"/>
  <c r="J523" i="3"/>
  <c r="BK488" i="3"/>
  <c r="BK397" i="3"/>
  <c r="BK320" i="3"/>
  <c r="J277" i="3"/>
  <c r="J183" i="3"/>
  <c r="BK461" i="3"/>
  <c r="BK407" i="3"/>
  <c r="BK394" i="3"/>
  <c r="BK275" i="3"/>
  <c r="BK184" i="3"/>
  <c r="BK538" i="3"/>
  <c r="BK409" i="3"/>
  <c r="BK366" i="3"/>
  <c r="J325" i="3"/>
  <c r="BK216" i="3"/>
  <c r="J181" i="3"/>
  <c r="P149" i="2" l="1"/>
  <c r="T201" i="2"/>
  <c r="T241" i="2"/>
  <c r="R253" i="2"/>
  <c r="P263" i="2"/>
  <c r="P299" i="2"/>
  <c r="P349" i="2"/>
  <c r="P373" i="2"/>
  <c r="BK393" i="2"/>
  <c r="J393" i="2"/>
  <c r="J109" i="2" s="1"/>
  <c r="T393" i="2"/>
  <c r="BK424" i="2"/>
  <c r="J424" i="2" s="1"/>
  <c r="J111" i="2" s="1"/>
  <c r="R424" i="2"/>
  <c r="BK561" i="2"/>
  <c r="J561" i="2"/>
  <c r="J112" i="2" s="1"/>
  <c r="R561" i="2"/>
  <c r="P589" i="2"/>
  <c r="T589" i="2"/>
  <c r="P612" i="2"/>
  <c r="R612" i="2"/>
  <c r="BK650" i="2"/>
  <c r="J650" i="2"/>
  <c r="J116" i="2" s="1"/>
  <c r="T650" i="2"/>
  <c r="P672" i="2"/>
  <c r="T672" i="2"/>
  <c r="P689" i="2"/>
  <c r="R689" i="2"/>
  <c r="BK720" i="2"/>
  <c r="J720" i="2"/>
  <c r="J119" i="2" s="1"/>
  <c r="R720" i="2"/>
  <c r="BK743" i="2"/>
  <c r="J743" i="2" s="1"/>
  <c r="J120" i="2" s="1"/>
  <c r="R743" i="2"/>
  <c r="P144" i="3"/>
  <c r="BK182" i="3"/>
  <c r="J182" i="3" s="1"/>
  <c r="J100" i="3" s="1"/>
  <c r="P191" i="3"/>
  <c r="P203" i="3"/>
  <c r="BK228" i="3"/>
  <c r="J228" i="3"/>
  <c r="J105" i="3" s="1"/>
  <c r="T228" i="3"/>
  <c r="T311" i="3"/>
  <c r="BK367" i="3"/>
  <c r="J367" i="3"/>
  <c r="J113" i="3" s="1"/>
  <c r="P412" i="3"/>
  <c r="R427" i="3"/>
  <c r="P201" i="2"/>
  <c r="P241" i="2"/>
  <c r="P253" i="2"/>
  <c r="T253" i="2"/>
  <c r="BK153" i="3"/>
  <c r="J153" i="3" s="1"/>
  <c r="J99" i="3" s="1"/>
  <c r="T182" i="3"/>
  <c r="P199" i="3"/>
  <c r="T240" i="3"/>
  <c r="R311" i="3"/>
  <c r="P347" i="3"/>
  <c r="BK353" i="3"/>
  <c r="J353" i="3" s="1"/>
  <c r="J111" i="3" s="1"/>
  <c r="BK359" i="3"/>
  <c r="J359" i="3" s="1"/>
  <c r="J112" i="3" s="1"/>
  <c r="R359" i="3"/>
  <c r="BK436" i="3"/>
  <c r="J436" i="3"/>
  <c r="J117" i="3" s="1"/>
  <c r="BK144" i="3"/>
  <c r="J144" i="3"/>
  <c r="J98" i="3" s="1"/>
  <c r="T144" i="3"/>
  <c r="R182" i="3"/>
  <c r="BK203" i="3"/>
  <c r="J203" i="3"/>
  <c r="J104" i="3" s="1"/>
  <c r="BK240" i="3"/>
  <c r="J240" i="3"/>
  <c r="J106" i="3" s="1"/>
  <c r="R279" i="3"/>
  <c r="R340" i="3"/>
  <c r="P367" i="3"/>
  <c r="T412" i="3"/>
  <c r="P420" i="3"/>
  <c r="R451" i="3"/>
  <c r="BK149" i="2"/>
  <c r="J149" i="2" s="1"/>
  <c r="J99" i="2" s="1"/>
  <c r="BK201" i="2"/>
  <c r="J201" i="2"/>
  <c r="J100" i="2" s="1"/>
  <c r="R241" i="2"/>
  <c r="R249" i="2"/>
  <c r="R263" i="2"/>
  <c r="R299" i="2"/>
  <c r="T349" i="2"/>
  <c r="T373" i="2"/>
  <c r="BK402" i="2"/>
  <c r="J402" i="2" s="1"/>
  <c r="J110" i="2" s="1"/>
  <c r="R402" i="2"/>
  <c r="P424" i="2"/>
  <c r="T424" i="2"/>
  <c r="P561" i="2"/>
  <c r="T561" i="2"/>
  <c r="BK589" i="2"/>
  <c r="J589" i="2" s="1"/>
  <c r="J114" i="2" s="1"/>
  <c r="R589" i="2"/>
  <c r="BK612" i="2"/>
  <c r="J612" i="2"/>
  <c r="J115" i="2"/>
  <c r="T612" i="2"/>
  <c r="P650" i="2"/>
  <c r="R650" i="2"/>
  <c r="BK672" i="2"/>
  <c r="J672" i="2"/>
  <c r="J117" i="2" s="1"/>
  <c r="R672" i="2"/>
  <c r="BK689" i="2"/>
  <c r="J689" i="2" s="1"/>
  <c r="J118" i="2" s="1"/>
  <c r="T689" i="2"/>
  <c r="P720" i="2"/>
  <c r="T720" i="2"/>
  <c r="P743" i="2"/>
  <c r="T743" i="2"/>
  <c r="R153" i="3"/>
  <c r="T191" i="3"/>
  <c r="R199" i="3"/>
  <c r="R240" i="3"/>
  <c r="BK311" i="3"/>
  <c r="J311" i="3"/>
  <c r="J108" i="3" s="1"/>
  <c r="P340" i="3"/>
  <c r="T367" i="3"/>
  <c r="T436" i="3"/>
  <c r="R149" i="2"/>
  <c r="R144" i="2" s="1"/>
  <c r="R201" i="2"/>
  <c r="BK249" i="2"/>
  <c r="J249" i="2" s="1"/>
  <c r="J102" i="2" s="1"/>
  <c r="BK253" i="2"/>
  <c r="J253" i="2" s="1"/>
  <c r="J104" i="2" s="1"/>
  <c r="T263" i="2"/>
  <c r="T299" i="2"/>
  <c r="R349" i="2"/>
  <c r="R373" i="2"/>
  <c r="P393" i="2"/>
  <c r="P402" i="2"/>
  <c r="T402" i="2"/>
  <c r="P153" i="3"/>
  <c r="R191" i="3"/>
  <c r="T199" i="3"/>
  <c r="P240" i="3"/>
  <c r="P279" i="3"/>
  <c r="T340" i="3"/>
  <c r="R347" i="3"/>
  <c r="P353" i="3"/>
  <c r="T353" i="3"/>
  <c r="P359" i="3"/>
  <c r="R412" i="3"/>
  <c r="T420" i="3"/>
  <c r="P436" i="3"/>
  <c r="P474" i="3"/>
  <c r="T149" i="2"/>
  <c r="T144" i="2" s="1"/>
  <c r="BK241" i="2"/>
  <c r="J241" i="2" s="1"/>
  <c r="J101" i="2" s="1"/>
  <c r="P249" i="2"/>
  <c r="T249" i="2"/>
  <c r="BK263" i="2"/>
  <c r="J263" i="2"/>
  <c r="J105" i="2" s="1"/>
  <c r="BK299" i="2"/>
  <c r="J299" i="2" s="1"/>
  <c r="J106" i="2" s="1"/>
  <c r="BK349" i="2"/>
  <c r="J349" i="2" s="1"/>
  <c r="J107" i="2" s="1"/>
  <c r="BK373" i="2"/>
  <c r="J373" i="2" s="1"/>
  <c r="J108" i="2" s="1"/>
  <c r="R393" i="2"/>
  <c r="T153" i="3"/>
  <c r="BK191" i="3"/>
  <c r="J191" i="3" s="1"/>
  <c r="J101" i="3" s="1"/>
  <c r="T203" i="3"/>
  <c r="BK279" i="3"/>
  <c r="J279" i="3"/>
  <c r="J107" i="3" s="1"/>
  <c r="P311" i="3"/>
  <c r="BK347" i="3"/>
  <c r="J347" i="3" s="1"/>
  <c r="J110" i="3" s="1"/>
  <c r="T347" i="3"/>
  <c r="R353" i="3"/>
  <c r="T359" i="3"/>
  <c r="BK412" i="3"/>
  <c r="J412" i="3" s="1"/>
  <c r="J114" i="3" s="1"/>
  <c r="BK420" i="3"/>
  <c r="J420" i="3"/>
  <c r="J115" i="3"/>
  <c r="BK427" i="3"/>
  <c r="J427" i="3"/>
  <c r="J116" i="3" s="1"/>
  <c r="T427" i="3"/>
  <c r="BK451" i="3"/>
  <c r="J451" i="3" s="1"/>
  <c r="J118" i="3" s="1"/>
  <c r="BK474" i="3"/>
  <c r="J474" i="3" s="1"/>
  <c r="J119" i="3" s="1"/>
  <c r="T474" i="3"/>
  <c r="R518" i="3"/>
  <c r="BK528" i="3"/>
  <c r="J528" i="3" s="1"/>
  <c r="J121" i="3" s="1"/>
  <c r="R528" i="3"/>
  <c r="T528" i="3"/>
  <c r="R535" i="3"/>
  <c r="R144" i="3"/>
  <c r="R143" i="3" s="1"/>
  <c r="P182" i="3"/>
  <c r="BK199" i="3"/>
  <c r="J199" i="3"/>
  <c r="J102" i="3"/>
  <c r="R203" i="3"/>
  <c r="P228" i="3"/>
  <c r="R228" i="3"/>
  <c r="T279" i="3"/>
  <c r="BK340" i="3"/>
  <c r="J340" i="3" s="1"/>
  <c r="J109" i="3" s="1"/>
  <c r="R367" i="3"/>
  <c r="R420" i="3"/>
  <c r="P427" i="3"/>
  <c r="R436" i="3"/>
  <c r="P451" i="3"/>
  <c r="T451" i="3"/>
  <c r="R474" i="3"/>
  <c r="BK518" i="3"/>
  <c r="J518" i="3"/>
  <c r="J120" i="3" s="1"/>
  <c r="P518" i="3"/>
  <c r="T518" i="3"/>
  <c r="P528" i="3"/>
  <c r="BK535" i="3"/>
  <c r="J535" i="3" s="1"/>
  <c r="J122" i="3" s="1"/>
  <c r="P535" i="3"/>
  <c r="T535" i="3"/>
  <c r="BK587" i="2"/>
  <c r="J587" i="2" s="1"/>
  <c r="J113" i="2" s="1"/>
  <c r="BK750" i="2"/>
  <c r="J750" i="2" s="1"/>
  <c r="J122" i="2" s="1"/>
  <c r="BK752" i="2"/>
  <c r="J752" i="2" s="1"/>
  <c r="J123" i="2" s="1"/>
  <c r="BK145" i="2"/>
  <c r="J145" i="2" s="1"/>
  <c r="J98" i="2" s="1"/>
  <c r="J136" i="3"/>
  <c r="BF154" i="3"/>
  <c r="BF181" i="3"/>
  <c r="BF234" i="3"/>
  <c r="BF235" i="3"/>
  <c r="BF258" i="3"/>
  <c r="BF275" i="3"/>
  <c r="BF308" i="3"/>
  <c r="BF312" i="3"/>
  <c r="BF315" i="3"/>
  <c r="BF349" i="3"/>
  <c r="BF363" i="3"/>
  <c r="BF369" i="3"/>
  <c r="BF387" i="3"/>
  <c r="BF395" i="3"/>
  <c r="BF402" i="3"/>
  <c r="BF405" i="3"/>
  <c r="BF425" i="3"/>
  <c r="BF434" i="3"/>
  <c r="BF444" i="3"/>
  <c r="BF446" i="3"/>
  <c r="BF447" i="3"/>
  <c r="BF455" i="3"/>
  <c r="BF492" i="3"/>
  <c r="BF505" i="3"/>
  <c r="BF519" i="3"/>
  <c r="BF523" i="3"/>
  <c r="BF534" i="3"/>
  <c r="BF546" i="3"/>
  <c r="BF547" i="3"/>
  <c r="BF549" i="3"/>
  <c r="BF553" i="3"/>
  <c r="J138" i="3"/>
  <c r="BF178" i="3"/>
  <c r="BF204" i="3"/>
  <c r="BF210" i="3"/>
  <c r="BF227" i="3"/>
  <c r="BF261" i="3"/>
  <c r="BF270" i="3"/>
  <c r="BF286" i="3"/>
  <c r="BF320" i="3"/>
  <c r="BF323" i="3"/>
  <c r="BF324" i="3"/>
  <c r="BF326" i="3"/>
  <c r="BF338" i="3"/>
  <c r="BF339" i="3"/>
  <c r="BF343" i="3"/>
  <c r="BF345" i="3"/>
  <c r="BF352" i="3"/>
  <c r="BF358" i="3"/>
  <c r="BF360" i="3"/>
  <c r="BF379" i="3"/>
  <c r="BF404" i="3"/>
  <c r="BF411" i="3"/>
  <c r="BF416" i="3"/>
  <c r="BF421" i="3"/>
  <c r="BF428" i="3"/>
  <c r="BF433" i="3"/>
  <c r="BF442" i="3"/>
  <c r="BF449" i="3"/>
  <c r="BF450" i="3"/>
  <c r="BF486" i="3"/>
  <c r="BF511" i="3"/>
  <c r="BF515" i="3"/>
  <c r="BF517" i="3"/>
  <c r="BF533" i="3"/>
  <c r="BF536" i="3"/>
  <c r="E85" i="3"/>
  <c r="BF148" i="3"/>
  <c r="BF161" i="3"/>
  <c r="BF219" i="3"/>
  <c r="BF229" i="3"/>
  <c r="BF232" i="3"/>
  <c r="BF237" i="3"/>
  <c r="BF241" i="3"/>
  <c r="BF255" i="3"/>
  <c r="BF267" i="3"/>
  <c r="BF273" i="3"/>
  <c r="BF305" i="3"/>
  <c r="BF306" i="3"/>
  <c r="BF307" i="3"/>
  <c r="BF309" i="3"/>
  <c r="BF310" i="3"/>
  <c r="BF313" i="3"/>
  <c r="BF330" i="3"/>
  <c r="BF341" i="3"/>
  <c r="BF342" i="3"/>
  <c r="BF348" i="3"/>
  <c r="BF351" i="3"/>
  <c r="BF371" i="3"/>
  <c r="BF403" i="3"/>
  <c r="BF406" i="3"/>
  <c r="BF407" i="3"/>
  <c r="BF408" i="3"/>
  <c r="BF410" i="3"/>
  <c r="BF413" i="3"/>
  <c r="BF453" i="3"/>
  <c r="BF458" i="3"/>
  <c r="BF466" i="3"/>
  <c r="BF476" i="3"/>
  <c r="BF480" i="3"/>
  <c r="BF483" i="3"/>
  <c r="BF529" i="3"/>
  <c r="BF167" i="3"/>
  <c r="BF168" i="3"/>
  <c r="BF200" i="3"/>
  <c r="BF215" i="3"/>
  <c r="BF248" i="3"/>
  <c r="BF319" i="3"/>
  <c r="BF321" i="3"/>
  <c r="BF322" i="3"/>
  <c r="BF336" i="3"/>
  <c r="BF401" i="3"/>
  <c r="BF409" i="3"/>
  <c r="BF426" i="3"/>
  <c r="BF452" i="3"/>
  <c r="BF470" i="3"/>
  <c r="BF550" i="3"/>
  <c r="BF174" i="3"/>
  <c r="BF212" i="3"/>
  <c r="BF216" i="3"/>
  <c r="BF225" i="3"/>
  <c r="BF247" i="3"/>
  <c r="BF277" i="3"/>
  <c r="BF280" i="3"/>
  <c r="BF316" i="3"/>
  <c r="BF317" i="3"/>
  <c r="BF337" i="3"/>
  <c r="BF354" i="3"/>
  <c r="BF357" i="3"/>
  <c r="BF374" i="3"/>
  <c r="BF381" i="3"/>
  <c r="BF393" i="3"/>
  <c r="BF396" i="3"/>
  <c r="BF397" i="3"/>
  <c r="BF399" i="3"/>
  <c r="BF430" i="3"/>
  <c r="BF443" i="3"/>
  <c r="BF454" i="3"/>
  <c r="BF460" i="3"/>
  <c r="BF461" i="3"/>
  <c r="BF467" i="3"/>
  <c r="BF477" i="3"/>
  <c r="BF498" i="3"/>
  <c r="BF527" i="3"/>
  <c r="BF538" i="3"/>
  <c r="BF544" i="3"/>
  <c r="BF545" i="3"/>
  <c r="BF552" i="3"/>
  <c r="BF150" i="3"/>
  <c r="BF158" i="3"/>
  <c r="BF192" i="3"/>
  <c r="BF226" i="3"/>
  <c r="BF244" i="3"/>
  <c r="BF284" i="3"/>
  <c r="BF344" i="3"/>
  <c r="BF373" i="3"/>
  <c r="BF375" i="3"/>
  <c r="BF378" i="3"/>
  <c r="BF394" i="3"/>
  <c r="BF400" i="3"/>
  <c r="BF417" i="3"/>
  <c r="BF418" i="3"/>
  <c r="BF445" i="3"/>
  <c r="BF472" i="3"/>
  <c r="BF473" i="3"/>
  <c r="BF500" i="3"/>
  <c r="BF554" i="3"/>
  <c r="F92" i="3"/>
  <c r="BF145" i="3"/>
  <c r="BF157" i="3"/>
  <c r="BF193" i="3"/>
  <c r="BF195" i="3"/>
  <c r="BF239" i="3"/>
  <c r="BF249" i="3"/>
  <c r="BF276" i="3"/>
  <c r="BF289" i="3"/>
  <c r="BF299" i="3"/>
  <c r="BF302" i="3"/>
  <c r="BF314" i="3"/>
  <c r="BF329" i="3"/>
  <c r="BF333" i="3"/>
  <c r="BF346" i="3"/>
  <c r="BF356" i="3"/>
  <c r="BF365" i="3"/>
  <c r="BF372" i="3"/>
  <c r="BF419" i="3"/>
  <c r="BF435" i="3"/>
  <c r="BF437" i="3"/>
  <c r="BF441" i="3"/>
  <c r="BF475" i="3"/>
  <c r="BF488" i="3"/>
  <c r="BF516" i="3"/>
  <c r="BF175" i="3"/>
  <c r="BF183" i="3"/>
  <c r="BF184" i="3"/>
  <c r="BF187" i="3"/>
  <c r="BF188" i="3"/>
  <c r="BF196" i="3"/>
  <c r="BF198" i="3"/>
  <c r="BF201" i="3"/>
  <c r="BF238" i="3"/>
  <c r="BF278" i="3"/>
  <c r="BF281" i="3"/>
  <c r="BF285" i="3"/>
  <c r="BF295" i="3"/>
  <c r="BF318" i="3"/>
  <c r="BF325" i="3"/>
  <c r="BF350" i="3"/>
  <c r="BF355" i="3"/>
  <c r="BF364" i="3"/>
  <c r="BF366" i="3"/>
  <c r="BF368" i="3"/>
  <c r="BF398" i="3"/>
  <c r="BF424" i="3"/>
  <c r="BF440" i="3"/>
  <c r="BF448" i="3"/>
  <c r="BF471" i="3"/>
  <c r="BF485" i="3"/>
  <c r="BF490" i="3"/>
  <c r="BF494" i="3"/>
  <c r="BF514" i="3"/>
  <c r="BF525" i="3"/>
  <c r="BF526" i="3"/>
  <c r="BF185" i="2"/>
  <c r="BF222" i="2"/>
  <c r="BF250" i="2"/>
  <c r="BF267" i="2"/>
  <c r="BF283" i="2"/>
  <c r="BF309" i="2"/>
  <c r="BF325" i="2"/>
  <c r="BF344" i="2"/>
  <c r="BF417" i="2"/>
  <c r="BF473" i="2"/>
  <c r="BF488" i="2"/>
  <c r="BF492" i="2"/>
  <c r="BF514" i="2"/>
  <c r="BF516" i="2"/>
  <c r="BF534" i="2"/>
  <c r="BF537" i="2"/>
  <c r="BF540" i="2"/>
  <c r="BF550" i="2"/>
  <c r="BF560" i="2"/>
  <c r="BF576" i="2"/>
  <c r="BF579" i="2"/>
  <c r="BF590" i="2"/>
  <c r="BF610" i="2"/>
  <c r="BF624" i="2"/>
  <c r="BF671" i="2"/>
  <c r="BF675" i="2"/>
  <c r="BF686" i="2"/>
  <c r="BF705" i="2"/>
  <c r="BF710" i="2"/>
  <c r="BF726" i="2"/>
  <c r="BF164" i="2"/>
  <c r="BF178" i="2"/>
  <c r="BF210" i="2"/>
  <c r="BF254" i="2"/>
  <c r="BF260" i="2"/>
  <c r="BF282" i="2"/>
  <c r="BF342" i="2"/>
  <c r="BF345" i="2"/>
  <c r="BF347" i="2"/>
  <c r="BF364" i="2"/>
  <c r="BF370" i="2"/>
  <c r="BF386" i="2"/>
  <c r="BF387" i="2"/>
  <c r="BF390" i="2"/>
  <c r="BF399" i="2"/>
  <c r="BF400" i="2"/>
  <c r="BF447" i="2"/>
  <c r="BF471" i="2"/>
  <c r="BF485" i="2"/>
  <c r="BF490" i="2"/>
  <c r="BF491" i="2"/>
  <c r="BF493" i="2"/>
  <c r="BF498" i="2"/>
  <c r="BF510" i="2"/>
  <c r="BF518" i="2"/>
  <c r="BF528" i="2"/>
  <c r="BF543" i="2"/>
  <c r="BF582" i="2"/>
  <c r="BF585" i="2"/>
  <c r="BF634" i="2"/>
  <c r="BF637" i="2"/>
  <c r="BF647" i="2"/>
  <c r="BF651" i="2"/>
  <c r="BF667" i="2"/>
  <c r="BF706" i="2"/>
  <c r="BF711" i="2"/>
  <c r="BF718" i="2"/>
  <c r="BF719" i="2"/>
  <c r="BF727" i="2"/>
  <c r="BF729" i="2"/>
  <c r="BF744" i="2"/>
  <c r="BF669" i="2"/>
  <c r="BF683" i="2"/>
  <c r="BF687" i="2"/>
  <c r="BF704" i="2"/>
  <c r="BF707" i="2"/>
  <c r="BF732" i="2"/>
  <c r="BF736" i="2"/>
  <c r="BF748" i="2"/>
  <c r="BF184" i="2"/>
  <c r="BF186" i="2"/>
  <c r="BF251" i="2"/>
  <c r="BF255" i="2"/>
  <c r="BF264" i="2"/>
  <c r="BF270" i="2"/>
  <c r="BF273" i="2"/>
  <c r="BF318" i="2"/>
  <c r="BF334" i="2"/>
  <c r="BF340" i="2"/>
  <c r="BF341" i="2"/>
  <c r="BF346" i="2"/>
  <c r="BF351" i="2"/>
  <c r="BF396" i="2"/>
  <c r="BF398" i="2"/>
  <c r="BF403" i="2"/>
  <c r="BF415" i="2"/>
  <c r="BF422" i="2"/>
  <c r="BF431" i="2"/>
  <c r="BF489" i="2"/>
  <c r="BF497" i="2"/>
  <c r="BF500" i="2"/>
  <c r="BF531" i="2"/>
  <c r="BF539" i="2"/>
  <c r="BF544" i="2"/>
  <c r="BF547" i="2"/>
  <c r="BF557" i="2"/>
  <c r="BF558" i="2"/>
  <c r="BF567" i="2"/>
  <c r="BF640" i="2"/>
  <c r="BF670" i="2"/>
  <c r="BF673" i="2"/>
  <c r="BF202" i="2"/>
  <c r="BF219" i="2"/>
  <c r="BF225" i="2"/>
  <c r="BF234" i="2"/>
  <c r="BF237" i="2"/>
  <c r="BF242" i="2"/>
  <c r="BF245" i="2"/>
  <c r="BF279" i="2"/>
  <c r="BF298" i="2"/>
  <c r="BF300" i="2"/>
  <c r="BF319" i="2"/>
  <c r="BF361" i="2"/>
  <c r="BF372" i="2"/>
  <c r="BF375" i="2"/>
  <c r="BF378" i="2"/>
  <c r="BF397" i="2"/>
  <c r="BF401" i="2"/>
  <c r="BF426" i="2"/>
  <c r="BF428" i="2"/>
  <c r="BF434" i="2"/>
  <c r="BF494" i="2"/>
  <c r="BF495" i="2"/>
  <c r="BF499" i="2"/>
  <c r="BF513" i="2"/>
  <c r="BF517" i="2"/>
  <c r="BF538" i="2"/>
  <c r="BF541" i="2"/>
  <c r="BF545" i="2"/>
  <c r="BF569" i="2"/>
  <c r="BF572" i="2"/>
  <c r="BF573" i="2"/>
  <c r="BF584" i="2"/>
  <c r="BF600" i="2"/>
  <c r="BF611" i="2"/>
  <c r="BF621" i="2"/>
  <c r="BF627" i="2"/>
  <c r="BF632" i="2"/>
  <c r="BF636" i="2"/>
  <c r="BF648" i="2"/>
  <c r="BF150" i="2"/>
  <c r="BF158" i="2"/>
  <c r="BF200" i="2"/>
  <c r="BF216" i="2"/>
  <c r="BF238" i="2"/>
  <c r="BF243" i="2"/>
  <c r="BF284" i="2"/>
  <c r="BF308" i="2"/>
  <c r="BF314" i="2"/>
  <c r="BF315" i="2"/>
  <c r="BF331" i="2"/>
  <c r="BF367" i="2"/>
  <c r="BF368" i="2"/>
  <c r="BF369" i="2"/>
  <c r="BF389" i="2"/>
  <c r="BF392" i="2"/>
  <c r="BF418" i="2"/>
  <c r="BF419" i="2"/>
  <c r="BF420" i="2"/>
  <c r="BF421" i="2"/>
  <c r="BF433" i="2"/>
  <c r="BF487" i="2"/>
  <c r="BF546" i="2"/>
  <c r="BF554" i="2"/>
  <c r="BF563" i="2"/>
  <c r="BF578" i="2"/>
  <c r="BF581" i="2"/>
  <c r="BF608" i="2"/>
  <c r="BF631" i="2"/>
  <c r="BF633" i="2"/>
  <c r="BF708" i="2"/>
  <c r="BF709" i="2"/>
  <c r="BF753" i="2"/>
  <c r="E85" i="2"/>
  <c r="J91" i="2"/>
  <c r="J137" i="2"/>
  <c r="BF170" i="2"/>
  <c r="BF196" i="2"/>
  <c r="BF214" i="2"/>
  <c r="BF228" i="2"/>
  <c r="BF232" i="2"/>
  <c r="BF257" i="2"/>
  <c r="BF258" i="2"/>
  <c r="BF261" i="2"/>
  <c r="BF287" i="2"/>
  <c r="BF290" i="2"/>
  <c r="BF293" i="2"/>
  <c r="BF295" i="2"/>
  <c r="BF296" i="2"/>
  <c r="BF297" i="2"/>
  <c r="BF312" i="2"/>
  <c r="BF322" i="2"/>
  <c r="BF343" i="2"/>
  <c r="BF348" i="2"/>
  <c r="BF350" i="2"/>
  <c r="BF358" i="2"/>
  <c r="BF404" i="2"/>
  <c r="BF407" i="2"/>
  <c r="BF423" i="2"/>
  <c r="BF425" i="2"/>
  <c r="BF430" i="2"/>
  <c r="BF432" i="2"/>
  <c r="BF436" i="2"/>
  <c r="BF466" i="2"/>
  <c r="BF469" i="2"/>
  <c r="BF496" i="2"/>
  <c r="BF502" i="2"/>
  <c r="BF519" i="2"/>
  <c r="BF542" i="2"/>
  <c r="BF553" i="2"/>
  <c r="BF555" i="2"/>
  <c r="BF559" i="2"/>
  <c r="BF562" i="2"/>
  <c r="BF566" i="2"/>
  <c r="BF568" i="2"/>
  <c r="BF577" i="2"/>
  <c r="BF583" i="2"/>
  <c r="BF586" i="2"/>
  <c r="BF588" i="2"/>
  <c r="BF609" i="2"/>
  <c r="BF613" i="2"/>
  <c r="BF641" i="2"/>
  <c r="BF659" i="2"/>
  <c r="BF674" i="2"/>
  <c r="BF685" i="2"/>
  <c r="BF690" i="2"/>
  <c r="BF721" i="2"/>
  <c r="BF733" i="2"/>
  <c r="BF739" i="2"/>
  <c r="F92" i="2"/>
  <c r="BF146" i="2"/>
  <c r="BF160" i="2"/>
  <c r="BF161" i="2"/>
  <c r="BF199" i="2"/>
  <c r="BF211" i="2"/>
  <c r="BF233" i="2"/>
  <c r="BF246" i="2"/>
  <c r="BF248" i="2"/>
  <c r="BF262" i="2"/>
  <c r="BF294" i="2"/>
  <c r="BF313" i="2"/>
  <c r="BF337" i="2"/>
  <c r="BF354" i="2"/>
  <c r="BF355" i="2"/>
  <c r="BF371" i="2"/>
  <c r="BF374" i="2"/>
  <c r="BF388" i="2"/>
  <c r="BF391" i="2"/>
  <c r="BF394" i="2"/>
  <c r="BF395" i="2"/>
  <c r="BF477" i="2"/>
  <c r="BF481" i="2"/>
  <c r="BF486" i="2"/>
  <c r="BF501" i="2"/>
  <c r="BF515" i="2"/>
  <c r="BF527" i="2"/>
  <c r="BF556" i="2"/>
  <c r="BF565" i="2"/>
  <c r="BF570" i="2"/>
  <c r="BF575" i="2"/>
  <c r="BF580" i="2"/>
  <c r="BF628" i="2"/>
  <c r="BF635" i="2"/>
  <c r="BF649" i="2"/>
  <c r="BF688" i="2"/>
  <c r="BF693" i="2"/>
  <c r="BF699" i="2"/>
  <c r="BF728" i="2"/>
  <c r="BF735" i="2"/>
  <c r="BF738" i="2"/>
  <c r="BF740" i="2"/>
  <c r="BF751" i="2"/>
  <c r="F36" i="3"/>
  <c r="BC96" i="1" s="1"/>
  <c r="F35" i="3"/>
  <c r="BB96" i="1"/>
  <c r="F37" i="2"/>
  <c r="BD95" i="1"/>
  <c r="F33" i="3"/>
  <c r="AZ96" i="1" s="1"/>
  <c r="F37" i="3"/>
  <c r="BD96" i="1" s="1"/>
  <c r="F33" i="2"/>
  <c r="AZ95" i="1"/>
  <c r="F35" i="2"/>
  <c r="BB95" i="1"/>
  <c r="F36" i="2"/>
  <c r="BC95" i="1" s="1"/>
  <c r="J33" i="3"/>
  <c r="AV96" i="1" s="1"/>
  <c r="J33" i="2"/>
  <c r="AV95" i="1"/>
  <c r="BK252" i="2" l="1"/>
  <c r="J252" i="2" s="1"/>
  <c r="J103" i="2" s="1"/>
  <c r="BK144" i="2"/>
  <c r="J144" i="2"/>
  <c r="J97" i="2"/>
  <c r="P202" i="3"/>
  <c r="T202" i="3"/>
  <c r="T143" i="3"/>
  <c r="T252" i="2"/>
  <c r="T143" i="2"/>
  <c r="R252" i="2"/>
  <c r="R143" i="2" s="1"/>
  <c r="P252" i="2"/>
  <c r="P143" i="3"/>
  <c r="P142" i="3" s="1"/>
  <c r="AU96" i="1" s="1"/>
  <c r="R202" i="3"/>
  <c r="R142" i="3"/>
  <c r="P144" i="2"/>
  <c r="P143" i="2" s="1"/>
  <c r="AU95" i="1" s="1"/>
  <c r="BK749" i="2"/>
  <c r="J749" i="2" s="1"/>
  <c r="J121" i="2" s="1"/>
  <c r="BK143" i="3"/>
  <c r="J143" i="3"/>
  <c r="J97" i="3" s="1"/>
  <c r="BK202" i="3"/>
  <c r="J202" i="3"/>
  <c r="J103" i="3"/>
  <c r="F34" i="2"/>
  <c r="BA95" i="1" s="1"/>
  <c r="BB94" i="1"/>
  <c r="W31" i="1"/>
  <c r="J34" i="3"/>
  <c r="AW96" i="1" s="1"/>
  <c r="AT96" i="1" s="1"/>
  <c r="J34" i="2"/>
  <c r="AW95" i="1" s="1"/>
  <c r="AT95" i="1" s="1"/>
  <c r="F34" i="3"/>
  <c r="BA96" i="1" s="1"/>
  <c r="AZ94" i="1"/>
  <c r="W29" i="1" s="1"/>
  <c r="BC94" i="1"/>
  <c r="W32" i="1"/>
  <c r="BD94" i="1"/>
  <c r="W33" i="1" s="1"/>
  <c r="T142" i="3" l="1"/>
  <c r="BK143" i="2"/>
  <c r="J143" i="2"/>
  <c r="J30" i="2" s="1"/>
  <c r="AG95" i="1" s="1"/>
  <c r="BK142" i="3"/>
  <c r="J142" i="3" s="1"/>
  <c r="J30" i="3" s="1"/>
  <c r="AG96" i="1" s="1"/>
  <c r="J96" i="2"/>
  <c r="AU94" i="1"/>
  <c r="BA94" i="1"/>
  <c r="W30" i="1"/>
  <c r="AX94" i="1"/>
  <c r="AV94" i="1"/>
  <c r="AK29" i="1" s="1"/>
  <c r="AY94" i="1"/>
  <c r="J39" i="3" l="1"/>
  <c r="J39" i="2"/>
  <c r="AN95" i="1"/>
  <c r="J96" i="3"/>
  <c r="AN96" i="1"/>
  <c r="AG94" i="1"/>
  <c r="AK26" i="1"/>
  <c r="AK35" i="1" s="1"/>
  <c r="AW94" i="1"/>
  <c r="AK30" i="1" s="1"/>
  <c r="AT94" i="1" l="1"/>
  <c r="AN94" i="1" l="1"/>
</calcChain>
</file>

<file path=xl/sharedStrings.xml><?xml version="1.0" encoding="utf-8"?>
<sst xmlns="http://schemas.openxmlformats.org/spreadsheetml/2006/main" count="12175" uniqueCount="1991">
  <si>
    <t>Export Komplet</t>
  </si>
  <si>
    <t/>
  </si>
  <si>
    <t>2.0</t>
  </si>
  <si>
    <t>ZAMOK</t>
  </si>
  <si>
    <t>False</t>
  </si>
  <si>
    <t>{5de9dad6-946c-4ecd-bf83-44c62fd88818}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</si>
  <si>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</si>
  <si>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</si>
  <si>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</si>
  <si>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</si>
  <si>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</si>
  <si>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</si>
  <si>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</si>
  <si>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</si>
  <si>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</si>
  <si>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</si>
  <si>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</si>
  <si>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MČ Praha 6</t>
  </si>
  <si>
    <t>KSO:</t>
  </si>
  <si>
    <t>CC-CZ:</t>
  </si>
  <si>
    <t>Místo:</t>
  </si>
  <si>
    <t xml:space="preserve"> </t>
  </si>
  <si>
    <t>Datum: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</si>
  <si>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</si>
  <si>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</si>
  <si>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</si>
  <si>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</si>
  <si>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</si>
  <si>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</si>
  <si>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</si>
  <si>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</si>
  <si>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</si>
  <si>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</si>
  <si>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</si>
  <si>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</si>
  <si>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</si>
  <si>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</si>
  <si>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</si>
  <si>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</si>
  <si>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</si>
  <si>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</si>
  <si>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</si>
  <si>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</si>
  <si>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</si>
  <si>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</si>
  <si>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</si>
  <si>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</si>
  <si>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</si>
  <si>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</si>
  <si>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</si>
  <si>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</si>
  <si>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</si>
  <si>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</si>
  <si>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</si>
  <si>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</si>
  <si>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</si>
  <si>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</si>
  <si>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</si>
  <si>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</si>
  <si>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</si>
  <si>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</si>
  <si>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</si>
  <si>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</si>
  <si>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</si>
  <si>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</si>
  <si>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</si>
  <si>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</si>
  <si>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</si>
  <si>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</si>
  <si>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</si>
  <si>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</si>
  <si>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</si>
  <si>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</si>
  <si>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</si>
  <si>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</si>
  <si>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</si>
  <si>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</si>
  <si>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</si>
  <si>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</si>
  <si>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04-a</t>
  </si>
  <si>
    <t>Byt č. 7, V Sedlci 41/20</t>
  </si>
  <si>
    <t>STA</t>
  </si>
  <si>
    <t>1</t>
  </si>
  <si>
    <t>{8b32e564-0600-4cec-9089-105d115a8039}</t>
  </si>
  <si>
    <t>04-b</t>
  </si>
  <si>
    <t>Byt č. 7, V Sedlci 41/20, bytové jádro</t>
  </si>
  <si>
    <t>{fe116573-9aa8-4c3a-9094-0c722e73e356}</t>
  </si>
  <si>
    <t>KRYCÍ LIST SOUPISU PRACÍ</t>
  </si>
  <si>
    <t>Objekt:</t>
  </si>
  <si>
    <t>04-a - Byt č. 7, V Sedlci 41/20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</si>
  <si>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</si>
  <si>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</si>
  <si>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</si>
  <si>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</si>
  <si>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</si>
  <si>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</si>
  <si>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</si>
  <si>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</si>
  <si>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</si>
  <si>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</si>
  <si>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</si>
  <si>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</si>
  <si>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</si>
  <si>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</si>
  <si>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</si>
  <si>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</si>
  <si>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</si>
  <si>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</si>
  <si>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</si>
  <si>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</si>
  <si>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</si>
  <si>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</si>
  <si>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</si>
  <si>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</si>
  <si>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</si>
  <si>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</si>
  <si>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</si>
  <si>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</si>
  <si>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</si>
  <si>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</si>
  <si>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</si>
  <si>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</si>
  <si>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</si>
  <si>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</si>
  <si>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</si>
  <si>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</si>
  <si>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</si>
  <si>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</si>
  <si>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</si>
  <si>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</si>
  <si>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</si>
  <si>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</si>
  <si>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</si>
  <si>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</si>
  <si>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</si>
  <si>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</si>
  <si>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</si>
  <si>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</si>
  <si>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</si>
  <si>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</si>
  <si>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</si>
  <si>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</si>
  <si>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</si>
  <si>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</si>
  <si>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4</t>
  </si>
  <si>
    <t>2</t>
  </si>
  <si>
    <t>-67796748</t>
  </si>
  <si>
    <t>VV</t>
  </si>
  <si>
    <t>okno z koupelny na chodbu</t>
  </si>
  <si>
    <t>0,4*0,6*0,500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</si>
  <si>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</si>
  <si>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</si>
  <si>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</si>
  <si>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</si>
  <si>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</si>
  <si>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1774881588</t>
  </si>
  <si>
    <t>Chodba</t>
  </si>
  <si>
    <t>6,07</t>
  </si>
  <si>
    <t>Pokoj</t>
  </si>
  <si>
    <t>22,5</t>
  </si>
  <si>
    <t>Kuchyně</t>
  </si>
  <si>
    <t>11,73</t>
  </si>
  <si>
    <t>Součet</t>
  </si>
  <si>
    <t>611135101</t>
  </si>
  <si>
    <t>Hrubá výplň rýh ve stropech maltou jakékoli šířky rýhy</t>
  </si>
  <si>
    <t>-957793066</t>
  </si>
  <si>
    <t>10*0,1</t>
  </si>
  <si>
    <t>611311131</t>
  </si>
  <si>
    <t>Potažení vnitřních rovných stropů vápenným štukem tloušťky do 3 mm</t>
  </si>
  <si>
    <t>-1237081489</t>
  </si>
  <si>
    <t>5</t>
  </si>
  <si>
    <t>611315111</t>
  </si>
  <si>
    <t>Vápenná hladká omítka rýh ve stropech šířky do 150 mm</t>
  </si>
  <si>
    <t>1025099223</t>
  </si>
  <si>
    <t>Elektro stropy</t>
  </si>
  <si>
    <t>612131101</t>
  </si>
  <si>
    <t>Cementový postřik vnitřních stěn nanášený celoplošně ručně</t>
  </si>
  <si>
    <t>575933549</t>
  </si>
  <si>
    <t>chodba v. 1,0 m a 1,3 m</t>
  </si>
  <si>
    <t>(2,5*1,0)+(1,04+0,3+0,3)*1,30</t>
  </si>
  <si>
    <t>kuchyň</t>
  </si>
  <si>
    <t>(0,915+2,95)*1,0</t>
  </si>
  <si>
    <t>7</t>
  </si>
  <si>
    <t>612131121</t>
  </si>
  <si>
    <t>Penetrační disperzní nátěr vnitřních stěn nanášený ručně</t>
  </si>
  <si>
    <t>1509499818</t>
  </si>
  <si>
    <t>(1,4+1,013+0,3+1,5+0,3+1,5+1,4+2,22+0,4)*3,1-0,7*2-0,8*2</t>
  </si>
  <si>
    <t>(1,9+2,22+2,7+3,03+4,60)*3,1-1,2*2,1</t>
  </si>
  <si>
    <t>pokoj</t>
  </si>
  <si>
    <t>(5,5*2+4,3+3,88)*3,1-0,7*2-1,3*2,1*2</t>
  </si>
  <si>
    <t>8</t>
  </si>
  <si>
    <t>612142001</t>
  </si>
  <si>
    <t>Potažení vnitřních stěn sklovláknitým pletivem vtlačeným do tenkovrstvé hmoty</t>
  </si>
  <si>
    <t>-1919461826</t>
  </si>
  <si>
    <t>9</t>
  </si>
  <si>
    <t>612311121</t>
  </si>
  <si>
    <t>Vápenná omítka hladká jednovrstvá vnitřních stěn nanášená ručně</t>
  </si>
  <si>
    <t>-846679687</t>
  </si>
  <si>
    <t>10</t>
  </si>
  <si>
    <t>612311131</t>
  </si>
  <si>
    <t>Potažení vnitřních stěn vápenným štukem tloušťky do 3 mm</t>
  </si>
  <si>
    <t>-1652209321</t>
  </si>
  <si>
    <t>11</t>
  </si>
  <si>
    <t>612315111</t>
  </si>
  <si>
    <t>Vápenná hladká omítka rýh ve stěnách šířky do 150 mm</t>
  </si>
  <si>
    <t>262836214</t>
  </si>
  <si>
    <t>kanalizace</t>
  </si>
  <si>
    <t>7*0,15</t>
  </si>
  <si>
    <t>vodovod</t>
  </si>
  <si>
    <t>elektro</t>
  </si>
  <si>
    <t>257*0,03</t>
  </si>
  <si>
    <t>po původní příčce u koupelny</t>
  </si>
  <si>
    <t>3,10*0,15*2</t>
  </si>
  <si>
    <t>12</t>
  </si>
  <si>
    <t>612315211</t>
  </si>
  <si>
    <t>Vápenná hladká omítka malých ploch do 0,09 m2 na stěnách</t>
  </si>
  <si>
    <t>kus</t>
  </si>
  <si>
    <t>-679200485</t>
  </si>
  <si>
    <t>prostupy</t>
  </si>
  <si>
    <t>8*2</t>
  </si>
  <si>
    <t>13</t>
  </si>
  <si>
    <t>632481213</t>
  </si>
  <si>
    <t>Separační vrstva z PE fólie</t>
  </si>
  <si>
    <t>-1043348452</t>
  </si>
  <si>
    <t>14</t>
  </si>
  <si>
    <t>635211221</t>
  </si>
  <si>
    <t>Násyp tl do 20 mm pod plovoucí nebo tepelně izolační vrstvy podlah z keramzitu</t>
  </si>
  <si>
    <t>-684723659</t>
  </si>
  <si>
    <t>Ostatní konstrukce a práce, bourání</t>
  </si>
  <si>
    <t>949101111</t>
  </si>
  <si>
    <t>Lešení pomocné pro objekty pozemních staveb s lešeňovou podlahou v do 1,9 m zatížení do 150 kg/m2</t>
  </si>
  <si>
    <t>1717799145</t>
  </si>
  <si>
    <t>chodba</t>
  </si>
  <si>
    <t>16</t>
  </si>
  <si>
    <t>952901111</t>
  </si>
  <si>
    <t>Vyčištění budov bytové a občanské výstavby při výšce podlaží do 4 m</t>
  </si>
  <si>
    <t>1699353404</t>
  </si>
  <si>
    <t>17</t>
  </si>
  <si>
    <t>952902021</t>
  </si>
  <si>
    <t>Čištění budov zametení hladkých podlah</t>
  </si>
  <si>
    <t>1153248061</t>
  </si>
  <si>
    <t>Denní úklid společných prostor</t>
  </si>
  <si>
    <t>100*45</t>
  </si>
  <si>
    <t>18</t>
  </si>
  <si>
    <t>965082923</t>
  </si>
  <si>
    <t>Odstranění násypů pod podlahami tl do 100 mm pl přes 2 m2</t>
  </si>
  <si>
    <t>-1236994550</t>
  </si>
  <si>
    <t>43,9*0,100</t>
  </si>
  <si>
    <t>19</t>
  </si>
  <si>
    <t>968062374</t>
  </si>
  <si>
    <t>Vybourání dřevěných rámů oken zdvojených včetně křídel pl do 1 m2</t>
  </si>
  <si>
    <t>-528491652</t>
  </si>
  <si>
    <t>okno koupelna na chodbu - mřížka</t>
  </si>
  <si>
    <t>0,4*0,6</t>
  </si>
  <si>
    <t>20</t>
  </si>
  <si>
    <t>971033241</t>
  </si>
  <si>
    <t>Vybourání otvorů ve zdivu cihelném pl do 0,0225 m2 na MVC nebo MV tl do 300 mm</t>
  </si>
  <si>
    <t>910933482</t>
  </si>
  <si>
    <t>otvory pro elektro</t>
  </si>
  <si>
    <t>971033431</t>
  </si>
  <si>
    <t>Vybourání otvorů ve zdivu cihelném pl do 0,25 m2 na MVC nebo MV tl do 150 mm</t>
  </si>
  <si>
    <t>678983683</t>
  </si>
  <si>
    <t>prostupy ZTI</t>
  </si>
  <si>
    <t>22</t>
  </si>
  <si>
    <t>974031132</t>
  </si>
  <si>
    <t>Vysekání rýh ve zdivu cihelném hl do 50 mm š do 70 mm</t>
  </si>
  <si>
    <t>m</t>
  </si>
  <si>
    <t>-1406212637</t>
  </si>
  <si>
    <t>23</t>
  </si>
  <si>
    <t>974031142</t>
  </si>
  <si>
    <t>Vysekání rýh ve zdivu cihelném hl do 70 mm š do 70 mm</t>
  </si>
  <si>
    <t>1817763185</t>
  </si>
  <si>
    <t>kuchyně, dřez, myčka</t>
  </si>
  <si>
    <t>24</t>
  </si>
  <si>
    <t>974082112</t>
  </si>
  <si>
    <t>Vysekání rýh pro ploché vodiče v omítce MV nebo MVC stěn š do 30 mm</t>
  </si>
  <si>
    <t>-126171057</t>
  </si>
  <si>
    <t>25</t>
  </si>
  <si>
    <t>974082172</t>
  </si>
  <si>
    <t>Vysekání rýh pro ploché vodiče v omítce MV nebo MVC stropů š do 30 mm</t>
  </si>
  <si>
    <t>-454474966</t>
  </si>
  <si>
    <t>26</t>
  </si>
  <si>
    <t>976071111</t>
  </si>
  <si>
    <t>Vybourání kovových madel a zábradlí</t>
  </si>
  <si>
    <t>311417583</t>
  </si>
  <si>
    <t>chodba zábradlí u stropu</t>
  </si>
  <si>
    <t>1,40</t>
  </si>
  <si>
    <t>27</t>
  </si>
  <si>
    <t>977132111</t>
  </si>
  <si>
    <t>Vyvrtání otvorů pro elektroinstalační krabice ve stěnách z cihel hloubky do 60 mm</t>
  </si>
  <si>
    <t>-286873081</t>
  </si>
  <si>
    <t>28</t>
  </si>
  <si>
    <t>978059541</t>
  </si>
  <si>
    <t>Odsekání a odebrání obkladů stěn z vnitřních obkládaček plochy přes 1 m2</t>
  </si>
  <si>
    <t>393669371</t>
  </si>
  <si>
    <t>997</t>
  </si>
  <si>
    <t>Přesun sutě</t>
  </si>
  <si>
    <t>29</t>
  </si>
  <si>
    <t>997013213</t>
  </si>
  <si>
    <t>Vnitrostaveništní doprava suti a vybouraných hmot pro budovy v přes 9 do 12 m ručně</t>
  </si>
  <si>
    <t>t</t>
  </si>
  <si>
    <t>123174241</t>
  </si>
  <si>
    <t>30</t>
  </si>
  <si>
    <t>997013219</t>
  </si>
  <si>
    <t>Příplatek k vnitrostaveništní dopravě suti a vybouraných hmot za zvětšenou dopravu suti ZKD 10 m</t>
  </si>
  <si>
    <t>1973446384</t>
  </si>
  <si>
    <t>10,419*2 'Přepočtené koeficientem množství</t>
  </si>
  <si>
    <t>31</t>
  </si>
  <si>
    <t>997013501</t>
  </si>
  <si>
    <t>Odvoz suti a vybouraných hmot na skládku nebo meziskládku do 1 km se složením</t>
  </si>
  <si>
    <t>1375898881</t>
  </si>
  <si>
    <t>32</t>
  </si>
  <si>
    <t>997013509</t>
  </si>
  <si>
    <t>Příplatek k odvozu suti a vybouraných hmot na skládku ZKD 1 km přes 1 km</t>
  </si>
  <si>
    <t>1503815549</t>
  </si>
  <si>
    <t>10,419*19 'Přepočtené koeficientem množství</t>
  </si>
  <si>
    <t>33</t>
  </si>
  <si>
    <t>997013631</t>
  </si>
  <si>
    <t>Poplatek za uložení na skládce (skládkovné) stavebního odpadu směsného kód odpadu 17 09 04</t>
  </si>
  <si>
    <t>-1519356902</t>
  </si>
  <si>
    <t>998</t>
  </si>
  <si>
    <t>Přesun hmot</t>
  </si>
  <si>
    <t>34</t>
  </si>
  <si>
    <t>998018002</t>
  </si>
  <si>
    <t>Přesun hmot ruční pro budovy v přes 6 do 12 m</t>
  </si>
  <si>
    <t>2005847153</t>
  </si>
  <si>
    <t>35</t>
  </si>
  <si>
    <t>998018011</t>
  </si>
  <si>
    <t>Příplatek k ručnímu přesunu hmot pro budovy za zvětšený přesun ZKD 100 m</t>
  </si>
  <si>
    <t>163750695</t>
  </si>
  <si>
    <t>PSV</t>
  </si>
  <si>
    <t>Práce a dodávky PSV</t>
  </si>
  <si>
    <t>713</t>
  </si>
  <si>
    <t>Izolace tepelné</t>
  </si>
  <si>
    <t>36</t>
  </si>
  <si>
    <t>713121111</t>
  </si>
  <si>
    <t>Montáž izolace tepelné podlah volně kladenými rohožemi, pásy, dílci, deskami 1 vrstva</t>
  </si>
  <si>
    <t>-1274721417</t>
  </si>
  <si>
    <t>37</t>
  </si>
  <si>
    <t>M</t>
  </si>
  <si>
    <t>28375914</t>
  </si>
  <si>
    <t>deska EPS 150 pro konstrukce s vysokým zatížením λ=0,035 tl 100mm</t>
  </si>
  <si>
    <t>2136041176</t>
  </si>
  <si>
    <t>40,3*1,05 'Přepočtené koeficientem množství</t>
  </si>
  <si>
    <t>38</t>
  </si>
  <si>
    <t>713191132</t>
  </si>
  <si>
    <t>Montáž izolace tepelné podlah, stropů vrchem nebo střech překrytí separační fólií z PE</t>
  </si>
  <si>
    <t>-560712655</t>
  </si>
  <si>
    <t>39</t>
  </si>
  <si>
    <t>28323068</t>
  </si>
  <si>
    <t>fólie LDPE (750 kg/m3) proti zemní vlhkosti nad úrovní terénu tl 0,6mm</t>
  </si>
  <si>
    <t>1103098188</t>
  </si>
  <si>
    <t>40,3*1,1655 'Přepočtené koeficientem množství</t>
  </si>
  <si>
    <t>40</t>
  </si>
  <si>
    <t>998713102</t>
  </si>
  <si>
    <t>Přesun hmot tonážní pro izolace tepelné v objektech v přes 6 do 12 m</t>
  </si>
  <si>
    <t>2036656848</t>
  </si>
  <si>
    <t>41</t>
  </si>
  <si>
    <t>998713181</t>
  </si>
  <si>
    <t>Příplatek k přesunu hmot tonážní 713 prováděný bez použití mechanizace</t>
  </si>
  <si>
    <t>312276287</t>
  </si>
  <si>
    <t>42</t>
  </si>
  <si>
    <t>998713192</t>
  </si>
  <si>
    <t>Příplatek k přesunu hmot tonážní 713 za zvětšený přesun do 100 m</t>
  </si>
  <si>
    <t>-670104767</t>
  </si>
  <si>
    <t>721</t>
  </si>
  <si>
    <t>Zdravotechnika - vnitřní kanalizace</t>
  </si>
  <si>
    <t>43</t>
  </si>
  <si>
    <t>721170972</t>
  </si>
  <si>
    <t>Potrubí z PVC krácení trub DN 50</t>
  </si>
  <si>
    <t>-1867062162</t>
  </si>
  <si>
    <t>kuchyň dřez+umyvadlo</t>
  </si>
  <si>
    <t>1+1</t>
  </si>
  <si>
    <t>44</t>
  </si>
  <si>
    <t>721170973</t>
  </si>
  <si>
    <t>Potrubí z PVC krácení trub DN 70</t>
  </si>
  <si>
    <t>47794126</t>
  </si>
  <si>
    <t>sprcha</t>
  </si>
  <si>
    <t>45</t>
  </si>
  <si>
    <t>721170975</t>
  </si>
  <si>
    <t>Potrubí z PVC krácení trub DN 125</t>
  </si>
  <si>
    <t>-980989960</t>
  </si>
  <si>
    <t>WC</t>
  </si>
  <si>
    <t>46</t>
  </si>
  <si>
    <t>721171803</t>
  </si>
  <si>
    <t>Demontáž potrubí z PVC D do 75</t>
  </si>
  <si>
    <t>1499824467</t>
  </si>
  <si>
    <t>koupelna</t>
  </si>
  <si>
    <t>kuchyň dřez</t>
  </si>
  <si>
    <t>47</t>
  </si>
  <si>
    <t>721171808</t>
  </si>
  <si>
    <t>Demontáž potrubí z PVC D přes 75 do 114</t>
  </si>
  <si>
    <t>1057524285</t>
  </si>
  <si>
    <t>48</t>
  </si>
  <si>
    <t>721171905</t>
  </si>
  <si>
    <t>Potrubí z PP vsazení odbočky do hrdla DN 110</t>
  </si>
  <si>
    <t>1253420858</t>
  </si>
  <si>
    <t>49</t>
  </si>
  <si>
    <t>721171915</t>
  </si>
  <si>
    <t>Potrubí z PP propojení potrubí DN 110</t>
  </si>
  <si>
    <t>806791280</t>
  </si>
  <si>
    <t>50</t>
  </si>
  <si>
    <t>721174043</t>
  </si>
  <si>
    <t>Potrubí kanalizační z PP připojovací DN 50</t>
  </si>
  <si>
    <t>1658445154</t>
  </si>
  <si>
    <t>dřez,myčka,pračka</t>
  </si>
  <si>
    <t>51</t>
  </si>
  <si>
    <t>721194105</t>
  </si>
  <si>
    <t>Vyvedení a upevnění odpadních výpustek DN 50</t>
  </si>
  <si>
    <t>-754892322</t>
  </si>
  <si>
    <t>dřez, myčka, pračka</t>
  </si>
  <si>
    <t>1+1+1</t>
  </si>
  <si>
    <t>52</t>
  </si>
  <si>
    <t>721229111</t>
  </si>
  <si>
    <t>Montáž zápachové uzávěrky pro pračku a myčku do DN 50  ostatní typ</t>
  </si>
  <si>
    <t>-1144279933</t>
  </si>
  <si>
    <t>pračka a myčka</t>
  </si>
  <si>
    <t>53</t>
  </si>
  <si>
    <t>55161830</t>
  </si>
  <si>
    <t>uzávěrka zápachová pro pračku a myčku podomítková DN 40/50 nerez</t>
  </si>
  <si>
    <t>18897602</t>
  </si>
  <si>
    <t>54</t>
  </si>
  <si>
    <t>721290111</t>
  </si>
  <si>
    <t>Zkouška těsnosti potrubí kanalizace vodou DN do 125</t>
  </si>
  <si>
    <t>2140311410</t>
  </si>
  <si>
    <t>55</t>
  </si>
  <si>
    <t>721910912</t>
  </si>
  <si>
    <t>Pročištění odpadů svislých v jednom podlaží DN do 200</t>
  </si>
  <si>
    <t>215004249</t>
  </si>
  <si>
    <t>56</t>
  </si>
  <si>
    <t>998721102</t>
  </si>
  <si>
    <t>Přesun hmot tonážní pro vnitřní kanalizace v objektech v přes 6 do 12 m</t>
  </si>
  <si>
    <t>-2011174901</t>
  </si>
  <si>
    <t>57</t>
  </si>
  <si>
    <t>998721181</t>
  </si>
  <si>
    <t>Příplatek k přesunu hmot tonážní 721 prováděný bez použití mechanizace</t>
  </si>
  <si>
    <t>211606269</t>
  </si>
  <si>
    <t>58</t>
  </si>
  <si>
    <t>998721192</t>
  </si>
  <si>
    <t>Příplatek k přesunu hmot tonážní 721 za zvětšený přesun do 100 m</t>
  </si>
  <si>
    <t>533067230</t>
  </si>
  <si>
    <t>722</t>
  </si>
  <si>
    <t>Zdravotechnika - vnitřní vodovod</t>
  </si>
  <si>
    <t>59</t>
  </si>
  <si>
    <t>722170801</t>
  </si>
  <si>
    <t>Demontáž rozvodů vody z plastů D do 25</t>
  </si>
  <si>
    <t>1768664226</t>
  </si>
  <si>
    <t>2+1</t>
  </si>
  <si>
    <t>60</t>
  </si>
  <si>
    <t>722171913</t>
  </si>
  <si>
    <t>Potrubí plastové odříznutí trubky D přes 20 do 25 mm</t>
  </si>
  <si>
    <t>-439365235</t>
  </si>
  <si>
    <t>61</t>
  </si>
  <si>
    <t>722174003</t>
  </si>
  <si>
    <t>Potrubí vodovodní plastové PPR svar polyfúze PN 16 D 25x3,5 mm</t>
  </si>
  <si>
    <t>-400695850</t>
  </si>
  <si>
    <t>kuchyň dřez, myčka</t>
  </si>
  <si>
    <t>62</t>
  </si>
  <si>
    <t>722179191</t>
  </si>
  <si>
    <t>Příplatek k rozvodu vody z plastů za malý rozsah prací na zakázce do 20 m</t>
  </si>
  <si>
    <t>soubor</t>
  </si>
  <si>
    <t>-331395767</t>
  </si>
  <si>
    <t>63</t>
  </si>
  <si>
    <t>722179192</t>
  </si>
  <si>
    <t>Příplatek k rozvodu vody z plastů za potrubí do D 32 mm do 15 svarů</t>
  </si>
  <si>
    <t>-1354351510</t>
  </si>
  <si>
    <t>64</t>
  </si>
  <si>
    <t>722181221</t>
  </si>
  <si>
    <t>Ochrana vodovodního potrubí přilepenými termoizolačními trubicemi z PE tl přes 6 do 9 mm DN do 22 mm</t>
  </si>
  <si>
    <t>-1157033662</t>
  </si>
  <si>
    <t>65</t>
  </si>
  <si>
    <t>722190401</t>
  </si>
  <si>
    <t>Vyvedení a upevnění výpustku DN do 25</t>
  </si>
  <si>
    <t>-1627229612</t>
  </si>
  <si>
    <t>2+2+2</t>
  </si>
  <si>
    <t>66</t>
  </si>
  <si>
    <t>722190901</t>
  </si>
  <si>
    <t>Uzavření nebo otevření vodovodního potrubí při opravách</t>
  </si>
  <si>
    <t>-2044827427</t>
  </si>
  <si>
    <t>67</t>
  </si>
  <si>
    <t>722220151</t>
  </si>
  <si>
    <t>Nástěnka závitová plastová PPR PN 20 DN 16 x G 1/2"</t>
  </si>
  <si>
    <t>-48692151</t>
  </si>
  <si>
    <t>myčka,pračka,dřez</t>
  </si>
  <si>
    <t>68</t>
  </si>
  <si>
    <t>722220861</t>
  </si>
  <si>
    <t>Demontáž armatur závitových se dvěma závity G do 3/4</t>
  </si>
  <si>
    <t>1635628975</t>
  </si>
  <si>
    <t>rohový ventil WC, umyvadlo</t>
  </si>
  <si>
    <t>1+2</t>
  </si>
  <si>
    <t>69</t>
  </si>
  <si>
    <t>722220872</t>
  </si>
  <si>
    <t>Demontáž armatur závitových se dvěma závity a šroubením G přes 3/8 do 3/4</t>
  </si>
  <si>
    <t>1697197154</t>
  </si>
  <si>
    <t>hadice k WC</t>
  </si>
  <si>
    <t>hadice k umyvadlu</t>
  </si>
  <si>
    <t>70</t>
  </si>
  <si>
    <t>722232012</t>
  </si>
  <si>
    <t>Kohout kulový podomítkový G 3/4" PN 16 do 120°C vnitřní závit</t>
  </si>
  <si>
    <t>-488804956</t>
  </si>
  <si>
    <t>vodoměr kuchyně</t>
  </si>
  <si>
    <t>71</t>
  </si>
  <si>
    <t>722232221</t>
  </si>
  <si>
    <t>Kohout kulový rohový G 1/2" PN 42 do 185°C plnoprůtokový s 2x vnějším závitem</t>
  </si>
  <si>
    <t>-1756487468</t>
  </si>
  <si>
    <t>dřez</t>
  </si>
  <si>
    <t>72</t>
  </si>
  <si>
    <t>722239101</t>
  </si>
  <si>
    <t>Montáž armatur vodovodních se dvěma závity G 1/2</t>
  </si>
  <si>
    <t>1117674045</t>
  </si>
  <si>
    <t>hadice k dřez</t>
  </si>
  <si>
    <t>73</t>
  </si>
  <si>
    <t>55190006</t>
  </si>
  <si>
    <t>hadice flexibilní sanitární 3/8"</t>
  </si>
  <si>
    <t>922341897</t>
  </si>
  <si>
    <t>74</t>
  </si>
  <si>
    <t>722260812</t>
  </si>
  <si>
    <t>Demontáž vodoměrů závitových G 3/4</t>
  </si>
  <si>
    <t>-661825217</t>
  </si>
  <si>
    <t>75</t>
  </si>
  <si>
    <t>722260922</t>
  </si>
  <si>
    <t>Zpětná montáž vodoměrů závitových G 3/4</t>
  </si>
  <si>
    <t>1633997573</t>
  </si>
  <si>
    <t>76</t>
  </si>
  <si>
    <t>722262226</t>
  </si>
  <si>
    <t>Vodoměr závitový jednovtokový suchoběžný dálkový odečet do 40°C G 1/2"x 110 R100 Qn 1,6 m3/h horizont</t>
  </si>
  <si>
    <t>952843768</t>
  </si>
  <si>
    <t>77</t>
  </si>
  <si>
    <t>722290226</t>
  </si>
  <si>
    <t>Zkouška těsnosti vodovodního potrubí závitového DN do 50</t>
  </si>
  <si>
    <t>1643582287</t>
  </si>
  <si>
    <t>78</t>
  </si>
  <si>
    <t>722290234</t>
  </si>
  <si>
    <t>Proplach a dezinfekce vodovodního potrubí DN do 80</t>
  </si>
  <si>
    <t>-633385221</t>
  </si>
  <si>
    <t>79</t>
  </si>
  <si>
    <t>998722102</t>
  </si>
  <si>
    <t>Přesun hmot tonážní pro vnitřní vodovod v objektech v přes 6 do 12 m</t>
  </si>
  <si>
    <t>54028681</t>
  </si>
  <si>
    <t>80</t>
  </si>
  <si>
    <t>998722181</t>
  </si>
  <si>
    <t>Příplatek k přesunu hmot tonážní 722 prováděný bez použití mechanizace</t>
  </si>
  <si>
    <t>-1501504009</t>
  </si>
  <si>
    <t>81</t>
  </si>
  <si>
    <t>998722192</t>
  </si>
  <si>
    <t>Příplatek k přesunu hmot tonážní 722 za zvětšený přesun do 100 m</t>
  </si>
  <si>
    <t>-202857326</t>
  </si>
  <si>
    <t>725</t>
  </si>
  <si>
    <t>Zdravotechnika - zařizovací předměty</t>
  </si>
  <si>
    <t>82</t>
  </si>
  <si>
    <t>725110811</t>
  </si>
  <si>
    <t>Demontáž klozetů splachovací s nádrží</t>
  </si>
  <si>
    <t>-1215120866</t>
  </si>
  <si>
    <t>83</t>
  </si>
  <si>
    <t>725210821</t>
  </si>
  <si>
    <t>Demontáž umyvadel bez výtokových armatur</t>
  </si>
  <si>
    <t>-523612162</t>
  </si>
  <si>
    <t>kuchyně</t>
  </si>
  <si>
    <t>84</t>
  </si>
  <si>
    <t>725240811</t>
  </si>
  <si>
    <t>Demontáž kabin sprchových bez výtokových armatur</t>
  </si>
  <si>
    <t>-1203244464</t>
  </si>
  <si>
    <t>85</t>
  </si>
  <si>
    <t>725530823</t>
  </si>
  <si>
    <t>Demontáž ohřívač elektrický tlakový přes 50 do 200 l</t>
  </si>
  <si>
    <t>-1943570007</t>
  </si>
  <si>
    <t>86</t>
  </si>
  <si>
    <t>725813112</t>
  </si>
  <si>
    <t>Ventil rohový pračkový G 3/4"</t>
  </si>
  <si>
    <t>273587968</t>
  </si>
  <si>
    <t>pračka, myčka</t>
  </si>
  <si>
    <t>87</t>
  </si>
  <si>
    <t>725820801</t>
  </si>
  <si>
    <t>Demontáž baterie nástěnné do G 3 / 4</t>
  </si>
  <si>
    <t>-633485161</t>
  </si>
  <si>
    <t>88</t>
  </si>
  <si>
    <t>725860812</t>
  </si>
  <si>
    <t>Demontáž uzávěrů zápachu dvojitých</t>
  </si>
  <si>
    <t>-701643052</t>
  </si>
  <si>
    <t>dřez+umyvadlo+sprcha</t>
  </si>
  <si>
    <t>89</t>
  </si>
  <si>
    <t>725869214</t>
  </si>
  <si>
    <t>Montáž zápachových uzávěrek džezových dvoudílných DN 50</t>
  </si>
  <si>
    <t>1407222013</t>
  </si>
  <si>
    <t>90</t>
  </si>
  <si>
    <t>55161107</t>
  </si>
  <si>
    <t>uzávěrka zápachová dřezová s přípojkou pro myčku a pračku DN 50</t>
  </si>
  <si>
    <t>1300607825</t>
  </si>
  <si>
    <t>91</t>
  </si>
  <si>
    <t>725980123</t>
  </si>
  <si>
    <t>Dvířka 20/30 pro vodoměr v kuchyni</t>
  </si>
  <si>
    <t>-572971638</t>
  </si>
  <si>
    <t>92</t>
  </si>
  <si>
    <t>998725102</t>
  </si>
  <si>
    <t>Přesun hmot tonážní pro zařizovací předměty v objektech v přes 6 do 12 m</t>
  </si>
  <si>
    <t>-2109035889</t>
  </si>
  <si>
    <t>93</t>
  </si>
  <si>
    <t>998725181</t>
  </si>
  <si>
    <t>Příplatek k přesunu hmot tonážní 725 prováděný bez použití mechanizace</t>
  </si>
  <si>
    <t>-94078487</t>
  </si>
  <si>
    <t>94</t>
  </si>
  <si>
    <t>998725192</t>
  </si>
  <si>
    <t>Příplatek k přesunu hmot tonážní 725 za zvětšený přesun do 100 m</t>
  </si>
  <si>
    <t>-613869706</t>
  </si>
  <si>
    <t>733</t>
  </si>
  <si>
    <t>Ústřední vytápění - rozvodné potrubí</t>
  </si>
  <si>
    <t>95</t>
  </si>
  <si>
    <t>733191111</t>
  </si>
  <si>
    <t>Manžeta prostupová pro ocelové potrubí DN do 20</t>
  </si>
  <si>
    <t>537449183</t>
  </si>
  <si>
    <t>96</t>
  </si>
  <si>
    <t>733223202</t>
  </si>
  <si>
    <t>Potrubí měděné tvrdé spojované tvrdým pájením D 15x1 mm</t>
  </si>
  <si>
    <t>-791551260</t>
  </si>
  <si>
    <t>k radiátorům</t>
  </si>
  <si>
    <t>4*1</t>
  </si>
  <si>
    <t>97</t>
  </si>
  <si>
    <t>733223203</t>
  </si>
  <si>
    <t>Potrubí měděné tvrdé spojované tvrdým pájením D 18x1 mm</t>
  </si>
  <si>
    <t>-1662907824</t>
  </si>
  <si>
    <t>15*2</t>
  </si>
  <si>
    <t>4*2</t>
  </si>
  <si>
    <t>98</t>
  </si>
  <si>
    <t>733224203</t>
  </si>
  <si>
    <t>Příplatek k potrubí měděnému za potrubí vedené v kotelnách nebo strojovnách D 18x1 mm</t>
  </si>
  <si>
    <t>-473540760</t>
  </si>
  <si>
    <t>99</t>
  </si>
  <si>
    <t>733291101</t>
  </si>
  <si>
    <t>Zkouška těsnosti potrubí měděné D do 35x1,5</t>
  </si>
  <si>
    <t>-2007053218</t>
  </si>
  <si>
    <t>733390304</t>
  </si>
  <si>
    <t>Napuštění potrubí primárního okruhu tepelného čerpadla D 32x3,0 mm nemrznoucí směsí</t>
  </si>
  <si>
    <t>1905262504</t>
  </si>
  <si>
    <t>101</t>
  </si>
  <si>
    <t>733811231</t>
  </si>
  <si>
    <t>Ochrana potrubí ústředního vytápění termoizolačními trubicemi z PE tl přes 9 do 13 mm DN do 22 mm</t>
  </si>
  <si>
    <t>-900620049</t>
  </si>
  <si>
    <t>102</t>
  </si>
  <si>
    <t>998733102</t>
  </si>
  <si>
    <t>Přesun hmot tonážní pro rozvody potrubí v objektech v přes 6 do 12 m</t>
  </si>
  <si>
    <t>-1740967186</t>
  </si>
  <si>
    <t>103</t>
  </si>
  <si>
    <t>998733181</t>
  </si>
  <si>
    <t>Příplatek k přesunu hmot tonážní 733 prováděný bez použití mechanizace</t>
  </si>
  <si>
    <t>-467027686</t>
  </si>
  <si>
    <t>104</t>
  </si>
  <si>
    <t>998733193</t>
  </si>
  <si>
    <t>Příplatek k přesunu hmot tonážní 733 za zvětšený přesun do 500 m</t>
  </si>
  <si>
    <t>870678839</t>
  </si>
  <si>
    <t>734</t>
  </si>
  <si>
    <t>Ústřední vytápění - armatury</t>
  </si>
  <si>
    <t>105</t>
  </si>
  <si>
    <t>734221682</t>
  </si>
  <si>
    <t>Termostatická hlavice kapalinová PN 10 do 110°C otopných těles VK</t>
  </si>
  <si>
    <t>1027049663</t>
  </si>
  <si>
    <t>106</t>
  </si>
  <si>
    <t>734261406</t>
  </si>
  <si>
    <t>Armatura připojovací přímá G 1/2x18 PN 10 do 110°C radiátorů typu VK</t>
  </si>
  <si>
    <t>967362281</t>
  </si>
  <si>
    <t>107</t>
  </si>
  <si>
    <t>734261734</t>
  </si>
  <si>
    <t>Šroubení regulační radiátorové přímé G 1/2x16 bez vypouštění pro adaptér</t>
  </si>
  <si>
    <t>1096302543</t>
  </si>
  <si>
    <t>108</t>
  </si>
  <si>
    <t>734291124</t>
  </si>
  <si>
    <t>Kohout plnící a vypouštěcí G 3/4 PN 10 do 90°C závitový</t>
  </si>
  <si>
    <t>730885967</t>
  </si>
  <si>
    <t>109</t>
  </si>
  <si>
    <t>734291273</t>
  </si>
  <si>
    <t>Filtr závitový pro topné a chladicí systémy přímý G 3/4 PN 30 do 110°C s vnitřními závity a integrovaným magnetem</t>
  </si>
  <si>
    <t>1736335330</t>
  </si>
  <si>
    <t>110</t>
  </si>
  <si>
    <t>998734102</t>
  </si>
  <si>
    <t>Přesun hmot tonážní pro armatury v objektech v přes 6 do 12 m</t>
  </si>
  <si>
    <t>954094017</t>
  </si>
  <si>
    <t>111</t>
  </si>
  <si>
    <t>998734181</t>
  </si>
  <si>
    <t>Příplatek k přesunu hmot tonážní 734 prováděný bez použití mechanizace</t>
  </si>
  <si>
    <t>1366437264</t>
  </si>
  <si>
    <t>112</t>
  </si>
  <si>
    <t>998734193</t>
  </si>
  <si>
    <t>Příplatek k přesunu hmot tonážní 734 za zvětšený přesun do 500 m</t>
  </si>
  <si>
    <t>1689185204</t>
  </si>
  <si>
    <t>735</t>
  </si>
  <si>
    <t>Ústřední vytápění - otopná tělesa</t>
  </si>
  <si>
    <t>113</t>
  </si>
  <si>
    <t>735000912</t>
  </si>
  <si>
    <t>Vyregulování ventilu nebo kohoutu dvojregulačního s termostatickým ovládáním</t>
  </si>
  <si>
    <t>1612798239</t>
  </si>
  <si>
    <t>114</t>
  </si>
  <si>
    <t>732291811</t>
  </si>
  <si>
    <t>Demontáž tělesa topného elektrického 220/380 V výkon do 3500 W</t>
  </si>
  <si>
    <t>1313560838</t>
  </si>
  <si>
    <t>pokoj+chodba</t>
  </si>
  <si>
    <t>115</t>
  </si>
  <si>
    <t>735152477</t>
  </si>
  <si>
    <t>Otopné těleso panelové VK dvoudeskové 1 přídavná přestupní plocha výška/délka 600/1000 mm výkon 1288 W</t>
  </si>
  <si>
    <t>169969771</t>
  </si>
  <si>
    <t>116</t>
  </si>
  <si>
    <t>735191901</t>
  </si>
  <si>
    <t>Vyzkoušení otopných těles ocelových po opravě tlakem</t>
  </si>
  <si>
    <t>1417539550</t>
  </si>
  <si>
    <t>0,6*1,1*4</t>
  </si>
  <si>
    <t>117</t>
  </si>
  <si>
    <t>735191905</t>
  </si>
  <si>
    <t>Odvzdušnění otopných těles</t>
  </si>
  <si>
    <t>-364533993</t>
  </si>
  <si>
    <t>118</t>
  </si>
  <si>
    <t>735191910</t>
  </si>
  <si>
    <t>Napuštění vody do otopných těles</t>
  </si>
  <si>
    <t>555198158</t>
  </si>
  <si>
    <t>119</t>
  </si>
  <si>
    <t>735531045</t>
  </si>
  <si>
    <t>Montáž podlahového vytápění elektrického instalace a napojení termostatu na zeď</t>
  </si>
  <si>
    <t>289183570</t>
  </si>
  <si>
    <t>120</t>
  </si>
  <si>
    <t>40562411</t>
  </si>
  <si>
    <t>regulátor prostorový</t>
  </si>
  <si>
    <t>-434843215</t>
  </si>
  <si>
    <t>121</t>
  </si>
  <si>
    <t>998735102</t>
  </si>
  <si>
    <t>Přesun hmot tonážní pro otopná tělesa v objektech v přes 6 do 12 m</t>
  </si>
  <si>
    <t>647761145</t>
  </si>
  <si>
    <t>122</t>
  </si>
  <si>
    <t>998735181</t>
  </si>
  <si>
    <t>Příplatek k přesunu hmot tonážní 735 prováděný bez použití mechanizace</t>
  </si>
  <si>
    <t>1109630284</t>
  </si>
  <si>
    <t>123</t>
  </si>
  <si>
    <t>998735193</t>
  </si>
  <si>
    <t>Příplatek k přesunu hmot tonážní 735 za zvětšený přesun do 500 m</t>
  </si>
  <si>
    <t>-1792529523</t>
  </si>
  <si>
    <t>741</t>
  </si>
  <si>
    <t>Elektroinstalace - silnoproud</t>
  </si>
  <si>
    <t>124</t>
  </si>
  <si>
    <t>741-1</t>
  </si>
  <si>
    <t>Demontáž původních rozvodů elektro</t>
  </si>
  <si>
    <t>kompl.</t>
  </si>
  <si>
    <t>-1184049503</t>
  </si>
  <si>
    <t>125</t>
  </si>
  <si>
    <t>741110041</t>
  </si>
  <si>
    <t>Montáž trubka plastová ohebná D přes 11 do 23 mm uložená pevně</t>
  </si>
  <si>
    <t>1744670500</t>
  </si>
  <si>
    <t>170+32+15</t>
  </si>
  <si>
    <t>126</t>
  </si>
  <si>
    <t>34571154</t>
  </si>
  <si>
    <t>trubka elektroinstalační ohebná z PH, D 22,9/28,5mm</t>
  </si>
  <si>
    <t>-509401968</t>
  </si>
  <si>
    <t>329,05737704918*1,05 'Přepočtené koeficientem množství</t>
  </si>
  <si>
    <t>127</t>
  </si>
  <si>
    <t>741112001</t>
  </si>
  <si>
    <t>Montáž krabice zapuštěná plastová kruhová</t>
  </si>
  <si>
    <t>-968486641</t>
  </si>
  <si>
    <t>128</t>
  </si>
  <si>
    <t>34571521</t>
  </si>
  <si>
    <t>krabice pod omítku PVC odbočná kruhová D 70mm s víčkem a svorkovnicí</t>
  </si>
  <si>
    <t>1251635326</t>
  </si>
  <si>
    <t>129</t>
  </si>
  <si>
    <t>741112061</t>
  </si>
  <si>
    <t>Montáž krabice přístrojová zapuštěná plastová kruhová</t>
  </si>
  <si>
    <t>-105643925</t>
  </si>
  <si>
    <t>130</t>
  </si>
  <si>
    <t>1188894</t>
  </si>
  <si>
    <t>KRABICE PRISTROJOVA KP 68/2 KA MELKA</t>
  </si>
  <si>
    <t>-1403657217</t>
  </si>
  <si>
    <t>131</t>
  </si>
  <si>
    <t>741122005</t>
  </si>
  <si>
    <t>Montáž kabel Cu bez ukončení uložený pod omítku plný plochý 3x1 až 2,5 mm2 (CYKYLo)</t>
  </si>
  <si>
    <t>-290668424</t>
  </si>
  <si>
    <t>54+116</t>
  </si>
  <si>
    <t>132</t>
  </si>
  <si>
    <t>34109513</t>
  </si>
  <si>
    <t>kabel instalační plochý jádro Cu plné izolace PVC plášť PVC 450/750V (CYKYLo) 3x1,5mm2</t>
  </si>
  <si>
    <t>1572430640</t>
  </si>
  <si>
    <t>SVĚTLA</t>
  </si>
  <si>
    <t>Světelný okruh 1</t>
  </si>
  <si>
    <t>54*1,2 'Přepočtené koeficientem množství</t>
  </si>
  <si>
    <t>133</t>
  </si>
  <si>
    <t>34109517</t>
  </si>
  <si>
    <t>kabel instalační plochý jádro Cu plné izolace PVC plášť PVC 450/750V (CYKYLo) 3x2,5mm2</t>
  </si>
  <si>
    <t>-993728326</t>
  </si>
  <si>
    <t>ZÁSUVKY</t>
  </si>
  <si>
    <t>Samostatný přívod kuchyně myčka</t>
  </si>
  <si>
    <t>Samostatný přívod koupelna pračka</t>
  </si>
  <si>
    <t>Samostatný přívod kuchyně dvojzásuvka</t>
  </si>
  <si>
    <t>přívod HDO</t>
  </si>
  <si>
    <t>Zásuvkový obvod 1</t>
  </si>
  <si>
    <t>116*1,2 'Přepočtené koeficientem množství</t>
  </si>
  <si>
    <t>134</t>
  </si>
  <si>
    <t>741122021</t>
  </si>
  <si>
    <t>Montáž kabel Cu bez ukončení uložený pod omítku plný kulatý 4x1,5 mm2 (např. CYKY)</t>
  </si>
  <si>
    <t>630951220</t>
  </si>
  <si>
    <t>vypínač křížový chodba</t>
  </si>
  <si>
    <t>135</t>
  </si>
  <si>
    <t>34111060</t>
  </si>
  <si>
    <t>kabel instalační jádro Cu plné izolace PVC plášť PVC 450/750V (CYKY) 4x1,5mm2</t>
  </si>
  <si>
    <t>-609692819</t>
  </si>
  <si>
    <t>12*1,15 'Přepočtené koeficientem množství</t>
  </si>
  <si>
    <t>136</t>
  </si>
  <si>
    <t>741122143</t>
  </si>
  <si>
    <t>Montáž kabel Cu plný kulatý žíla 5x4 až 6 mm2 zatažený v trubkách (např. CYKY)</t>
  </si>
  <si>
    <t>1892345032</t>
  </si>
  <si>
    <t>10+12+10</t>
  </si>
  <si>
    <t>137</t>
  </si>
  <si>
    <t>34111100</t>
  </si>
  <si>
    <t>kabel instalační jádro Cu plné izolace PVC plášť PVC 450/750V (CYKY) 5x6mm2</t>
  </si>
  <si>
    <t>-1557080221</t>
  </si>
  <si>
    <t>přívod od elektroměru k bytovému rozvaděči</t>
  </si>
  <si>
    <t>10*1,2 'Přepočtené koeficientem množství</t>
  </si>
  <si>
    <t>138</t>
  </si>
  <si>
    <t>34111098</t>
  </si>
  <si>
    <t>kabel instalační jádro Cu plné izolace PVC plášť PVC 450/750V (CYKY) 5x4mm2</t>
  </si>
  <si>
    <t>546073256</t>
  </si>
  <si>
    <t>sporák</t>
  </si>
  <si>
    <t>12*1,2 'Přepočtené koeficientem množství</t>
  </si>
  <si>
    <t>139</t>
  </si>
  <si>
    <t>34111094</t>
  </si>
  <si>
    <t>kabel instalační jádro Cu plné izolace PVC plášť PVC 450/750V (CYKY) 5x2,5mm2</t>
  </si>
  <si>
    <t>-546934169</t>
  </si>
  <si>
    <t>pro el.kotel</t>
  </si>
  <si>
    <t>140</t>
  </si>
  <si>
    <t>741130001</t>
  </si>
  <si>
    <t>Ukončení vodič izolovaný do 2,5mm2 v rozváděči nebo na přístroji</t>
  </si>
  <si>
    <t>544890461</t>
  </si>
  <si>
    <t>141</t>
  </si>
  <si>
    <t>741130004</t>
  </si>
  <si>
    <t>Ukončení vodič izolovaný do 6 mm2 v rozváděči nebo na přístroji</t>
  </si>
  <si>
    <t>-911822903</t>
  </si>
  <si>
    <t>142</t>
  </si>
  <si>
    <t>741130021</t>
  </si>
  <si>
    <t>Ukončení vodič izolovaný do 2,5 mm2 na svorkovnici</t>
  </si>
  <si>
    <t>1618089992</t>
  </si>
  <si>
    <t>143</t>
  </si>
  <si>
    <t>741210001</t>
  </si>
  <si>
    <t>Montáž rozvodnice oceloplechová nebo plastová běžná do 20 kg</t>
  </si>
  <si>
    <t>-740739638</t>
  </si>
  <si>
    <t>144</t>
  </si>
  <si>
    <t>35711015</t>
  </si>
  <si>
    <t>rozvodnice nástěnná, plné dveře, IP41, 24 modulárních jednotek, vč. N/pE</t>
  </si>
  <si>
    <t>-1583427221</t>
  </si>
  <si>
    <t>145</t>
  </si>
  <si>
    <t>741210833</t>
  </si>
  <si>
    <t>Demontáž rozvodnic plastových na povrchu s krytím do IPx4 plochou přes 0,2 m2</t>
  </si>
  <si>
    <t>-1694142789</t>
  </si>
  <si>
    <t>146</t>
  </si>
  <si>
    <t>741213811</t>
  </si>
  <si>
    <t>Demontáž kabelu silového z rozvodnice průřezu žil do 4 mm2 bez zachování funkčnosti</t>
  </si>
  <si>
    <t>-1302944127</t>
  </si>
  <si>
    <t>147</t>
  </si>
  <si>
    <t>741240022</t>
  </si>
  <si>
    <t>Montáž příslušenství rozvoden - tabulka pro přístroje lepená</t>
  </si>
  <si>
    <t>907316907</t>
  </si>
  <si>
    <t>148</t>
  </si>
  <si>
    <t>741310101</t>
  </si>
  <si>
    <t>Montáž vypínač (polo)zapuštěný bezšroubové připojení 1-jednopólový</t>
  </si>
  <si>
    <t>-1357834471</t>
  </si>
  <si>
    <t>149</t>
  </si>
  <si>
    <t>ABB.3559A01345</t>
  </si>
  <si>
    <t>Přístroj spínače jednopólového, řazení 1, 1So</t>
  </si>
  <si>
    <t>-1410512192</t>
  </si>
  <si>
    <t>150</t>
  </si>
  <si>
    <t>ABB.355301289B1</t>
  </si>
  <si>
    <t>Spínač jednopólový, řazení 1</t>
  </si>
  <si>
    <t>-328684391</t>
  </si>
  <si>
    <t>151</t>
  </si>
  <si>
    <t>ABB.3901GA00010B1</t>
  </si>
  <si>
    <t>Rámeček jednonásobný</t>
  </si>
  <si>
    <t>-151738952</t>
  </si>
  <si>
    <t>152</t>
  </si>
  <si>
    <t>741310122</t>
  </si>
  <si>
    <t>Montáž přepínač (polo)zapuštěný bezšroubové připojení 6-střídavý</t>
  </si>
  <si>
    <t>-1870595487</t>
  </si>
  <si>
    <t>153</t>
  </si>
  <si>
    <t>ABB.355306289B1</t>
  </si>
  <si>
    <t>Přepínač střídavý, řazení 6</t>
  </si>
  <si>
    <t>1326521424</t>
  </si>
  <si>
    <t>154</t>
  </si>
  <si>
    <t>ABB.3558A06340</t>
  </si>
  <si>
    <t>Přístroj přepínače střídavého, řazení 6, 6So</t>
  </si>
  <si>
    <t>-527252298</t>
  </si>
  <si>
    <t>155</t>
  </si>
  <si>
    <t>741310401</t>
  </si>
  <si>
    <t>Montáž spínač tří/čtyřpólový nástěnný do 16 A prostředí normální</t>
  </si>
  <si>
    <t>-1938915810</t>
  </si>
  <si>
    <t>156</t>
  </si>
  <si>
    <t>ABB.3956323</t>
  </si>
  <si>
    <t>Přípojka sporáková se signalizační doutnavkou, zapuštěná</t>
  </si>
  <si>
    <t>821162136</t>
  </si>
  <si>
    <t>157</t>
  </si>
  <si>
    <t>741311875</t>
  </si>
  <si>
    <t>Demontáž spínačů zapuštěných normálních do 10 A šroubových bez zachování funkčnosti do 4 svorek</t>
  </si>
  <si>
    <t>-347081849</t>
  </si>
  <si>
    <t>158</t>
  </si>
  <si>
    <t>741312011</t>
  </si>
  <si>
    <t>Montáž odpojovač třípólový do 500 V do 400 A bez zapojení</t>
  </si>
  <si>
    <t>1592999103</t>
  </si>
  <si>
    <t>hlavní vypínač</t>
  </si>
  <si>
    <t>159</t>
  </si>
  <si>
    <t>1000287288</t>
  </si>
  <si>
    <t>OEZ:42333 MSO-32-3N Vypínač RP 0,46kč/ks</t>
  </si>
  <si>
    <t>-14144515</t>
  </si>
  <si>
    <t>160</t>
  </si>
  <si>
    <t>741313001</t>
  </si>
  <si>
    <t>Montáž zásuvka (polo)zapuštěná bezšroubové připojení 2P+PE se zapojením vodičů</t>
  </si>
  <si>
    <t>-2001742557</t>
  </si>
  <si>
    <t>161</t>
  </si>
  <si>
    <t>ABB.55172389H3</t>
  </si>
  <si>
    <t>Zásuvka jednonásobná, chráněná</t>
  </si>
  <si>
    <t>1803440016</t>
  </si>
  <si>
    <t>162</t>
  </si>
  <si>
    <t>34555241</t>
  </si>
  <si>
    <t>přístroj zásuvky zápustné jednonásobné, krytka s clonkami, bezšroubové svorky</t>
  </si>
  <si>
    <t>902210379</t>
  </si>
  <si>
    <t>163</t>
  </si>
  <si>
    <t>741313003</t>
  </si>
  <si>
    <t>Montáž zásuvka (polo)zapuštěná bezšroubové připojení 2x(2P+PE) dvojnásobná se zapojením vodičů</t>
  </si>
  <si>
    <t>-689764571</t>
  </si>
  <si>
    <t>164</t>
  </si>
  <si>
    <t>ABB.5513AC02357B</t>
  </si>
  <si>
    <t>Zásuvka dvojnásobná s ochr. kolíky, s clonkami, s natočenou dutinou</t>
  </si>
  <si>
    <t>101554295</t>
  </si>
  <si>
    <t>165</t>
  </si>
  <si>
    <t>741315823</t>
  </si>
  <si>
    <t>Demontáž zásuvek domovních normálních do 16A zapuštěných šroubových bez zachování funkčnosti 2P+PE</t>
  </si>
  <si>
    <t>611938057</t>
  </si>
  <si>
    <t>2+1+2+1</t>
  </si>
  <si>
    <t>1+2+1</t>
  </si>
  <si>
    <t>166</t>
  </si>
  <si>
    <t>741320105</t>
  </si>
  <si>
    <t>Montáž jistič jednopólový nn do 25 A ve skříni</t>
  </si>
  <si>
    <t>183312975</t>
  </si>
  <si>
    <t>167</t>
  </si>
  <si>
    <t>35822111</t>
  </si>
  <si>
    <t>jistič 1pólový-charakteristika B 16A</t>
  </si>
  <si>
    <t>-1409260243</t>
  </si>
  <si>
    <t>zásuvkový okruh , samostatný přívod</t>
  </si>
  <si>
    <t>168</t>
  </si>
  <si>
    <t>35822109</t>
  </si>
  <si>
    <t>jistič 1pólový-charakteristika B 10A</t>
  </si>
  <si>
    <t>-1331659454</t>
  </si>
  <si>
    <t>světelný okruh</t>
  </si>
  <si>
    <t>169</t>
  </si>
  <si>
    <t>741320165</t>
  </si>
  <si>
    <t>Montáž jistič třípólový nn do 25 A ve skříni</t>
  </si>
  <si>
    <t>-1109268322</t>
  </si>
  <si>
    <t>sporák+kotel</t>
  </si>
  <si>
    <t>170</t>
  </si>
  <si>
    <t>35822401</t>
  </si>
  <si>
    <t>jistič 3pólový-charakteristika B 16A</t>
  </si>
  <si>
    <t>-1953222165</t>
  </si>
  <si>
    <t>171</t>
  </si>
  <si>
    <t>741321003</t>
  </si>
  <si>
    <t>Montáž proudových chráničů dvoupólových nn do 25 A ve skříni</t>
  </si>
  <si>
    <t>-429185920</t>
  </si>
  <si>
    <t>172</t>
  </si>
  <si>
    <t>35889206</t>
  </si>
  <si>
    <t>chránič proudový 4pólový 25A pracovního proudu 0,03A</t>
  </si>
  <si>
    <t>-1460692763</t>
  </si>
  <si>
    <t>173</t>
  </si>
  <si>
    <t>741322815</t>
  </si>
  <si>
    <t>Demontáž jistič jednopólový nn do 25 A ze skříně</t>
  </si>
  <si>
    <t>1614040447</t>
  </si>
  <si>
    <t>174</t>
  </si>
  <si>
    <t>741336841</t>
  </si>
  <si>
    <t>Demontáž elektroměr jednofázový nebo třífázový</t>
  </si>
  <si>
    <t>2134920843</t>
  </si>
  <si>
    <t>175</t>
  </si>
  <si>
    <t>741336875</t>
  </si>
  <si>
    <t>Demontáž termostatu</t>
  </si>
  <si>
    <t>-1079553683</t>
  </si>
  <si>
    <t>176</t>
  </si>
  <si>
    <t>741370912</t>
  </si>
  <si>
    <t>Výměna objímek žárovkových keramických E 27</t>
  </si>
  <si>
    <t>84866809</t>
  </si>
  <si>
    <t>177</t>
  </si>
  <si>
    <t>34513187</t>
  </si>
  <si>
    <t>objímka žárovky E27 svorcová 13x1 keramická 1332-857 s kovovým kroužkem</t>
  </si>
  <si>
    <t>269556836</t>
  </si>
  <si>
    <t>178</t>
  </si>
  <si>
    <t>34711210</t>
  </si>
  <si>
    <t xml:space="preserve">žárovka čirá E27/42W </t>
  </si>
  <si>
    <t>1093210058</t>
  </si>
  <si>
    <t>179</t>
  </si>
  <si>
    <t>741371843</t>
  </si>
  <si>
    <t>Demontáž svítidla bytového se standardní paticí přisazeného do 0,36 m2 bez zachováním funkčnosti</t>
  </si>
  <si>
    <t>-2055228080</t>
  </si>
  <si>
    <t>180</t>
  </si>
  <si>
    <t>741371873</t>
  </si>
  <si>
    <t>Demontáž svítidla interiérového se standard paticí skleněného lustr typu do 5 zdrojů bez zachování funkčnosti</t>
  </si>
  <si>
    <t>-1945047482</t>
  </si>
  <si>
    <t>181</t>
  </si>
  <si>
    <t>741374823</t>
  </si>
  <si>
    <t>Demontáž osvětlovacího modulového systému zářivkového dl přes 1100 mm se zachováním funkčnosti</t>
  </si>
  <si>
    <t>-2029785188</t>
  </si>
  <si>
    <t>182</t>
  </si>
  <si>
    <t>741410071</t>
  </si>
  <si>
    <t>Montáž pospojování ochranné konstrukce ostatní vodičem do 16 mm2 uloženým volně nebo pod omítku</t>
  </si>
  <si>
    <t>587197366</t>
  </si>
  <si>
    <t>183</t>
  </si>
  <si>
    <t>34140844</t>
  </si>
  <si>
    <t>vodič propojovací jádro Cu lanované izolace PVC 450/750V (H07V-R) 1x6mm2</t>
  </si>
  <si>
    <t>-1808045015</t>
  </si>
  <si>
    <t>184</t>
  </si>
  <si>
    <t>741420021</t>
  </si>
  <si>
    <t>Montáž svorka hromosvodná se 2 šrouby</t>
  </si>
  <si>
    <t>473665231</t>
  </si>
  <si>
    <t>185</t>
  </si>
  <si>
    <t>35441895</t>
  </si>
  <si>
    <t>svorka připojovací k připojení kovových částí</t>
  </si>
  <si>
    <t>1388016853</t>
  </si>
  <si>
    <t>186</t>
  </si>
  <si>
    <t>741810001</t>
  </si>
  <si>
    <t>Celková prohlídka elektrického rozvodu a zařízení do 100 000,- Kč</t>
  </si>
  <si>
    <t>691629228</t>
  </si>
  <si>
    <t>187</t>
  </si>
  <si>
    <t>998741102</t>
  </si>
  <si>
    <t>Přesun hmot tonážní pro silnoproud v objektech v přes 6 do 12 m</t>
  </si>
  <si>
    <t>-362267245</t>
  </si>
  <si>
    <t>188</t>
  </si>
  <si>
    <t>998741181</t>
  </si>
  <si>
    <t>Příplatek k přesunu hmot tonážní 741 prováděný bez použití mechanizace</t>
  </si>
  <si>
    <t>-1691558422</t>
  </si>
  <si>
    <t>189</t>
  </si>
  <si>
    <t>998741192</t>
  </si>
  <si>
    <t>Příplatek k přesunu hmot tonážní 741 za zvětšený přesun do 100 m</t>
  </si>
  <si>
    <t>1127119757</t>
  </si>
  <si>
    <t>742</t>
  </si>
  <si>
    <t>Elektroinstalace - slaboproud</t>
  </si>
  <si>
    <t>190</t>
  </si>
  <si>
    <t>742110002</t>
  </si>
  <si>
    <t>Montáž trubek pro slaboproud plastových ohebných uložených pod omítku</t>
  </si>
  <si>
    <t>-1944716273</t>
  </si>
  <si>
    <t>191</t>
  </si>
  <si>
    <t>34571150</t>
  </si>
  <si>
    <t>trubka elektroinstalační ohebná z PH, D 13,5/18,7mm</t>
  </si>
  <si>
    <t>865899706</t>
  </si>
  <si>
    <t>36*1,05 'Přepočtené koeficientem množství</t>
  </si>
  <si>
    <t>192</t>
  </si>
  <si>
    <t>742110506</t>
  </si>
  <si>
    <t>Montáž krabic pro slaboproud zapuštěných plastových odbočných univerzálních s víčkem</t>
  </si>
  <si>
    <t>-1409659195</t>
  </si>
  <si>
    <t>193</t>
  </si>
  <si>
    <t>35711006</t>
  </si>
  <si>
    <t>rozvodnice zapuštěná, plné dveře, IP41, 12 modulárních jednotek, vč. N/pE</t>
  </si>
  <si>
    <t>1642314112</t>
  </si>
  <si>
    <t>194</t>
  </si>
  <si>
    <t>-1093541602</t>
  </si>
  <si>
    <t>195</t>
  </si>
  <si>
    <t>34571457</t>
  </si>
  <si>
    <t>krabice pod omítku PVC odbočná kruhová D 70mm s víčkem</t>
  </si>
  <si>
    <t>185052336</t>
  </si>
  <si>
    <t>196</t>
  </si>
  <si>
    <t>742121001</t>
  </si>
  <si>
    <t>Montáž kabelů sdělovacích pro vnitřní rozvody do 15 žil</t>
  </si>
  <si>
    <t>-284955606</t>
  </si>
  <si>
    <t>197</t>
  </si>
  <si>
    <t>34121301</t>
  </si>
  <si>
    <t>kabel koaxiální, jádro CU, izolace PVC, bílý, impedance 75 Ohm, pr. 7,05mm</t>
  </si>
  <si>
    <t>378464606</t>
  </si>
  <si>
    <t>20*1,2 'Přepočtené koeficientem množství</t>
  </si>
  <si>
    <t>198</t>
  </si>
  <si>
    <t>742124003</t>
  </si>
  <si>
    <t>Montáž kabelů datových FTP, UTP, STP pro vnitřní rozvody pevně</t>
  </si>
  <si>
    <t>579674107</t>
  </si>
  <si>
    <t>199</t>
  </si>
  <si>
    <t>34121269</t>
  </si>
  <si>
    <t>kabel datový celkově stíněný Al fólií jádro Cu plné plášť PVC (F/UTP) kategorie 6</t>
  </si>
  <si>
    <t>302725130</t>
  </si>
  <si>
    <t>200</t>
  </si>
  <si>
    <t>742310006</t>
  </si>
  <si>
    <t>Montáž domácího nástěnného audio/video telefonu</t>
  </si>
  <si>
    <t>1165419006</t>
  </si>
  <si>
    <t>201</t>
  </si>
  <si>
    <t>38226805</t>
  </si>
  <si>
    <t>domovní telefon s ovládáním elektrického zámku</t>
  </si>
  <si>
    <t>-1571007281</t>
  </si>
  <si>
    <t>202</t>
  </si>
  <si>
    <t>742310806</t>
  </si>
  <si>
    <t>Demontáž domácího nástěnného audio/video telefonu</t>
  </si>
  <si>
    <t>-1627490039</t>
  </si>
  <si>
    <t>203</t>
  </si>
  <si>
    <t>742330044</t>
  </si>
  <si>
    <t>Montáž datové zásuvky 1 až 6 pozic</t>
  </si>
  <si>
    <t>121201273</t>
  </si>
  <si>
    <t>204</t>
  </si>
  <si>
    <t>37451183</t>
  </si>
  <si>
    <t>modul zásuvkový 1xRJ45 osazený 22,5x45mm se záclonkou úhlový UTP Cat6</t>
  </si>
  <si>
    <t>-554223336</t>
  </si>
  <si>
    <t>205</t>
  </si>
  <si>
    <t>34539100</t>
  </si>
  <si>
    <t>rámeček datové zásuvky pro 2 moduly 22,5x45mm</t>
  </si>
  <si>
    <t>-1628478816</t>
  </si>
  <si>
    <t>206</t>
  </si>
  <si>
    <t>742420121</t>
  </si>
  <si>
    <t>Montáž televizní zásuvky koncové nebo průběžné</t>
  </si>
  <si>
    <t>-135355718</t>
  </si>
  <si>
    <t>207</t>
  </si>
  <si>
    <t>ABB.5011A3303</t>
  </si>
  <si>
    <t>Přístroj zásuvky TV+R, koncový, nástěnná</t>
  </si>
  <si>
    <t>1493095564</t>
  </si>
  <si>
    <t>208</t>
  </si>
  <si>
    <t>34539090</t>
  </si>
  <si>
    <t>Rozbočovač EU2242P</t>
  </si>
  <si>
    <t>1529224324</t>
  </si>
  <si>
    <t>209</t>
  </si>
  <si>
    <t>998742102</t>
  </si>
  <si>
    <t>Přesun hmot tonážní pro slaboproud v objektech v do 12 m</t>
  </si>
  <si>
    <t>45084776</t>
  </si>
  <si>
    <t>210</t>
  </si>
  <si>
    <t>998742181</t>
  </si>
  <si>
    <t>Příplatek k přesunu hmot tonážní 742 prováděný bez použití mechanizace</t>
  </si>
  <si>
    <t>145876127</t>
  </si>
  <si>
    <t>211</t>
  </si>
  <si>
    <t>998742192</t>
  </si>
  <si>
    <t>Příplatek k přesunu hmot tonážní 742 za zvětšený přesun do 100 m</t>
  </si>
  <si>
    <t>1571142502</t>
  </si>
  <si>
    <t>751</t>
  </si>
  <si>
    <t>Vzduchotechnika</t>
  </si>
  <si>
    <t>212</t>
  </si>
  <si>
    <t>751377812</t>
  </si>
  <si>
    <t xml:space="preserve">Demontáž odsávacího zákrytu (digestoř) bytového </t>
  </si>
  <si>
    <t>-311306128</t>
  </si>
  <si>
    <t>762</t>
  </si>
  <si>
    <t>Konstrukce tesařské</t>
  </si>
  <si>
    <t>213</t>
  </si>
  <si>
    <t>762510855</t>
  </si>
  <si>
    <t>Demontáž kce podkladové z desek cementotřískových tl do 20 mm na pero a drážku šroubovaných</t>
  </si>
  <si>
    <t>-921941814</t>
  </si>
  <si>
    <t>13,08</t>
  </si>
  <si>
    <t>2,25</t>
  </si>
  <si>
    <t>214</t>
  </si>
  <si>
    <t>762511296</t>
  </si>
  <si>
    <t>Podlahové kce podkladové dvouvrstvé z desek OSB tl 2x18 mm broušených na pero a drážku šroubovaných</t>
  </si>
  <si>
    <t>1878998188</t>
  </si>
  <si>
    <t>215</t>
  </si>
  <si>
    <t>762522811</t>
  </si>
  <si>
    <t>Demontáž podlah s polštáři z prken tloušťky do 32 mm</t>
  </si>
  <si>
    <t>2117436699</t>
  </si>
  <si>
    <t>216</t>
  </si>
  <si>
    <t>998762102</t>
  </si>
  <si>
    <t>Přesun hmot tonážní pro kce tesařské v objektech v přes 6 do 12 m</t>
  </si>
  <si>
    <t>-319701738</t>
  </si>
  <si>
    <t>217</t>
  </si>
  <si>
    <t>998762181</t>
  </si>
  <si>
    <t>Příplatek k přesunu hmot tonážní 762 prováděný bez použití mechanizace</t>
  </si>
  <si>
    <t>-177676185</t>
  </si>
  <si>
    <t>218</t>
  </si>
  <si>
    <t>998762194</t>
  </si>
  <si>
    <t>Příplatek k přesunu hmot tonážní 762 za zvětšený přesun do 1000 m</t>
  </si>
  <si>
    <t>-41098516</t>
  </si>
  <si>
    <t>766</t>
  </si>
  <si>
    <t>Konstrukce truhlářské</t>
  </si>
  <si>
    <t>219</t>
  </si>
  <si>
    <t>766211812R</t>
  </si>
  <si>
    <t>Demontáž drobných předmětů, madla, věšáky, úchyty</t>
  </si>
  <si>
    <t>-2105594136</t>
  </si>
  <si>
    <t>garnyže pokoj</t>
  </si>
  <si>
    <t>chodba věšák</t>
  </si>
  <si>
    <t>220</t>
  </si>
  <si>
    <t>766411811</t>
  </si>
  <si>
    <t>Demontáž truhlářského obložení stěn z panelů plochy do 1,5 m2</t>
  </si>
  <si>
    <t>771099643</t>
  </si>
  <si>
    <t>221</t>
  </si>
  <si>
    <t>766491851</t>
  </si>
  <si>
    <t>Demontáž prahů dveří jednokřídlových</t>
  </si>
  <si>
    <t>-411270655</t>
  </si>
  <si>
    <t>vstupní, koupelna,pokoj</t>
  </si>
  <si>
    <t>222</t>
  </si>
  <si>
    <t>766-5</t>
  </si>
  <si>
    <t>Seřízení a oprava vstupních dveří, kování a zámek</t>
  </si>
  <si>
    <t>-1172158258</t>
  </si>
  <si>
    <t>223</t>
  </si>
  <si>
    <t>766660729</t>
  </si>
  <si>
    <t>Montáž dveřního interiérového kování - štítku s klikou</t>
  </si>
  <si>
    <t>353477550</t>
  </si>
  <si>
    <t>vstupní</t>
  </si>
  <si>
    <t>224</t>
  </si>
  <si>
    <t>-58208933</t>
  </si>
  <si>
    <t>225</t>
  </si>
  <si>
    <t>54914123</t>
  </si>
  <si>
    <t>kování rozetové klika/klika, Interiérové kování Löffel, povrch leštěná mosaz</t>
  </si>
  <si>
    <t>-479275521</t>
  </si>
  <si>
    <t>226</t>
  </si>
  <si>
    <t>766661849.1</t>
  </si>
  <si>
    <t>Demontáž interiérového štítku s klikou</t>
  </si>
  <si>
    <t>-565397304</t>
  </si>
  <si>
    <t>227</t>
  </si>
  <si>
    <t>766691914</t>
  </si>
  <si>
    <t>Vyvěšení nebo zavěšení dřevěných křídel dveří pl do 2 m2</t>
  </si>
  <si>
    <t>749445593</t>
  </si>
  <si>
    <t>228</t>
  </si>
  <si>
    <t>766695213</t>
  </si>
  <si>
    <t>Montáž truhlářských prahů dveří jednokřídlových š přes 10 cm</t>
  </si>
  <si>
    <t>35067994</t>
  </si>
  <si>
    <t>229</t>
  </si>
  <si>
    <t>61187141</t>
  </si>
  <si>
    <t>práh dveřní dřevěný dubový tl 20mm dl 720mm š 150mm</t>
  </si>
  <si>
    <t>-293640679</t>
  </si>
  <si>
    <t>230</t>
  </si>
  <si>
    <t>766695233</t>
  </si>
  <si>
    <t>Montáž truhlářských prahů dveří dvoukřídlových š přes 10 cm</t>
  </si>
  <si>
    <t>1686109480</t>
  </si>
  <si>
    <t>231</t>
  </si>
  <si>
    <t>61187221</t>
  </si>
  <si>
    <t>práh dveřní dřevěný dubový tl 20mm dl 1270mm š 150mm</t>
  </si>
  <si>
    <t>-416730468</t>
  </si>
  <si>
    <t>232</t>
  </si>
  <si>
    <t>766825811</t>
  </si>
  <si>
    <t>Demontáž truhlářských vestavěných skříní jednokřídlových</t>
  </si>
  <si>
    <t>-923351822</t>
  </si>
  <si>
    <t>chodba kaslíky u stropu</t>
  </si>
  <si>
    <t>kuchyně pod oknem</t>
  </si>
  <si>
    <t>233</t>
  </si>
  <si>
    <t>998766102</t>
  </si>
  <si>
    <t>Přesun hmot tonážní pro kce truhlářské v objektech v přes 6 do 12 m</t>
  </si>
  <si>
    <t>1782197018</t>
  </si>
  <si>
    <t>234</t>
  </si>
  <si>
    <t>998766181</t>
  </si>
  <si>
    <t>Příplatek k přesunu hmot tonážní 766 prováděný bez použití mechanizace</t>
  </si>
  <si>
    <t>1499743350</t>
  </si>
  <si>
    <t>235</t>
  </si>
  <si>
    <t>998766192</t>
  </si>
  <si>
    <t>Příplatek k přesunu hmot tonážní 766 za zvětšený přesun do 100 m</t>
  </si>
  <si>
    <t>-170027723</t>
  </si>
  <si>
    <t>775</t>
  </si>
  <si>
    <t>Podlahy skládané</t>
  </si>
  <si>
    <t>236</t>
  </si>
  <si>
    <t>775411810</t>
  </si>
  <si>
    <t>Demontáž soklíků nebo lišt dřevěných přibíjených do suti</t>
  </si>
  <si>
    <t>2029508642</t>
  </si>
  <si>
    <t>4,6*2+3,3*2-1,77</t>
  </si>
  <si>
    <t>1,013+0,3+1,5+0,3+1,5+1,4+1,55+0,4+1,4-0,7-0,8</t>
  </si>
  <si>
    <t>5,5*2+4,3*2-0,7</t>
  </si>
  <si>
    <t>237</t>
  </si>
  <si>
    <t>775413401</t>
  </si>
  <si>
    <t>Montáž podlahové lišty obvodové lepené</t>
  </si>
  <si>
    <t>5736807</t>
  </si>
  <si>
    <t>3,03+2,7+2,22+1,9+4,6</t>
  </si>
  <si>
    <t>1,013+0,3+1,5+0,3+1,5+1,4+2,22+0,4+1,4-0,8-0,7</t>
  </si>
  <si>
    <t>5,5*2+4,3+2-0,7</t>
  </si>
  <si>
    <t>238</t>
  </si>
  <si>
    <t>61418155</t>
  </si>
  <si>
    <t>lišta soklová dřevěná š 15.0 mm, h 60.0 mm</t>
  </si>
  <si>
    <t>1860409873</t>
  </si>
  <si>
    <t>39,583*1,08 'Přepočtené koeficientem množství</t>
  </si>
  <si>
    <t>239</t>
  </si>
  <si>
    <t>998775102</t>
  </si>
  <si>
    <t>Přesun hmot tonážní pro podlahy dřevěné v objektech v přes 6 do 12 m</t>
  </si>
  <si>
    <t>-869391231</t>
  </si>
  <si>
    <t>240</t>
  </si>
  <si>
    <t>998775181</t>
  </si>
  <si>
    <t>Příplatek k přesunu hmot tonážní 775 prováděný bez použití mechanizace</t>
  </si>
  <si>
    <t>-2089800794</t>
  </si>
  <si>
    <t>241</t>
  </si>
  <si>
    <t>998775192</t>
  </si>
  <si>
    <t>Příplatek k přesunu hmot tonážní 775 za zvětšený přesun do 100 m</t>
  </si>
  <si>
    <t>-1649331814</t>
  </si>
  <si>
    <t>776</t>
  </si>
  <si>
    <t>Podlahy povlakové</t>
  </si>
  <si>
    <t>242</t>
  </si>
  <si>
    <t>776111311</t>
  </si>
  <si>
    <t>Vysátí podkladu povlakových podlah</t>
  </si>
  <si>
    <t>1614702822</t>
  </si>
  <si>
    <t>243</t>
  </si>
  <si>
    <t>776201811</t>
  </si>
  <si>
    <t>Demontáž lepených povlakových podlah bez podložky ručně</t>
  </si>
  <si>
    <t>-1985144231</t>
  </si>
  <si>
    <t>244</t>
  </si>
  <si>
    <t>776221111</t>
  </si>
  <si>
    <t>Lepení pásů z PVC standardním lepidlem</t>
  </si>
  <si>
    <t>660737690</t>
  </si>
  <si>
    <t>245</t>
  </si>
  <si>
    <t>28412245</t>
  </si>
  <si>
    <t>krytina podlahová heterogenní š 1,5m tl 2mm</t>
  </si>
  <si>
    <t>-1192909757</t>
  </si>
  <si>
    <t>40,3*1,1 'Přepočtené koeficientem množství</t>
  </si>
  <si>
    <t>246</t>
  </si>
  <si>
    <t>776223111</t>
  </si>
  <si>
    <t>Spoj povlakových podlahovin z PVC svařováním za tepla</t>
  </si>
  <si>
    <t>-335853692</t>
  </si>
  <si>
    <t>247</t>
  </si>
  <si>
    <t>998776102</t>
  </si>
  <si>
    <t>Přesun hmot tonážní pro podlahy povlakové v objektech v přes 6 do 12 m</t>
  </si>
  <si>
    <t>-930659409</t>
  </si>
  <si>
    <t>248</t>
  </si>
  <si>
    <t>998776181</t>
  </si>
  <si>
    <t>Příplatek k přesunu hmot tonážní 776 prováděný bez použití mechanizace</t>
  </si>
  <si>
    <t>-1935130151</t>
  </si>
  <si>
    <t>249</t>
  </si>
  <si>
    <t>998776192</t>
  </si>
  <si>
    <t>Příplatek k přesunu hmot tonážní 776 za zvětšený přesun do 100 m</t>
  </si>
  <si>
    <t>-175440166</t>
  </si>
  <si>
    <t>783</t>
  </si>
  <si>
    <t>Dokončovací práce - nátěry</t>
  </si>
  <si>
    <t>250</t>
  </si>
  <si>
    <t>783000201</t>
  </si>
  <si>
    <t>Přemístění okenních nebo dveřních křídel pro zhotovení nátěrů vodorovné do 50 m</t>
  </si>
  <si>
    <t>-1238011910</t>
  </si>
  <si>
    <t>pokoj, vstupní</t>
  </si>
  <si>
    <t>251</t>
  </si>
  <si>
    <t>783000225</t>
  </si>
  <si>
    <t>Příplatek k přemístění ZKD vyvěšení a zavěšení dveřních nebo okenních jednoduchých křídel</t>
  </si>
  <si>
    <t>1820944535</t>
  </si>
  <si>
    <t>dveře vstupní</t>
  </si>
  <si>
    <t>(0,80+0,05)*(1,97+0,025)*2</t>
  </si>
  <si>
    <t>dveře pokoj</t>
  </si>
  <si>
    <t>(0,7+0,05)*(1,97+0,025)*2</t>
  </si>
  <si>
    <t>252</t>
  </si>
  <si>
    <t>783101201</t>
  </si>
  <si>
    <t>Hrubé obroušení podkladu truhlářských konstrukcí před provedením nátěru</t>
  </si>
  <si>
    <t>-522041270</t>
  </si>
  <si>
    <t>DVEŘE - zvětšení plochy dle URS 0,05 + 0,025</t>
  </si>
  <si>
    <t>pokoj - odpočet za prosklení dle URS - plocha mínus 20 %</t>
  </si>
  <si>
    <t>(0,7+0,05)*(1,97+0,025)*2*0,8</t>
  </si>
  <si>
    <t>253</t>
  </si>
  <si>
    <t>783101203</t>
  </si>
  <si>
    <t>Jemné obroušení podkladu truhlářských konstrukcí před provedením nátěru</t>
  </si>
  <si>
    <t>1142097300</t>
  </si>
  <si>
    <t>254</t>
  </si>
  <si>
    <t>783101403</t>
  </si>
  <si>
    <t>Oprášení podkladu truhlářských konstrukcí před provedením nátěru</t>
  </si>
  <si>
    <t>683630778</t>
  </si>
  <si>
    <t>255</t>
  </si>
  <si>
    <t>783106805</t>
  </si>
  <si>
    <t>Odstranění nátěrů z truhlářských konstrukcí opálením</t>
  </si>
  <si>
    <t>1803176364</t>
  </si>
  <si>
    <t>256</t>
  </si>
  <si>
    <t>783113101</t>
  </si>
  <si>
    <t>Jednonásobný napouštěcí syntetický nátěr truhlářských konstrukcí</t>
  </si>
  <si>
    <t>482594826</t>
  </si>
  <si>
    <t>257</t>
  </si>
  <si>
    <t>783114101</t>
  </si>
  <si>
    <t>Základní jednonásobný syntetický nátěr truhlářských konstrukcí</t>
  </si>
  <si>
    <t>2099167456</t>
  </si>
  <si>
    <t>258</t>
  </si>
  <si>
    <t>783118211</t>
  </si>
  <si>
    <t>Lakovací dvojnásobný syntetický nátěr truhlářských konstrukcí s mezibroušením</t>
  </si>
  <si>
    <t>-670923300</t>
  </si>
  <si>
    <t>259</t>
  </si>
  <si>
    <t>783122131</t>
  </si>
  <si>
    <t>Plošné (plné) tmelení truhlářských konstrukcí včetně přebroušení disperzním tmelem</t>
  </si>
  <si>
    <t>1173925814</t>
  </si>
  <si>
    <t>260</t>
  </si>
  <si>
    <t>783314101</t>
  </si>
  <si>
    <t>Základní jednonásobný syntetický nátěr zámečnických konstrukcí</t>
  </si>
  <si>
    <t>1996251339</t>
  </si>
  <si>
    <t>nátěr zárubní</t>
  </si>
  <si>
    <t>0,3*5,0</t>
  </si>
  <si>
    <t>261</t>
  </si>
  <si>
    <t>783315101</t>
  </si>
  <si>
    <t>Mezinátěr jednonásobný syntetický standardní zámečnických konstrukcí</t>
  </si>
  <si>
    <t>2020448771</t>
  </si>
  <si>
    <t>262</t>
  </si>
  <si>
    <t>783317101</t>
  </si>
  <si>
    <t>Krycí jednonásobný syntetický standardní nátěr zámečnických konstrukcí</t>
  </si>
  <si>
    <t>1159959718</t>
  </si>
  <si>
    <t>784</t>
  </si>
  <si>
    <t>Dokončovací práce - malby a tapety</t>
  </si>
  <si>
    <t>263</t>
  </si>
  <si>
    <t>784111001</t>
  </si>
  <si>
    <t>Oprášení (ometení ) podkladu v místnostech v do 3,80 m</t>
  </si>
  <si>
    <t>-1458642041</t>
  </si>
  <si>
    <t>122,975+40,3</t>
  </si>
  <si>
    <t>přívod do bytu</t>
  </si>
  <si>
    <t>264</t>
  </si>
  <si>
    <t>784111011</t>
  </si>
  <si>
    <t>Obroušení podkladu omítnutého v místnostech v do 3,80 m</t>
  </si>
  <si>
    <t>-1130721925</t>
  </si>
  <si>
    <t>265</t>
  </si>
  <si>
    <t>784121001</t>
  </si>
  <si>
    <t>Oškrabání malby v místnostech v do 3,80 m</t>
  </si>
  <si>
    <t>-875188334</t>
  </si>
  <si>
    <t>266</t>
  </si>
  <si>
    <t>784121011</t>
  </si>
  <si>
    <t>Rozmývání podkladu po oškrabání malby v místnostech v do 3,80 m</t>
  </si>
  <si>
    <t>77449796</t>
  </si>
  <si>
    <t>267</t>
  </si>
  <si>
    <t>784161001</t>
  </si>
  <si>
    <t>Tmelení spar a rohů šířky do 3 mm akrylátovým tmelem v místnostech v do 3,80 m</t>
  </si>
  <si>
    <t>-1055340214</t>
  </si>
  <si>
    <t>Trhliny v omítkách</t>
  </si>
  <si>
    <t>268</t>
  </si>
  <si>
    <t>784171101</t>
  </si>
  <si>
    <t>Zakrytí vnitřních podlah včetně pozdějšího odkrytí</t>
  </si>
  <si>
    <t>-1555590680</t>
  </si>
  <si>
    <t>269</t>
  </si>
  <si>
    <t>58124844</t>
  </si>
  <si>
    <t>fólie pro malířské potřeby zakrývací tl 25µ 4x5m</t>
  </si>
  <si>
    <t>-953057050</t>
  </si>
  <si>
    <t>270</t>
  </si>
  <si>
    <t>784171121</t>
  </si>
  <si>
    <t>Zakrytí vnitřních ploch konstrukcí nebo prvků v místnostech v do 3,80 m</t>
  </si>
  <si>
    <t>659066055</t>
  </si>
  <si>
    <t>271</t>
  </si>
  <si>
    <t>58124842</t>
  </si>
  <si>
    <t>fólie pro malířské potřeby zakrývací tl 7µ 4x5m</t>
  </si>
  <si>
    <t>2033451907</t>
  </si>
  <si>
    <t>30*1,05 'Přepočtené koeficientem množství</t>
  </si>
  <si>
    <t>272</t>
  </si>
  <si>
    <t>784181121</t>
  </si>
  <si>
    <t>Hloubková jednonásobná bezbarvá penetrace podkladu v místnostech v do 3,80 m</t>
  </si>
  <si>
    <t>1801092552</t>
  </si>
  <si>
    <t>273</t>
  </si>
  <si>
    <t>784211101</t>
  </si>
  <si>
    <t>Dvojnásobné bílé malby ze směsí za mokra výborně oděruvzdorných v místnostech v do 3,80 m</t>
  </si>
  <si>
    <t>1804366547</t>
  </si>
  <si>
    <t>274</t>
  </si>
  <si>
    <t>784211141</t>
  </si>
  <si>
    <t>Příplatek k cenám 2x maleb ze směsí za mokra oděruvzdorných za provádění pl do 5 m2</t>
  </si>
  <si>
    <t>-1683293583</t>
  </si>
  <si>
    <t>stropy</t>
  </si>
  <si>
    <t>HZS</t>
  </si>
  <si>
    <t>Hodinové zúčtovací sazby</t>
  </si>
  <si>
    <t>275</t>
  </si>
  <si>
    <t>HZS1291</t>
  </si>
  <si>
    <t>Hodinová zúčtovací sazba pomocný stavební dělník</t>
  </si>
  <si>
    <t>hod</t>
  </si>
  <si>
    <t>512</t>
  </si>
  <si>
    <t>-1892439919</t>
  </si>
  <si>
    <t>kompletní úklid společných prostor po dokončení stavby</t>
  </si>
  <si>
    <t>omytí zábradlí, parapetů, niky schodiště, vytření , zakrývání při malbě schodiště atd.</t>
  </si>
  <si>
    <t>276</t>
  </si>
  <si>
    <t>HZS2232</t>
  </si>
  <si>
    <t>Hodinová zúčtovací sazba elektrikář odborný</t>
  </si>
  <si>
    <t>913690525</t>
  </si>
  <si>
    <t>VRN</t>
  </si>
  <si>
    <t>Vedlejší rozpočtové náklady</t>
  </si>
  <si>
    <t>VRN3</t>
  </si>
  <si>
    <t>Zařízení staveniště</t>
  </si>
  <si>
    <t>277</t>
  </si>
  <si>
    <t>030001000</t>
  </si>
  <si>
    <t>den</t>
  </si>
  <si>
    <t>1024</t>
  </si>
  <si>
    <t>-704242906</t>
  </si>
  <si>
    <t>VRN7</t>
  </si>
  <si>
    <t>Provozní vlivy</t>
  </si>
  <si>
    <t>278</t>
  </si>
  <si>
    <t>070001000</t>
  </si>
  <si>
    <t>-1667974710</t>
  </si>
  <si>
    <t>04-b - Byt č. 7, V Sedlci 41/20, bytové jádro</t>
  </si>
  <si>
    <t xml:space="preserve">    711 - Izolace proti vodě, vlhkosti a plynům</t>
  </si>
  <si>
    <t xml:space="preserve">    726 - Zdravotechnika - předstěnové instalace</t>
  </si>
  <si>
    <t xml:space="preserve">    731 - Ústřední vytápění - kotelny</t>
  </si>
  <si>
    <t xml:space="preserve">    732 - Ústřední vytápění - strojovny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</si>
  <si>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</si>
  <si>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</si>
  <si>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</si>
  <si>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</si>
  <si>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>317941121</t>
  </si>
  <si>
    <t>Osazování ocelových válcovaných nosníků na zdivu I, IE, U, UE nebo L do č. 12 nebo výšky do 120 mm</t>
  </si>
  <si>
    <t>43468839</t>
  </si>
  <si>
    <t>překlad nad nový dveřmi koupelna</t>
  </si>
  <si>
    <t>9,5*1,2*2/1000</t>
  </si>
  <si>
    <t>13010438</t>
  </si>
  <si>
    <t>úhelník ocelový rovnostranný jakost S235JR (11 375) 100x100x6mm</t>
  </si>
  <si>
    <t>855965241</t>
  </si>
  <si>
    <t>0,023*1,1 'Přepočtené koeficientem množství</t>
  </si>
  <si>
    <t>342272225.XLA</t>
  </si>
  <si>
    <t>Příčka z tvárnic Ytong Klasik 100 na tenkovrstvou maltu tl 100 mm</t>
  </si>
  <si>
    <t>-1329166385</t>
  </si>
  <si>
    <t>(2,12*2+1,9)*3,100-0,7*2,0</t>
  </si>
  <si>
    <t>643056166</t>
  </si>
  <si>
    <t>Koupelna</t>
  </si>
  <si>
    <t>1,7*2,12</t>
  </si>
  <si>
    <t>-398229075</t>
  </si>
  <si>
    <t>-1654559033</t>
  </si>
  <si>
    <t>pod nový obklad</t>
  </si>
  <si>
    <t>1,7*2,1</t>
  </si>
  <si>
    <t>-1746136091</t>
  </si>
  <si>
    <t>(2,22*2+1,9)*3,1-0,7*2</t>
  </si>
  <si>
    <t>(1,7*2+2,12*2)*3,14-0,7*2</t>
  </si>
  <si>
    <t>-928206898</t>
  </si>
  <si>
    <t>-1926425844</t>
  </si>
  <si>
    <t>40,844</t>
  </si>
  <si>
    <t>odpočet obklad</t>
  </si>
  <si>
    <t>-((1,7*2+2,12*2)*2,1-0,7*2)</t>
  </si>
  <si>
    <t>-1725215295</t>
  </si>
  <si>
    <t>-1583334250</t>
  </si>
  <si>
    <t>(1,7+0,1+0,1)*(2,12+0,1)</t>
  </si>
  <si>
    <t>642942111</t>
  </si>
  <si>
    <t>Osazování zárubní nebo rámů dveřních kovových do 2,5 m2 na MC</t>
  </si>
  <si>
    <t>-1304555288</t>
  </si>
  <si>
    <t>55331481</t>
  </si>
  <si>
    <t>zárubeň jednokřídlá ocelová pro zdění tl stěny 75-100mm rozměru 700/1970, 2100mm</t>
  </si>
  <si>
    <t>-666912757</t>
  </si>
  <si>
    <t>-1876010247</t>
  </si>
  <si>
    <t>962084131</t>
  </si>
  <si>
    <t>Bourání příček deskových sádrových typu rabicka, umakartových, sololitových, tl do 100 mm</t>
  </si>
  <si>
    <t>854275906</t>
  </si>
  <si>
    <t>bytové jádro</t>
  </si>
  <si>
    <t>(1,55*2+1,85)*3,1+(1,55*2*3,1)</t>
  </si>
  <si>
    <t>240140543</t>
  </si>
  <si>
    <t>2041976491</t>
  </si>
  <si>
    <t>1197149255</t>
  </si>
  <si>
    <t>2044195481</t>
  </si>
  <si>
    <t>2,57*2 'Přepočtené koeficientem množství</t>
  </si>
  <si>
    <t>314998831</t>
  </si>
  <si>
    <t>-2086231532</t>
  </si>
  <si>
    <t>2,57*19 'Přepočtené koeficientem množství</t>
  </si>
  <si>
    <t>-1890893327</t>
  </si>
  <si>
    <t>888652715</t>
  </si>
  <si>
    <t>1151600776</t>
  </si>
  <si>
    <t>711</t>
  </si>
  <si>
    <t>Izolace proti vodě, vlhkosti a plynům</t>
  </si>
  <si>
    <t>711199101</t>
  </si>
  <si>
    <t>Provedení těsnícího pásu do spoje dilatační nebo styčné spáry podlaha - stěna</t>
  </si>
  <si>
    <t>1223485527</t>
  </si>
  <si>
    <t>koupelna - styk podlahy s obkladem</t>
  </si>
  <si>
    <t>1,7*2+2,12*2</t>
  </si>
  <si>
    <t>rohy sprchy</t>
  </si>
  <si>
    <t>2,2</t>
  </si>
  <si>
    <t>28355022</t>
  </si>
  <si>
    <t>páska pružná těsnící hydroizolační š do 125mm</t>
  </si>
  <si>
    <t>183833900</t>
  </si>
  <si>
    <t>9,84*1,05 'Přepočtené koeficientem množství</t>
  </si>
  <si>
    <t>711199102</t>
  </si>
  <si>
    <t>Provedení těsnícího koutu pro vnější nebo vnitřní roh spáry podlaha - stěna</t>
  </si>
  <si>
    <t>409403094</t>
  </si>
  <si>
    <t>59054242</t>
  </si>
  <si>
    <t>páska pružná těsnící hydroizolační -kout</t>
  </si>
  <si>
    <t>-546127281</t>
  </si>
  <si>
    <t>711493111</t>
  </si>
  <si>
    <t>Izolace proti podpovrchové a tlakové vodě vodorovná těsnicí hmotou dvousložkovou na bázi cementu</t>
  </si>
  <si>
    <t>317905315</t>
  </si>
  <si>
    <t>3,604</t>
  </si>
  <si>
    <t>711493121</t>
  </si>
  <si>
    <t>Izolace proti podpovrchové a tlakové vodě svislá těsnicí hmotou dvousložkovou na bázi cementu</t>
  </si>
  <si>
    <t>460312789</t>
  </si>
  <si>
    <t>koupelna - soklík</t>
  </si>
  <si>
    <t>(1,7*2+2,12*2)*0,15</t>
  </si>
  <si>
    <t>sprcha výška 2,2</t>
  </si>
  <si>
    <t>2,2*2</t>
  </si>
  <si>
    <t>998711102</t>
  </si>
  <si>
    <t>Přesun hmot tonážní pro izolace proti vodě, vlhkosti a plynům v objektech v přes 6 do 12 m</t>
  </si>
  <si>
    <t>-1972185046</t>
  </si>
  <si>
    <t>998711181</t>
  </si>
  <si>
    <t>Příplatek k přesunu hmot tonážní 711 prováděný bez použití mechanizace</t>
  </si>
  <si>
    <t>-1039923480</t>
  </si>
  <si>
    <t>998711192</t>
  </si>
  <si>
    <t>Příplatek k přesunu hmot tonážní 711 za zvětšený přesun do 100 m</t>
  </si>
  <si>
    <t>855722255</t>
  </si>
  <si>
    <t>-858773062</t>
  </si>
  <si>
    <t>-94435698</t>
  </si>
  <si>
    <t>4,218*1,05 'Přepočtené koeficientem množství</t>
  </si>
  <si>
    <t>12608177</t>
  </si>
  <si>
    <t>-2033286832</t>
  </si>
  <si>
    <t>4,218*1,1655 'Přepočtené koeficientem množství</t>
  </si>
  <si>
    <t>-1674298942</t>
  </si>
  <si>
    <t>428383588</t>
  </si>
  <si>
    <t>-1964445566</t>
  </si>
  <si>
    <t>2071833926</t>
  </si>
  <si>
    <t>1784886</t>
  </si>
  <si>
    <t>-1540617848</t>
  </si>
  <si>
    <t>-1798354061</t>
  </si>
  <si>
    <t>721174042</t>
  </si>
  <si>
    <t>Potrubí kanalizační z PP připojovací DN 40</t>
  </si>
  <si>
    <t>-545434514</t>
  </si>
  <si>
    <t>umyvadlo</t>
  </si>
  <si>
    <t>kotel+TUV</t>
  </si>
  <si>
    <t>721174044</t>
  </si>
  <si>
    <t>Potrubí kanalizační z PP připojovací DN 75</t>
  </si>
  <si>
    <t>-960715001</t>
  </si>
  <si>
    <t>721174045</t>
  </si>
  <si>
    <t>Potrubí kanalizační z PP připojovací DN 110</t>
  </si>
  <si>
    <t>341718112</t>
  </si>
  <si>
    <t>721194104</t>
  </si>
  <si>
    <t>Vyvedení a upevnění odpadních výpustek DN 40</t>
  </si>
  <si>
    <t>-1931860138</t>
  </si>
  <si>
    <t>721194107</t>
  </si>
  <si>
    <t>Vyvedení a upevnění odpadních výpustek DN 70</t>
  </si>
  <si>
    <t>795854070</t>
  </si>
  <si>
    <t>721194109</t>
  </si>
  <si>
    <t>Vyvedení a upevnění odpadních výpustek DN 110</t>
  </si>
  <si>
    <t>-684114040</t>
  </si>
  <si>
    <t xml:space="preserve">WC </t>
  </si>
  <si>
    <t>-1956943995</t>
  </si>
  <si>
    <t>3+2+1</t>
  </si>
  <si>
    <t>981706759</t>
  </si>
  <si>
    <t>-1137166726</t>
  </si>
  <si>
    <t>1490644448</t>
  </si>
  <si>
    <t>-1123058814</t>
  </si>
  <si>
    <t>-841070362</t>
  </si>
  <si>
    <t>486220693</t>
  </si>
  <si>
    <t>koupelna, sprcha, umyvadlo, WC, TUV</t>
  </si>
  <si>
    <t>12+2</t>
  </si>
  <si>
    <t>418715862</t>
  </si>
  <si>
    <t>-28409308</t>
  </si>
  <si>
    <t>-1596933841</t>
  </si>
  <si>
    <t>umyvadlo, sprcha, WC</t>
  </si>
  <si>
    <t>2+2+1</t>
  </si>
  <si>
    <t>855120924</t>
  </si>
  <si>
    <t>WC,umyvadlo</t>
  </si>
  <si>
    <t>TUV</t>
  </si>
  <si>
    <t>722220161</t>
  </si>
  <si>
    <t>Nástěnný komplet plastový PPR PN 20 DN 20 x G 1/2"</t>
  </si>
  <si>
    <t>-611851943</t>
  </si>
  <si>
    <t>-1867993200</t>
  </si>
  <si>
    <t>umyvadlo,WC</t>
  </si>
  <si>
    <t>-1436148571</t>
  </si>
  <si>
    <t>hadice k umyvadlu,WC</t>
  </si>
  <si>
    <t>1520321715</t>
  </si>
  <si>
    <t>-672798045</t>
  </si>
  <si>
    <t>1622528576</t>
  </si>
  <si>
    <t>1728501161</t>
  </si>
  <si>
    <t>1343685547</t>
  </si>
  <si>
    <t>1371527323</t>
  </si>
  <si>
    <t>725-1</t>
  </si>
  <si>
    <t>D + M háčku na ručníky</t>
  </si>
  <si>
    <t>-817368389</t>
  </si>
  <si>
    <t>725119122</t>
  </si>
  <si>
    <t>Montáž klozetových mís kombi</t>
  </si>
  <si>
    <t>1558740742</t>
  </si>
  <si>
    <t>64236091</t>
  </si>
  <si>
    <t>mísa keramická klozetová závěsná bílá s hlubokým splachováním odpad vodorovný</t>
  </si>
  <si>
    <t>-80895099</t>
  </si>
  <si>
    <t>725119131</t>
  </si>
  <si>
    <t>Montáž klozetových sedátek standardních</t>
  </si>
  <si>
    <t>-1392095783</t>
  </si>
  <si>
    <t>55167381</t>
  </si>
  <si>
    <t>sedátko klozetové duroplastové bílé s poklopem</t>
  </si>
  <si>
    <t>314462173</t>
  </si>
  <si>
    <t>725219102</t>
  </si>
  <si>
    <t>Montáž umyvadla připevněného na šrouby do zdiva</t>
  </si>
  <si>
    <t>216188746</t>
  </si>
  <si>
    <t>64211046</t>
  </si>
  <si>
    <t>umyvadlo keramické závěsné bílé š 600mm</t>
  </si>
  <si>
    <t>1111374208</t>
  </si>
  <si>
    <t>725241123</t>
  </si>
  <si>
    <t>Vanička sprchová akrylátová obdélníková 900x800 mm</t>
  </si>
  <si>
    <t>-934124786</t>
  </si>
  <si>
    <t>725244623</t>
  </si>
  <si>
    <t>Zástěna sprchová rohová polorámová skleněná tl. 6 mm dveře otvíravé jednokřídlové vstup z čela na vaničku 900x800 mm</t>
  </si>
  <si>
    <t>-1795791789</t>
  </si>
  <si>
    <t>725829131</t>
  </si>
  <si>
    <t>Montáž baterie umyvadlové stojánkové G 1/2" ostatní typ</t>
  </si>
  <si>
    <t>-1631921357</t>
  </si>
  <si>
    <t>55145686</t>
  </si>
  <si>
    <t>baterie umyvadlová stojánková páková</t>
  </si>
  <si>
    <t>-905076105</t>
  </si>
  <si>
    <t>725849411</t>
  </si>
  <si>
    <t>Montáž baterie sprchové nástěnná s nastavitelnou výškou sprchy</t>
  </si>
  <si>
    <t>1002573467</t>
  </si>
  <si>
    <t>55145600</t>
  </si>
  <si>
    <t>baterie sprchová nástěnná termostatická 150mm chrom</t>
  </si>
  <si>
    <t>825297944</t>
  </si>
  <si>
    <t>55145003</t>
  </si>
  <si>
    <t>souprava sprchová komplet</t>
  </si>
  <si>
    <t>sada</t>
  </si>
  <si>
    <t>28739580</t>
  </si>
  <si>
    <t>725859101</t>
  </si>
  <si>
    <t>Montáž ventilů odpadních do DN 32 pro zařizovací předměty</t>
  </si>
  <si>
    <t>554502497</t>
  </si>
  <si>
    <t>55161007</t>
  </si>
  <si>
    <t>ventil odpadní umyvadlový celokovový CLICK/CLACK s přepadem a připojovacím závitem 5/4"</t>
  </si>
  <si>
    <t>-2105865761</t>
  </si>
  <si>
    <t>725864311</t>
  </si>
  <si>
    <t>Zápachová uzávěrka van DN 40/50 s kulovým kloubem na odtoku</t>
  </si>
  <si>
    <t>-1913165245</t>
  </si>
  <si>
    <t>vanička</t>
  </si>
  <si>
    <t>725869101</t>
  </si>
  <si>
    <t>Montáž zápachových uzávěrek umyvadlových do DN 40</t>
  </si>
  <si>
    <t>-325259998</t>
  </si>
  <si>
    <t>55162001</t>
  </si>
  <si>
    <t>uzávěrka zápachová umyvadlová s celokovovým kulatým designem DN 32, chrom</t>
  </si>
  <si>
    <t>-1389027972</t>
  </si>
  <si>
    <t>-937502974</t>
  </si>
  <si>
    <t>286550318</t>
  </si>
  <si>
    <t>977128166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</si>
  <si>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</si>
  <si>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</si>
  <si>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</si>
  <si>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</si>
  <si>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783003274</t>
  </si>
  <si>
    <t>726191001</t>
  </si>
  <si>
    <t>Zvukoizolační souprava pro klozet a bidet</t>
  </si>
  <si>
    <t>-1701699814</t>
  </si>
  <si>
    <t>726191002</t>
  </si>
  <si>
    <t>Souprava pro předstěnovou montáž</t>
  </si>
  <si>
    <t>-2001053226</t>
  </si>
  <si>
    <t>998726112</t>
  </si>
  <si>
    <t>Přesun hmot tonážní pro instalační prefabrikáty v objektech v přes 6 do 12 m</t>
  </si>
  <si>
    <t>1960336019</t>
  </si>
  <si>
    <t>998726181</t>
  </si>
  <si>
    <t>Příplatek k přesunu hmot tonážní 726 prováděný bez použití mechanizace</t>
  </si>
  <si>
    <t>-167600384</t>
  </si>
  <si>
    <t>998726192</t>
  </si>
  <si>
    <t>Příplatek k přesunu hmot tonážní 726 za zvětšený přesun do 100 m</t>
  </si>
  <si>
    <t>49908870</t>
  </si>
  <si>
    <t>731</t>
  </si>
  <si>
    <t>Ústřední vytápění - kotelny</t>
  </si>
  <si>
    <t>731259614</t>
  </si>
  <si>
    <t>Montáž kotlů ocelových elektrických závěsných přímotopných o výkonu do 18 kW</t>
  </si>
  <si>
    <t>1534840180</t>
  </si>
  <si>
    <t>48417003</t>
  </si>
  <si>
    <t>elektrokotel závěsný přímotopný 8kW</t>
  </si>
  <si>
    <t>473756871</t>
  </si>
  <si>
    <t>998731102</t>
  </si>
  <si>
    <t>Přesun hmot tonážní pro kotelny v objektech v přes 6 do 12 m</t>
  </si>
  <si>
    <t>-471895811</t>
  </si>
  <si>
    <t>998731181</t>
  </si>
  <si>
    <t>Příplatek k přesunu hmot tonážní 731 prováděný bez použití mechanizace</t>
  </si>
  <si>
    <t>-1551340289</t>
  </si>
  <si>
    <t>998731193</t>
  </si>
  <si>
    <t>Příplatek k přesunu hmot tonážní 731 za zvětšený přesun do 500 m</t>
  </si>
  <si>
    <t>1661985621</t>
  </si>
  <si>
    <t>732</t>
  </si>
  <si>
    <t>Ústřední vytápění - strojovny</t>
  </si>
  <si>
    <t>732219301</t>
  </si>
  <si>
    <t>Montáž ohříváku vody stojatého kombinovaného do 200 litrů</t>
  </si>
  <si>
    <t>-135111115</t>
  </si>
  <si>
    <t>54132272</t>
  </si>
  <si>
    <t>Nepřímotopný zásobník vody 125, stacionární</t>
  </si>
  <si>
    <t>-1545379915</t>
  </si>
  <si>
    <t>998732102</t>
  </si>
  <si>
    <t>Přesun hmot tonážní pro strojovny v objektech v přes 6 do 12 m</t>
  </si>
  <si>
    <t>-426275743</t>
  </si>
  <si>
    <t>998732181</t>
  </si>
  <si>
    <t>Příplatek k přesunu hmot tonážní 732 prováděný bez použití mechanizace</t>
  </si>
  <si>
    <t>-606455628</t>
  </si>
  <si>
    <t>998732193</t>
  </si>
  <si>
    <t>Příplatek k přesunu hmot tonážní 732 za zvětšený přesun do 500 m</t>
  </si>
  <si>
    <t>873136724</t>
  </si>
  <si>
    <t>735164252</t>
  </si>
  <si>
    <t>Otopné těleso trubkové elektrické přímotopné výška/délka 1215/600 mm</t>
  </si>
  <si>
    <t>1819241483</t>
  </si>
  <si>
    <t>40541011R</t>
  </si>
  <si>
    <t>REGULATOR TEPLOTY RE10A Z-SKV-0004</t>
  </si>
  <si>
    <t>-1510759630</t>
  </si>
  <si>
    <t>312022686</t>
  </si>
  <si>
    <t>2057748579</t>
  </si>
  <si>
    <t>873875484</t>
  </si>
  <si>
    <t>1686519031</t>
  </si>
  <si>
    <t>24572218</t>
  </si>
  <si>
    <t>25*1,05 'Přepočtené koeficientem množství</t>
  </si>
  <si>
    <t>1119506196</t>
  </si>
  <si>
    <t>90977035</t>
  </si>
  <si>
    <t>-263367493</t>
  </si>
  <si>
    <t>1460366338</t>
  </si>
  <si>
    <t>741120201</t>
  </si>
  <si>
    <t>Montáž vodič Cu izolovaný plný a laněný s PVC pláštěm žíla 1,5-16 mm2 volně (např. CY, CHAH-V)</t>
  </si>
  <si>
    <t>281981027</t>
  </si>
  <si>
    <t>připojení kotle</t>
  </si>
  <si>
    <t>34113402</t>
  </si>
  <si>
    <t>NYM-J 300/500 3x1,5S RAL 7035</t>
  </si>
  <si>
    <t>-223113044</t>
  </si>
  <si>
    <t>-1220148673</t>
  </si>
  <si>
    <t>12+6</t>
  </si>
  <si>
    <t>780974153</t>
  </si>
  <si>
    <t>Světelný okruh 2</t>
  </si>
  <si>
    <t>1696628924</t>
  </si>
  <si>
    <t>Zásuvkový obvod 2</t>
  </si>
  <si>
    <t>6*1,2 'Přepočtené koeficientem množství</t>
  </si>
  <si>
    <t>571297939</t>
  </si>
  <si>
    <t>-1127862139</t>
  </si>
  <si>
    <t>699066932</t>
  </si>
  <si>
    <t>-42237423</t>
  </si>
  <si>
    <t>467916439</t>
  </si>
  <si>
    <t>1091102832</t>
  </si>
  <si>
    <t>-196913461</t>
  </si>
  <si>
    <t>-755775603</t>
  </si>
  <si>
    <t>2011964677</t>
  </si>
  <si>
    <t>-285049253</t>
  </si>
  <si>
    <t>-393299791</t>
  </si>
  <si>
    <t>741370032</t>
  </si>
  <si>
    <t>Montáž svítidlo žárovkové bytové nástěnné přisazené 1 zdroj se sklem</t>
  </si>
  <si>
    <t>1029544434</t>
  </si>
  <si>
    <t>DAM.02781</t>
  </si>
  <si>
    <t>Svítidlo LED  IP44 15W-NW 15 W</t>
  </si>
  <si>
    <t>660786295</t>
  </si>
  <si>
    <t>533481318</t>
  </si>
  <si>
    <t>1883486072</t>
  </si>
  <si>
    <t>1048214107</t>
  </si>
  <si>
    <t>-1843841237</t>
  </si>
  <si>
    <t>930998085</t>
  </si>
  <si>
    <t>57658658</t>
  </si>
  <si>
    <t>751111011</t>
  </si>
  <si>
    <t>Montáž ventilátoru axiálního nízkotlakého nástěnného základního D do 100 mm</t>
  </si>
  <si>
    <t>-1811880211</t>
  </si>
  <si>
    <t xml:space="preserve">koupelna </t>
  </si>
  <si>
    <t>54233101</t>
  </si>
  <si>
    <t>ventilátor radiální malý plastový CB 100 Plus T spínač časový nastavitelný</t>
  </si>
  <si>
    <t>1009571223</t>
  </si>
  <si>
    <t>998751101</t>
  </si>
  <si>
    <t>Přesun hmot tonážní pro vzduchotechniku v objektech výšky do 12 m</t>
  </si>
  <si>
    <t>-872006189</t>
  </si>
  <si>
    <t>998751181</t>
  </si>
  <si>
    <t>Příplatek k přesunu hmot tonážní 751 prováděný bez použití mechanizace pro jakoukoliv výšku objektu</t>
  </si>
  <si>
    <t>-477783623</t>
  </si>
  <si>
    <t>998751191</t>
  </si>
  <si>
    <t>Příplatek k přesunu hmot tonážní 751 za zvětšený přesun do 500 m</t>
  </si>
  <si>
    <t>-743395960</t>
  </si>
  <si>
    <t>-75888367</t>
  </si>
  <si>
    <t>1,9*2,22</t>
  </si>
  <si>
    <t>1535736674</t>
  </si>
  <si>
    <t>-1512268948</t>
  </si>
  <si>
    <t>1197038778</t>
  </si>
  <si>
    <t>763</t>
  </si>
  <si>
    <t>Konstrukce suché výstavby</t>
  </si>
  <si>
    <t>763121590</t>
  </si>
  <si>
    <t>SDK stěna předsazená pro osazení závěsného WC tl 150 - 250 mm profil CW+UW 50 desky 2xH2 12,5 bez TI</t>
  </si>
  <si>
    <t>851551630</t>
  </si>
  <si>
    <t>0,8*1,20</t>
  </si>
  <si>
    <t>763131451</t>
  </si>
  <si>
    <t>SDK podhled deska 1xH2 12,5 bez izolace dvouvrstvá spodní kce profil CD+UD</t>
  </si>
  <si>
    <t>-1026114483</t>
  </si>
  <si>
    <t>998763302</t>
  </si>
  <si>
    <t>Přesun hmot tonážní pro sádrokartonové konstrukce v objektech v přes 6 do 12 m</t>
  </si>
  <si>
    <t>681972005</t>
  </si>
  <si>
    <t>998763381</t>
  </si>
  <si>
    <t>Příplatek k přesunu hmot tonážní 763 SDK prováděný bez použití mechanizace</t>
  </si>
  <si>
    <t>-989059881</t>
  </si>
  <si>
    <t>998763391</t>
  </si>
  <si>
    <t>Příplatek k přesunu hmot tonážní 763 SDK za zvětšený přesun do 100 m</t>
  </si>
  <si>
    <t>-909000722</t>
  </si>
  <si>
    <t>766660001</t>
  </si>
  <si>
    <t>Montáž dveřních křídel otvíravých jednokřídlových š do 0,8 m do ocelové zárubně</t>
  </si>
  <si>
    <t>178951553</t>
  </si>
  <si>
    <t>61160051</t>
  </si>
  <si>
    <t>dveře jednokřídlé dřevěné bez povrchové úpravy plné 700x1970mm</t>
  </si>
  <si>
    <t>-504614987</t>
  </si>
  <si>
    <t>766660728</t>
  </si>
  <si>
    <t>Montáž dveřního interiérového kování - zámku</t>
  </si>
  <si>
    <t>-1781048502</t>
  </si>
  <si>
    <t>54924003</t>
  </si>
  <si>
    <t>zámek zadlabací mezipokojový pravý pro WC kování 72x55mm</t>
  </si>
  <si>
    <t>-2118795140</t>
  </si>
  <si>
    <t>-1384787637</t>
  </si>
  <si>
    <t>54914128</t>
  </si>
  <si>
    <t>kování rozetové spodní pro WC, Interiérové kování Löffel, povrch leštěná mosaz</t>
  </si>
  <si>
    <t>-929115864</t>
  </si>
  <si>
    <t>-1964549324</t>
  </si>
  <si>
    <t>-1122002394</t>
  </si>
  <si>
    <t>1861316091</t>
  </si>
  <si>
    <t>182293417</t>
  </si>
  <si>
    <t>-1219719346</t>
  </si>
  <si>
    <t>908236592</t>
  </si>
  <si>
    <t>771</t>
  </si>
  <si>
    <t>Podlahy z dlaždic</t>
  </si>
  <si>
    <t>771111011</t>
  </si>
  <si>
    <t>Vysátí podkladu před pokládkou dlažby</t>
  </si>
  <si>
    <t>-1640815322</t>
  </si>
  <si>
    <t>771121011</t>
  </si>
  <si>
    <t>Nátěr penetrační na podlahu</t>
  </si>
  <si>
    <t>1521376161</t>
  </si>
  <si>
    <t>771151012</t>
  </si>
  <si>
    <t>Samonivelační stěrka podlah pevnosti 20 MPa tl přes 3 do 5 mm</t>
  </si>
  <si>
    <t>119873191</t>
  </si>
  <si>
    <t>771571112</t>
  </si>
  <si>
    <t>Montáž podlah z keramických dlaždic hladkých do malty přes 6 do 9 ks/m2</t>
  </si>
  <si>
    <t>1345519970</t>
  </si>
  <si>
    <t>59761115</t>
  </si>
  <si>
    <t>dlažba keramická slinutá mrazuvzdorná do interiéru i exteriéru R11/C povrch reliéfní/matný tl do 10mm přes 4 do 6ks/m2</t>
  </si>
  <si>
    <t>-1937986055</t>
  </si>
  <si>
    <t>3,604*1,4 'Přepočtené koeficientem množství</t>
  </si>
  <si>
    <t>771577151</t>
  </si>
  <si>
    <t>Příplatek k montáži podlah keramických do malty za plochu do 5 m2</t>
  </si>
  <si>
    <t>2084763686</t>
  </si>
  <si>
    <t>771591115</t>
  </si>
  <si>
    <t>Podlahy spárování silikonem</t>
  </si>
  <si>
    <t>-1374372992</t>
  </si>
  <si>
    <t>Styk podlaha-obklad</t>
  </si>
  <si>
    <t>1,7*2+2,12*2-0,7</t>
  </si>
  <si>
    <t>771591121</t>
  </si>
  <si>
    <t>Podlahy separační provazec do pružných spar průměru 4 mm</t>
  </si>
  <si>
    <t>229588808</t>
  </si>
  <si>
    <t>771591251</t>
  </si>
  <si>
    <t>Izolace těsnící manžetou pro prostupy potrubí</t>
  </si>
  <si>
    <t>1433659042</t>
  </si>
  <si>
    <t>odpad sprcha</t>
  </si>
  <si>
    <t>771592011</t>
  </si>
  <si>
    <t>Čištění vnitřních ploch podlah nebo schodišť po položení dlažby chemickými prostředky</t>
  </si>
  <si>
    <t>896403996</t>
  </si>
  <si>
    <t>998771102</t>
  </si>
  <si>
    <t>Přesun hmot tonážní pro podlahy z dlaždic v objektech v přes 6 do 12 m</t>
  </si>
  <si>
    <t>-319115097</t>
  </si>
  <si>
    <t>998771181</t>
  </si>
  <si>
    <t>Příplatek k přesunu hmot tonážní 771 prováděný bez použití mechanizace</t>
  </si>
  <si>
    <t>-292949209</t>
  </si>
  <si>
    <t>998771192</t>
  </si>
  <si>
    <t>Příplatek k přesunu hmot tonážní 771 za zvětšený přesun do 100 m</t>
  </si>
  <si>
    <t>1379728348</t>
  </si>
  <si>
    <t>781</t>
  </si>
  <si>
    <t>Dokončovací práce - obklady</t>
  </si>
  <si>
    <t>781111011</t>
  </si>
  <si>
    <t>Ometení (oprášení) stěny při přípravě podkladu</t>
  </si>
  <si>
    <t>995129060</t>
  </si>
  <si>
    <t>781121011</t>
  </si>
  <si>
    <t>Nátěr penetrační na stěnu</t>
  </si>
  <si>
    <t>-859429884</t>
  </si>
  <si>
    <t>781131251</t>
  </si>
  <si>
    <t>Izolace pod obklad těsnící manžetou pro prostupy potrubí</t>
  </si>
  <si>
    <t>-1597196189</t>
  </si>
  <si>
    <t>koupelna baterie sprcha</t>
  </si>
  <si>
    <t>781474164</t>
  </si>
  <si>
    <t>Montáž obkladů vnitřních keramických velkoformátových z dekorů přes 4 do 6 ks/m2 lepených flexibilním lepidlem</t>
  </si>
  <si>
    <t>-1470714659</t>
  </si>
  <si>
    <t>(1,7*2+2,12*2)*2,1-0,7*2</t>
  </si>
  <si>
    <t>59761065</t>
  </si>
  <si>
    <t>obklad keramický reliéfní pro interiér přes 4 do 6ks/m2</t>
  </si>
  <si>
    <t>-101247426</t>
  </si>
  <si>
    <t>14,644*1,3 'Přepočtené koeficientem množství</t>
  </si>
  <si>
    <t>781477111</t>
  </si>
  <si>
    <t>Příplatek k montáži obkladů vnitřních keramických hladkých za plochu do 10 m2</t>
  </si>
  <si>
    <t>-897078510</t>
  </si>
  <si>
    <t>781491011</t>
  </si>
  <si>
    <t>Montáž zrcadel plochy do 1 m2 lepených silikonovým tmelem na podkladní omítku</t>
  </si>
  <si>
    <t>1176095910</t>
  </si>
  <si>
    <t>0,75*1</t>
  </si>
  <si>
    <t>63465126</t>
  </si>
  <si>
    <t>zrcadlo nemontované čiré tl 5mm max rozměr 3210x2250mm</t>
  </si>
  <si>
    <t>824783033</t>
  </si>
  <si>
    <t>0,75*1,1 'Přepočtené koeficientem množství</t>
  </si>
  <si>
    <t>781492111</t>
  </si>
  <si>
    <t>Montáž profilů rohových kladených do malty</t>
  </si>
  <si>
    <t>436265975</t>
  </si>
  <si>
    <t>28342003</t>
  </si>
  <si>
    <t>lišta ukončovací z PVC 10mm</t>
  </si>
  <si>
    <t>-1386073099</t>
  </si>
  <si>
    <t>11*1,05 'Přepočtené koeficientem množství</t>
  </si>
  <si>
    <t>781492151</t>
  </si>
  <si>
    <t>Montáž profilů ukončovacích kladených do malty</t>
  </si>
  <si>
    <t>1805030715</t>
  </si>
  <si>
    <t>-1525363326</t>
  </si>
  <si>
    <t>6,94*1,05 'Přepočtené koeficientem množství</t>
  </si>
  <si>
    <t>781495141</t>
  </si>
  <si>
    <t>Průnik obkladem kruhový do DN 30</t>
  </si>
  <si>
    <t>-167566910</t>
  </si>
  <si>
    <t>koupelna sprchová a umyvadlová baterie</t>
  </si>
  <si>
    <t>2+2</t>
  </si>
  <si>
    <t>kotel,zásobník</t>
  </si>
  <si>
    <t>781495142</t>
  </si>
  <si>
    <t>Průnik obkladem kruhový přes DN 30 do DN 90</t>
  </si>
  <si>
    <t>853851182</t>
  </si>
  <si>
    <t>zásuvky a vypínače koupelna</t>
  </si>
  <si>
    <t>2+3</t>
  </si>
  <si>
    <t>sifon umyvadlo</t>
  </si>
  <si>
    <t>781495143</t>
  </si>
  <si>
    <t>Průnik obkladem kruhový přes DN 90</t>
  </si>
  <si>
    <t>-1780585202</t>
  </si>
  <si>
    <t>781495211</t>
  </si>
  <si>
    <t>Čištění vnitřních ploch stěn po provedení obkladu chemickými prostředky</t>
  </si>
  <si>
    <t>-1832960521</t>
  </si>
  <si>
    <t>998781102</t>
  </si>
  <si>
    <t>Přesun hmot tonážní pro obklady keramické v objektech v přes 6 do 12 m</t>
  </si>
  <si>
    <t>364868903</t>
  </si>
  <si>
    <t>998781181</t>
  </si>
  <si>
    <t>Příplatek k přesunu hmot tonážní 781 prováděný bez použití mechanizace</t>
  </si>
  <si>
    <t>670268205</t>
  </si>
  <si>
    <t>998781192</t>
  </si>
  <si>
    <t>Příplatek k přesunu hmot tonážní 781 za zvětšený přesun do 100 m</t>
  </si>
  <si>
    <t>-823055955</t>
  </si>
  <si>
    <t>782</t>
  </si>
  <si>
    <t>Dokončovací práce - obklady z kamene</t>
  </si>
  <si>
    <t>782991301</t>
  </si>
  <si>
    <t>Montáž ukončovacích profilů obkladu z kamene</t>
  </si>
  <si>
    <t>1958617066</t>
  </si>
  <si>
    <t>ukončovací obklad</t>
  </si>
  <si>
    <t>59054125</t>
  </si>
  <si>
    <t>profil ukončovací pro vnější hrany obkladů hliník matně eloxovaný 12,5x2500mm</t>
  </si>
  <si>
    <t>1329024832</t>
  </si>
  <si>
    <t>6,94*1,1 'Přepočtené koeficientem množství</t>
  </si>
  <si>
    <t>998782102</t>
  </si>
  <si>
    <t>Přesun hmot tonážní pro obklady kamenné v objektech v přes 6 do 12 m</t>
  </si>
  <si>
    <t>-1090048695</t>
  </si>
  <si>
    <t>998782181</t>
  </si>
  <si>
    <t>Příplatek k přesunu hmot tonážní 782 prováděný bez použití mechanizace</t>
  </si>
  <si>
    <t>-1668831636</t>
  </si>
  <si>
    <t>998782192</t>
  </si>
  <si>
    <t>Příplatek k přesunu hmot tonážní 782 za zvětšený přesun do 100 m</t>
  </si>
  <si>
    <t>-250988943</t>
  </si>
  <si>
    <t>1496261835</t>
  </si>
  <si>
    <t>0,3*5,0*1</t>
  </si>
  <si>
    <t>764955142</t>
  </si>
  <si>
    <t>1382788811</t>
  </si>
  <si>
    <t>1002814689</t>
  </si>
  <si>
    <t>26,2+3,604</t>
  </si>
  <si>
    <t>1123369056</t>
  </si>
  <si>
    <t>strop</t>
  </si>
  <si>
    <t>stěny</t>
  </si>
  <si>
    <t>1,7*3,1</t>
  </si>
  <si>
    <t>-2112159693</t>
  </si>
  <si>
    <t>578119308</t>
  </si>
  <si>
    <t>1894332544</t>
  </si>
  <si>
    <t>2128583154</t>
  </si>
  <si>
    <t>4*1,05 'Přepočtené koeficientem množství</t>
  </si>
  <si>
    <t>-1887762502</t>
  </si>
  <si>
    <t>-1295077479</t>
  </si>
  <si>
    <t>10*1,05 'Přepočtené koeficientem množství</t>
  </si>
  <si>
    <t>-845610213</t>
  </si>
  <si>
    <t>-853135937</t>
  </si>
  <si>
    <t>1526225264</t>
  </si>
  <si>
    <t>strop koupelny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</si>
</sst>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85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2"/>
      <c r="AL5" s="22"/>
      <c r="AM5" s="22"/>
      <c r="AN5" s="22"/>
      <c r="AO5" s="22"/>
      <c r="AP5" s="22"/>
      <c r="AQ5" s="22"/>
      <c r="AR5" s="20"/>
      <c r="BE5" s="25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2"/>
      <c r="AL6" s="22"/>
      <c r="AM6" s="22"/>
      <c r="AN6" s="22"/>
      <c r="AO6" s="22"/>
      <c r="AP6" s="22"/>
      <c r="AQ6" s="22"/>
      <c r="AR6" s="20"/>
      <c r="BE6" s="25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4">
        <v>45212</v>
      </c>
      <c r="AO8" s="22"/>
      <c r="AP8" s="22"/>
      <c r="AQ8" s="22"/>
      <c r="AR8" s="20"/>
      <c r="BE8" s="25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4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5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5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4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54"/>
      <c r="BS13" s="17" t="s">
        <v>6</v>
      </c>
    </row>
    <row r="14" spans="1:74" ht="12.75">
      <c r="B14" s="21"/>
      <c r="C14" s="22"/>
      <c r="D14" s="22"/>
      <c r="E14" s="259" t="s">
        <v>28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5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4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5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54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4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5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54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4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4"/>
    </row>
    <row r="23" spans="1:71" s="1" customFormat="1" ht="16.5" customHeight="1">
      <c r="B23" s="21"/>
      <c r="C23" s="22"/>
      <c r="D23" s="22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2"/>
      <c r="AP23" s="22"/>
      <c r="AQ23" s="22"/>
      <c r="AR23" s="20"/>
      <c r="BE23" s="25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4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2">
        <f>ROUND(AG94,2)</f>
        <v>0</v>
      </c>
      <c r="AL26" s="263"/>
      <c r="AM26" s="263"/>
      <c r="AN26" s="263"/>
      <c r="AO26" s="263"/>
      <c r="AP26" s="36"/>
      <c r="AQ26" s="36"/>
      <c r="AR26" s="39"/>
      <c r="BE26" s="25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4" t="s">
        <v>35</v>
      </c>
      <c r="M28" s="264"/>
      <c r="N28" s="264"/>
      <c r="O28" s="264"/>
      <c r="P28" s="264"/>
      <c r="Q28" s="36"/>
      <c r="R28" s="36"/>
      <c r="S28" s="36"/>
      <c r="T28" s="36"/>
      <c r="U28" s="36"/>
      <c r="V28" s="36"/>
      <c r="W28" s="264" t="s">
        <v>36</v>
      </c>
      <c r="X28" s="264"/>
      <c r="Y28" s="264"/>
      <c r="Z28" s="264"/>
      <c r="AA28" s="264"/>
      <c r="AB28" s="264"/>
      <c r="AC28" s="264"/>
      <c r="AD28" s="264"/>
      <c r="AE28" s="264"/>
      <c r="AF28" s="36"/>
      <c r="AG28" s="36"/>
      <c r="AH28" s="36"/>
      <c r="AI28" s="36"/>
      <c r="AJ28" s="36"/>
      <c r="AK28" s="264" t="s">
        <v>37</v>
      </c>
      <c r="AL28" s="264"/>
      <c r="AM28" s="264"/>
      <c r="AN28" s="264"/>
      <c r="AO28" s="264"/>
      <c r="AP28" s="36"/>
      <c r="AQ28" s="36"/>
      <c r="AR28" s="39"/>
      <c r="BE28" s="254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67">
        <v>0.21</v>
      </c>
      <c r="M29" s="266"/>
      <c r="N29" s="266"/>
      <c r="O29" s="266"/>
      <c r="P29" s="266"/>
      <c r="Q29" s="41"/>
      <c r="R29" s="41"/>
      <c r="S29" s="41"/>
      <c r="T29" s="41"/>
      <c r="U29" s="41"/>
      <c r="V29" s="41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1"/>
      <c r="AG29" s="41"/>
      <c r="AH29" s="41"/>
      <c r="AI29" s="41"/>
      <c r="AJ29" s="41"/>
      <c r="AK29" s="265">
        <f>ROUND(AV94, 2)</f>
        <v>0</v>
      </c>
      <c r="AL29" s="266"/>
      <c r="AM29" s="266"/>
      <c r="AN29" s="266"/>
      <c r="AO29" s="266"/>
      <c r="AP29" s="41"/>
      <c r="AQ29" s="41"/>
      <c r="AR29" s="42"/>
      <c r="BE29" s="255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67">
        <v>0.15</v>
      </c>
      <c r="M30" s="266"/>
      <c r="N30" s="266"/>
      <c r="O30" s="266"/>
      <c r="P30" s="266"/>
      <c r="Q30" s="41"/>
      <c r="R30" s="41"/>
      <c r="S30" s="41"/>
      <c r="T30" s="41"/>
      <c r="U30" s="41"/>
      <c r="V30" s="41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1"/>
      <c r="AG30" s="41"/>
      <c r="AH30" s="41"/>
      <c r="AI30" s="41"/>
      <c r="AJ30" s="41"/>
      <c r="AK30" s="265">
        <f>ROUND(AW94, 2)</f>
        <v>0</v>
      </c>
      <c r="AL30" s="266"/>
      <c r="AM30" s="266"/>
      <c r="AN30" s="266"/>
      <c r="AO30" s="266"/>
      <c r="AP30" s="41"/>
      <c r="AQ30" s="41"/>
      <c r="AR30" s="42"/>
      <c r="BE30" s="255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67">
        <v>0.21</v>
      </c>
      <c r="M31" s="266"/>
      <c r="N31" s="266"/>
      <c r="O31" s="266"/>
      <c r="P31" s="266"/>
      <c r="Q31" s="41"/>
      <c r="R31" s="41"/>
      <c r="S31" s="41"/>
      <c r="T31" s="41"/>
      <c r="U31" s="41"/>
      <c r="V31" s="41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1"/>
      <c r="AG31" s="41"/>
      <c r="AH31" s="41"/>
      <c r="AI31" s="41"/>
      <c r="AJ31" s="41"/>
      <c r="AK31" s="265">
        <v>0</v>
      </c>
      <c r="AL31" s="266"/>
      <c r="AM31" s="266"/>
      <c r="AN31" s="266"/>
      <c r="AO31" s="266"/>
      <c r="AP31" s="41"/>
      <c r="AQ31" s="41"/>
      <c r="AR31" s="42"/>
      <c r="BE31" s="255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67">
        <v>0.15</v>
      </c>
      <c r="M32" s="266"/>
      <c r="N32" s="266"/>
      <c r="O32" s="266"/>
      <c r="P32" s="266"/>
      <c r="Q32" s="41"/>
      <c r="R32" s="41"/>
      <c r="S32" s="41"/>
      <c r="T32" s="41"/>
      <c r="U32" s="41"/>
      <c r="V32" s="41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1"/>
      <c r="AG32" s="41"/>
      <c r="AH32" s="41"/>
      <c r="AI32" s="41"/>
      <c r="AJ32" s="41"/>
      <c r="AK32" s="265">
        <v>0</v>
      </c>
      <c r="AL32" s="266"/>
      <c r="AM32" s="266"/>
      <c r="AN32" s="266"/>
      <c r="AO32" s="266"/>
      <c r="AP32" s="41"/>
      <c r="AQ32" s="41"/>
      <c r="AR32" s="42"/>
      <c r="BE32" s="255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67">
        <v>0</v>
      </c>
      <c r="M33" s="266"/>
      <c r="N33" s="266"/>
      <c r="O33" s="266"/>
      <c r="P33" s="266"/>
      <c r="Q33" s="41"/>
      <c r="R33" s="41"/>
      <c r="S33" s="41"/>
      <c r="T33" s="41"/>
      <c r="U33" s="41"/>
      <c r="V33" s="41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1"/>
      <c r="AG33" s="41"/>
      <c r="AH33" s="41"/>
      <c r="AI33" s="41"/>
      <c r="AJ33" s="41"/>
      <c r="AK33" s="265">
        <v>0</v>
      </c>
      <c r="AL33" s="266"/>
      <c r="AM33" s="266"/>
      <c r="AN33" s="266"/>
      <c r="AO33" s="266"/>
      <c r="AP33" s="41"/>
      <c r="AQ33" s="41"/>
      <c r="AR33" s="42"/>
      <c r="BE33" s="25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4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68" t="s">
        <v>46</v>
      </c>
      <c r="Y35" s="269"/>
      <c r="Z35" s="269"/>
      <c r="AA35" s="269"/>
      <c r="AB35" s="269"/>
      <c r="AC35" s="45"/>
      <c r="AD35" s="45"/>
      <c r="AE35" s="45"/>
      <c r="AF35" s="45"/>
      <c r="AG35" s="45"/>
      <c r="AH35" s="45"/>
      <c r="AI35" s="45"/>
      <c r="AJ35" s="45"/>
      <c r="AK35" s="270">
        <f>SUM(AK26:AK33)</f>
        <v>0</v>
      </c>
      <c r="AL35" s="269"/>
      <c r="AM35" s="269"/>
      <c r="AN35" s="269"/>
      <c r="AO35" s="27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2" t="str">
        <f>K6</f>
        <v>Oprava volných bytů MČ Praha 6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4">
        <f>IF(AN8= "","",AN8)</f>
        <v>45212</v>
      </c>
      <c r="AN87" s="27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Městská část Praha 6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5" t="str">
        <f>IF(E17="","",E17)</f>
        <v xml:space="preserve"> </v>
      </c>
      <c r="AN89" s="276"/>
      <c r="AO89" s="276"/>
      <c r="AP89" s="276"/>
      <c r="AQ89" s="36"/>
      <c r="AR89" s="39"/>
      <c r="AS89" s="277" t="s">
        <v>54</v>
      </c>
      <c r="AT89" s="27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5" t="str">
        <f>IF(E20="","",E20)</f>
        <v>Simona Králová</v>
      </c>
      <c r="AN90" s="276"/>
      <c r="AO90" s="276"/>
      <c r="AP90" s="276"/>
      <c r="AQ90" s="36"/>
      <c r="AR90" s="39"/>
      <c r="AS90" s="279"/>
      <c r="AT90" s="28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1"/>
      <c r="AT91" s="28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55</v>
      </c>
      <c r="D92" s="284"/>
      <c r="E92" s="284"/>
      <c r="F92" s="284"/>
      <c r="G92" s="284"/>
      <c r="H92" s="73"/>
      <c r="I92" s="285" t="s">
        <v>56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57</v>
      </c>
      <c r="AH92" s="284"/>
      <c r="AI92" s="284"/>
      <c r="AJ92" s="284"/>
      <c r="AK92" s="284"/>
      <c r="AL92" s="284"/>
      <c r="AM92" s="284"/>
      <c r="AN92" s="285" t="s">
        <v>58</v>
      </c>
      <c r="AO92" s="284"/>
      <c r="AP92" s="287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1">
        <f>ROUND(SUM(AG95:AG96),2)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A95" s="93" t="s">
        <v>78</v>
      </c>
      <c r="B95" s="94"/>
      <c r="C95" s="95"/>
      <c r="D95" s="290" t="s">
        <v>79</v>
      </c>
      <c r="E95" s="290"/>
      <c r="F95" s="290"/>
      <c r="G95" s="290"/>
      <c r="H95" s="290"/>
      <c r="I95" s="96"/>
      <c r="J95" s="290" t="s">
        <v>80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'04-a - Byt č. 7, V Sedlci...'!J30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7" t="s">
        <v>81</v>
      </c>
      <c r="AR95" s="98"/>
      <c r="AS95" s="99">
        <v>0</v>
      </c>
      <c r="AT95" s="100">
        <f>ROUND(SUM(AV95:AW95),2)</f>
        <v>0</v>
      </c>
      <c r="AU95" s="101">
        <f>'04-a - Byt č. 7, V Sedlci...'!P143</f>
        <v>0</v>
      </c>
      <c r="AV95" s="100">
        <f>'04-a - Byt č. 7, V Sedlci...'!J33</f>
        <v>0</v>
      </c>
      <c r="AW95" s="100">
        <f>'04-a - Byt č. 7, V Sedlci...'!J34</f>
        <v>0</v>
      </c>
      <c r="AX95" s="100">
        <f>'04-a - Byt č. 7, V Sedlci...'!J35</f>
        <v>0</v>
      </c>
      <c r="AY95" s="100">
        <f>'04-a - Byt č. 7, V Sedlci...'!J36</f>
        <v>0</v>
      </c>
      <c r="AZ95" s="100">
        <f>'04-a - Byt č. 7, V Sedlci...'!F33</f>
        <v>0</v>
      </c>
      <c r="BA95" s="100">
        <f>'04-a - Byt č. 7, V Sedlci...'!F34</f>
        <v>0</v>
      </c>
      <c r="BB95" s="100">
        <f>'04-a - Byt č. 7, V Sedlci...'!F35</f>
        <v>0</v>
      </c>
      <c r="BC95" s="100">
        <f>'04-a - Byt č. 7, V Sedlci...'!F36</f>
        <v>0</v>
      </c>
      <c r="BD95" s="102">
        <f>'04-a - Byt č. 7, V Sedlci...'!F37</f>
        <v>0</v>
      </c>
      <c r="BT95" s="103" t="s">
        <v>82</v>
      </c>
      <c r="BV95" s="103" t="s">
        <v>76</v>
      </c>
      <c r="BW95" s="103" t="s">
        <v>83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78</v>
      </c>
      <c r="B96" s="94"/>
      <c r="C96" s="95"/>
      <c r="D96" s="290" t="s">
        <v>84</v>
      </c>
      <c r="E96" s="290"/>
      <c r="F96" s="290"/>
      <c r="G96" s="290"/>
      <c r="H96" s="290"/>
      <c r="I96" s="96"/>
      <c r="J96" s="290" t="s">
        <v>85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'04-b - Byt č. 7, V Sedlci...'!J30</f>
        <v>0</v>
      </c>
      <c r="AH96" s="289"/>
      <c r="AI96" s="289"/>
      <c r="AJ96" s="289"/>
      <c r="AK96" s="289"/>
      <c r="AL96" s="289"/>
      <c r="AM96" s="289"/>
      <c r="AN96" s="288">
        <f>SUM(AG96,AT96)</f>
        <v>0</v>
      </c>
      <c r="AO96" s="289"/>
      <c r="AP96" s="289"/>
      <c r="AQ96" s="97" t="s">
        <v>81</v>
      </c>
      <c r="AR96" s="98"/>
      <c r="AS96" s="104">
        <v>0</v>
      </c>
      <c r="AT96" s="105">
        <f>ROUND(SUM(AV96:AW96),2)</f>
        <v>0</v>
      </c>
      <c r="AU96" s="106">
        <f>'04-b - Byt č. 7, V Sedlci...'!P142</f>
        <v>0</v>
      </c>
      <c r="AV96" s="105">
        <f>'04-b - Byt č. 7, V Sedlci...'!J33</f>
        <v>0</v>
      </c>
      <c r="AW96" s="105">
        <f>'04-b - Byt č. 7, V Sedlci...'!J34</f>
        <v>0</v>
      </c>
      <c r="AX96" s="105">
        <f>'04-b - Byt č. 7, V Sedlci...'!J35</f>
        <v>0</v>
      </c>
      <c r="AY96" s="105">
        <f>'04-b - Byt č. 7, V Sedlci...'!J36</f>
        <v>0</v>
      </c>
      <c r="AZ96" s="105">
        <f>'04-b - Byt č. 7, V Sedlci...'!F33</f>
        <v>0</v>
      </c>
      <c r="BA96" s="105">
        <f>'04-b - Byt č. 7, V Sedlci...'!F34</f>
        <v>0</v>
      </c>
      <c r="BB96" s="105">
        <f>'04-b - Byt č. 7, V Sedlci...'!F35</f>
        <v>0</v>
      </c>
      <c r="BC96" s="105">
        <f>'04-b - Byt č. 7, V Sedlci...'!F36</f>
        <v>0</v>
      </c>
      <c r="BD96" s="107">
        <f>'04-b - Byt č. 7, V Sedlci...'!F37</f>
        <v>0</v>
      </c>
      <c r="BT96" s="103" t="s">
        <v>82</v>
      </c>
      <c r="BV96" s="103" t="s">
        <v>76</v>
      </c>
      <c r="BW96" s="103" t="s">
        <v>86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hHNeVFVPgSwTAmZmTvLeoFkeTe2roifAyRZZm11kfih8Jlh6Ui7qtfZyUevJvvNTihiITtPczf7TuZeolMqLGA==" saltValue="XnMFVlEe/3uW6wFZeMqaE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4-a - Byt č. 7, V Sedlci...'!C2" display="/"/>
    <hyperlink ref="A96" location="'04-b - Byt č. 7, V Sedlc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54"/>
  <sheetViews>
    <sheetView showGridLines="0" tabSelected="1" topLeftCell="A14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Oprava volných bytů MČ Praha 6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89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45212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25</v>
      </c>
      <c r="F15" s="34"/>
      <c r="G15" s="34"/>
      <c r="H15" s="34"/>
      <c r="I15" s="112" t="s">
        <v>26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26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ROUND(J143,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ROUND((SUM(BE143:BE753)),  2)</f>
        <v>0</v>
      </c>
      <c r="G33" s="34"/>
      <c r="H33" s="34"/>
      <c r="I33" s="124">
        <v>0.21</v>
      </c>
      <c r="J33" s="123">
        <f>ROUND(((SUM(BE143:BE753))*I33),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ROUND((SUM(BF143:BF753)),  2)</f>
        <v>0</v>
      </c>
      <c r="G34" s="34"/>
      <c r="H34" s="34"/>
      <c r="I34" s="124">
        <v>0.15</v>
      </c>
      <c r="J34" s="123">
        <f>ROUND(((SUM(BF143:BF753))*I34),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ROUND((SUM(BG143:BG753)),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ROUND((SUM(BH143:BH753)),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ROUND((SUM(BI143:BI753)),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Oprava volných bytů MČ Praha 6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04-a - Byt č. 7, V Sedlci 41/20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45212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Městská část Praha 6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91</v>
      </c>
      <c r="D94" s="144"/>
      <c r="E94" s="144"/>
      <c r="F94" s="144"/>
      <c r="G94" s="144"/>
      <c r="H94" s="144"/>
      <c r="I94" s="144"/>
      <c r="J94" s="145" t="s">
        <v>92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93</v>
      </c>
      <c r="D96" s="36"/>
      <c r="E96" s="36"/>
      <c r="F96" s="36"/>
      <c r="G96" s="36"/>
      <c r="H96" s="36"/>
      <c r="I96" s="36"/>
      <c r="J96" s="84">
        <f>J143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2:12" s="9" customFormat="1" ht="24.95" customHeight="1">
      <c r="B97" s="147"/>
      <c r="C97" s="148"/>
      <c r="D97" s="149" t="s">
        <v>95</v>
      </c>
      <c r="E97" s="150"/>
      <c r="F97" s="150"/>
      <c r="G97" s="150"/>
      <c r="H97" s="150"/>
      <c r="I97" s="150"/>
      <c r="J97" s="151">
        <f>J144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96</v>
      </c>
      <c r="E98" s="156"/>
      <c r="F98" s="156"/>
      <c r="G98" s="156"/>
      <c r="H98" s="156"/>
      <c r="I98" s="156"/>
      <c r="J98" s="157">
        <f>J145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97</v>
      </c>
      <c r="E99" s="156"/>
      <c r="F99" s="156"/>
      <c r="G99" s="156"/>
      <c r="H99" s="156"/>
      <c r="I99" s="156"/>
      <c r="J99" s="157">
        <f>J149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98</v>
      </c>
      <c r="E100" s="156"/>
      <c r="F100" s="156"/>
      <c r="G100" s="156"/>
      <c r="H100" s="156"/>
      <c r="I100" s="156"/>
      <c r="J100" s="157">
        <f>J201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99</v>
      </c>
      <c r="E101" s="156"/>
      <c r="F101" s="156"/>
      <c r="G101" s="156"/>
      <c r="H101" s="156"/>
      <c r="I101" s="156"/>
      <c r="J101" s="157">
        <f>J241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100</v>
      </c>
      <c r="E102" s="156"/>
      <c r="F102" s="156"/>
      <c r="G102" s="156"/>
      <c r="H102" s="156"/>
      <c r="I102" s="156"/>
      <c r="J102" s="157">
        <f>J249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101</v>
      </c>
      <c r="E103" s="150"/>
      <c r="F103" s="150"/>
      <c r="G103" s="150"/>
      <c r="H103" s="150"/>
      <c r="I103" s="150"/>
      <c r="J103" s="151">
        <f>J252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102</v>
      </c>
      <c r="E104" s="156"/>
      <c r="F104" s="156"/>
      <c r="G104" s="156"/>
      <c r="H104" s="156"/>
      <c r="I104" s="156"/>
      <c r="J104" s="157">
        <f>J253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103</v>
      </c>
      <c r="E105" s="156"/>
      <c r="F105" s="156"/>
      <c r="G105" s="156"/>
      <c r="H105" s="156"/>
      <c r="I105" s="156"/>
      <c r="J105" s="157">
        <f>J263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104</v>
      </c>
      <c r="E106" s="156"/>
      <c r="F106" s="156"/>
      <c r="G106" s="156"/>
      <c r="H106" s="156"/>
      <c r="I106" s="156"/>
      <c r="J106" s="157">
        <f>J299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105</v>
      </c>
      <c r="E107" s="156"/>
      <c r="F107" s="156"/>
      <c r="G107" s="156"/>
      <c r="H107" s="156"/>
      <c r="I107" s="156"/>
      <c r="J107" s="157">
        <f>J349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106</v>
      </c>
      <c r="E108" s="156"/>
      <c r="F108" s="156"/>
      <c r="G108" s="156"/>
      <c r="H108" s="156"/>
      <c r="I108" s="156"/>
      <c r="J108" s="157">
        <f>J373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107</v>
      </c>
      <c r="E109" s="156"/>
      <c r="F109" s="156"/>
      <c r="G109" s="156"/>
      <c r="H109" s="156"/>
      <c r="I109" s="156"/>
      <c r="J109" s="157">
        <f>J393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108</v>
      </c>
      <c r="E110" s="156"/>
      <c r="F110" s="156"/>
      <c r="G110" s="156"/>
      <c r="H110" s="156"/>
      <c r="I110" s="156"/>
      <c r="J110" s="157">
        <f>J402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109</v>
      </c>
      <c r="E111" s="156"/>
      <c r="F111" s="156"/>
      <c r="G111" s="156"/>
      <c r="H111" s="156"/>
      <c r="I111" s="156"/>
      <c r="J111" s="157">
        <f>J424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110</v>
      </c>
      <c r="E112" s="156"/>
      <c r="F112" s="156"/>
      <c r="G112" s="156"/>
      <c r="H112" s="156"/>
      <c r="I112" s="156"/>
      <c r="J112" s="157">
        <f>J561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111</v>
      </c>
      <c r="E113" s="156"/>
      <c r="F113" s="156"/>
      <c r="G113" s="156"/>
      <c r="H113" s="156"/>
      <c r="I113" s="156"/>
      <c r="J113" s="157">
        <f>J587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112</v>
      </c>
      <c r="E114" s="156"/>
      <c r="F114" s="156"/>
      <c r="G114" s="156"/>
      <c r="H114" s="156"/>
      <c r="I114" s="156"/>
      <c r="J114" s="157">
        <f>J589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113</v>
      </c>
      <c r="E115" s="156"/>
      <c r="F115" s="156"/>
      <c r="G115" s="156"/>
      <c r="H115" s="156"/>
      <c r="I115" s="156"/>
      <c r="J115" s="157">
        <f>J612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114</v>
      </c>
      <c r="E116" s="156"/>
      <c r="F116" s="156"/>
      <c r="G116" s="156"/>
      <c r="H116" s="156"/>
      <c r="I116" s="156"/>
      <c r="J116" s="157">
        <f>J650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115</v>
      </c>
      <c r="E117" s="156"/>
      <c r="F117" s="156"/>
      <c r="G117" s="156"/>
      <c r="H117" s="156"/>
      <c r="I117" s="156"/>
      <c r="J117" s="157">
        <f>J672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116</v>
      </c>
      <c r="E118" s="156"/>
      <c r="F118" s="156"/>
      <c r="G118" s="156"/>
      <c r="H118" s="156"/>
      <c r="I118" s="156"/>
      <c r="J118" s="157">
        <f>J689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117</v>
      </c>
      <c r="E119" s="156"/>
      <c r="F119" s="156"/>
      <c r="G119" s="156"/>
      <c r="H119" s="156"/>
      <c r="I119" s="156"/>
      <c r="J119" s="157">
        <f>J720</f>
        <v>0</v>
      </c>
      <c r="K119" s="154"/>
      <c r="L119" s="158"/>
    </row>
    <row r="120" spans="1:31" s="9" customFormat="1" ht="24.95" customHeight="1">
      <c r="B120" s="147"/>
      <c r="C120" s="148"/>
      <c r="D120" s="149" t="s">
        <v>118</v>
      </c>
      <c r="E120" s="150"/>
      <c r="F120" s="150"/>
      <c r="G120" s="150"/>
      <c r="H120" s="150"/>
      <c r="I120" s="150"/>
      <c r="J120" s="151">
        <f>J743</f>
        <v>0</v>
      </c>
      <c r="K120" s="148"/>
      <c r="L120" s="152"/>
    </row>
    <row r="121" spans="1:31" s="9" customFormat="1" ht="24.95" customHeight="1">
      <c r="B121" s="147"/>
      <c r="C121" s="148"/>
      <c r="D121" s="149" t="s">
        <v>119</v>
      </c>
      <c r="E121" s="150"/>
      <c r="F121" s="150"/>
      <c r="G121" s="150"/>
      <c r="H121" s="150"/>
      <c r="I121" s="150"/>
      <c r="J121" s="151">
        <f>J749</f>
        <v>0</v>
      </c>
      <c r="K121" s="148"/>
      <c r="L121" s="152"/>
    </row>
    <row r="122" spans="1:31" s="10" customFormat="1" ht="19.899999999999999" customHeight="1">
      <c r="B122" s="153"/>
      <c r="C122" s="154"/>
      <c r="D122" s="155" t="s">
        <v>120</v>
      </c>
      <c r="E122" s="156"/>
      <c r="F122" s="156"/>
      <c r="G122" s="156"/>
      <c r="H122" s="156"/>
      <c r="I122" s="156"/>
      <c r="J122" s="157">
        <f>J750</f>
        <v>0</v>
      </c>
      <c r="K122" s="154"/>
      <c r="L122" s="158"/>
    </row>
    <row r="123" spans="1:31" s="10" customFormat="1" ht="19.899999999999999" customHeight="1">
      <c r="B123" s="153"/>
      <c r="C123" s="154"/>
      <c r="D123" s="155" t="s">
        <v>121</v>
      </c>
      <c r="E123" s="156"/>
      <c r="F123" s="156"/>
      <c r="G123" s="156"/>
      <c r="H123" s="156"/>
      <c r="I123" s="156"/>
      <c r="J123" s="157">
        <f>J752</f>
        <v>0</v>
      </c>
      <c r="K123" s="154"/>
      <c r="L123" s="158"/>
    </row>
    <row r="124" spans="1:31" s="2" customFormat="1" ht="21.7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pans="1:63" s="2" customFormat="1" ht="6.95" customHeight="1">
      <c r="A129" s="34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24.95" customHeight="1">
      <c r="A130" s="34"/>
      <c r="B130" s="35"/>
      <c r="C130" s="23" t="s">
        <v>122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3" s="2" customFormat="1" ht="12" customHeight="1">
      <c r="A132" s="34"/>
      <c r="B132" s="35"/>
      <c r="C132" s="29" t="s">
        <v>16</v>
      </c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3" s="2" customFormat="1" ht="16.5" customHeight="1">
      <c r="A133" s="34"/>
      <c r="B133" s="35"/>
      <c r="C133" s="36"/>
      <c r="D133" s="36"/>
      <c r="E133" s="301" t="str">
        <f>E7</f>
        <v>Oprava volných bytů MČ Praha 6</v>
      </c>
      <c r="F133" s="302"/>
      <c r="G133" s="302"/>
      <c r="H133" s="302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3" s="2" customFormat="1" ht="12" customHeight="1">
      <c r="A134" s="34"/>
      <c r="B134" s="35"/>
      <c r="C134" s="29" t="s">
        <v>88</v>
      </c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16.5" customHeight="1">
      <c r="A135" s="34"/>
      <c r="B135" s="35"/>
      <c r="C135" s="36"/>
      <c r="D135" s="36"/>
      <c r="E135" s="272" t="str">
        <f>E9</f>
        <v>04-a - Byt č. 7, V Sedlci 41/20</v>
      </c>
      <c r="F135" s="303"/>
      <c r="G135" s="303"/>
      <c r="H135" s="303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12" customHeight="1">
      <c r="A137" s="34"/>
      <c r="B137" s="35"/>
      <c r="C137" s="29" t="s">
        <v>20</v>
      </c>
      <c r="D137" s="36"/>
      <c r="E137" s="36"/>
      <c r="F137" s="27" t="str">
        <f>F12</f>
        <v xml:space="preserve"> </v>
      </c>
      <c r="G137" s="36"/>
      <c r="H137" s="36"/>
      <c r="I137" s="29" t="s">
        <v>22</v>
      </c>
      <c r="J137" s="66">
        <f>IF(J12="","",J12)</f>
        <v>45212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6.95" customHeight="1">
      <c r="A138" s="34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15.2" customHeight="1">
      <c r="A139" s="34"/>
      <c r="B139" s="35"/>
      <c r="C139" s="29" t="s">
        <v>23</v>
      </c>
      <c r="D139" s="36"/>
      <c r="E139" s="36"/>
      <c r="F139" s="27" t="str">
        <f>E15</f>
        <v>Městská část Praha 6</v>
      </c>
      <c r="G139" s="36"/>
      <c r="H139" s="36"/>
      <c r="I139" s="29" t="s">
        <v>29</v>
      </c>
      <c r="J139" s="32" t="str">
        <f>E21</f>
        <v xml:space="preserve"> 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15.2" customHeight="1">
      <c r="A140" s="34"/>
      <c r="B140" s="35"/>
      <c r="C140" s="29" t="s">
        <v>27</v>
      </c>
      <c r="D140" s="36"/>
      <c r="E140" s="36"/>
      <c r="F140" s="27" t="str">
        <f>IF(E18="","",E18)</f>
        <v>Vyplň údaj</v>
      </c>
      <c r="G140" s="36"/>
      <c r="H140" s="36"/>
      <c r="I140" s="29" t="s">
        <v>30</v>
      </c>
      <c r="J140" s="32" t="str">
        <f>E24</f>
        <v>Simona Králová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2" customFormat="1" ht="10.3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63" s="11" customFormat="1" ht="29.25" customHeight="1">
      <c r="A142" s="159"/>
      <c r="B142" s="160"/>
      <c r="C142" s="161" t="s">
        <v>123</v>
      </c>
      <c r="D142" s="162" t="s">
        <v>59</v>
      </c>
      <c r="E142" s="162" t="s">
        <v>55</v>
      </c>
      <c r="F142" s="162" t="s">
        <v>56</v>
      </c>
      <c r="G142" s="162" t="s">
        <v>124</v>
      </c>
      <c r="H142" s="162" t="s">
        <v>125</v>
      </c>
      <c r="I142" s="162" t="s">
        <v>126</v>
      </c>
      <c r="J142" s="163" t="s">
        <v>92</v>
      </c>
      <c r="K142" s="164" t="s">
        <v>127</v>
      </c>
      <c r="L142" s="165"/>
      <c r="M142" s="75" t="s">
        <v>1</v>
      </c>
      <c r="N142" s="76" t="s">
        <v>38</v>
      </c>
      <c r="O142" s="76" t="s">
        <v>128</v>
      </c>
      <c r="P142" s="76" t="s">
        <v>129</v>
      </c>
      <c r="Q142" s="76" t="s">
        <v>130</v>
      </c>
      <c r="R142" s="76" t="s">
        <v>131</v>
      </c>
      <c r="S142" s="76" t="s">
        <v>132</v>
      </c>
      <c r="T142" s="77" t="s">
        <v>133</v>
      </c>
      <c r="U142" s="159"/>
      <c r="V142" s="159"/>
      <c r="W142" s="159"/>
      <c r="X142" s="159"/>
      <c r="Y142" s="159"/>
      <c r="Z142" s="159"/>
      <c r="AA142" s="159"/>
      <c r="AB142" s="159"/>
      <c r="AC142" s="159"/>
      <c r="AD142" s="159"/>
      <c r="AE142" s="159"/>
    </row>
    <row r="143" spans="1:63" s="2" customFormat="1" ht="22.9" customHeight="1">
      <c r="A143" s="34"/>
      <c r="B143" s="35"/>
      <c r="C143" s="82" t="s">
        <v>134</v>
      </c>
      <c r="D143" s="36"/>
      <c r="E143" s="36"/>
      <c r="F143" s="36"/>
      <c r="G143" s="36"/>
      <c r="H143" s="36"/>
      <c r="I143" s="36"/>
      <c r="J143" s="166">
        <f>BK143</f>
        <v>0</v>
      </c>
      <c r="K143" s="36"/>
      <c r="L143" s="39"/>
      <c r="M143" s="78"/>
      <c r="N143" s="167"/>
      <c r="O143" s="79"/>
      <c r="P143" s="168">
        <f>P144+P252+P743+P749</f>
        <v>0</v>
      </c>
      <c r="Q143" s="79"/>
      <c r="R143" s="168">
        <f>R144+R252+R743+R749</f>
        <v>3.9080446900000005</v>
      </c>
      <c r="S143" s="79"/>
      <c r="T143" s="169">
        <f>T144+T252+T743+T749</f>
        <v>10.419358299999999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73</v>
      </c>
      <c r="AU143" s="17" t="s">
        <v>94</v>
      </c>
      <c r="BK143" s="170">
        <f>BK144+BK252+BK743+BK749</f>
        <v>0</v>
      </c>
    </row>
    <row r="144" spans="1:63" s="12" customFormat="1" ht="25.9" customHeight="1">
      <c r="B144" s="171"/>
      <c r="C144" s="172"/>
      <c r="D144" s="173" t="s">
        <v>73</v>
      </c>
      <c r="E144" s="174" t="s">
        <v>135</v>
      </c>
      <c r="F144" s="174" t="s">
        <v>136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P145+P149+P201+P241+P249</f>
        <v>0</v>
      </c>
      <c r="Q144" s="179"/>
      <c r="R144" s="180">
        <f>R145+R149+R201+R241+R249</f>
        <v>2.0847892100000003</v>
      </c>
      <c r="S144" s="179"/>
      <c r="T144" s="181">
        <f>T145+T149+T201+T241+T249</f>
        <v>7.3509299999999982</v>
      </c>
      <c r="AR144" s="182" t="s">
        <v>82</v>
      </c>
      <c r="AT144" s="183" t="s">
        <v>73</v>
      </c>
      <c r="AU144" s="183" t="s">
        <v>74</v>
      </c>
      <c r="AY144" s="182" t="s">
        <v>137</v>
      </c>
      <c r="BK144" s="184">
        <f>BK145+BK149+BK201+BK241+BK249</f>
        <v>0</v>
      </c>
    </row>
    <row r="145" spans="1:65" s="12" customFormat="1" ht="22.9" customHeight="1">
      <c r="B145" s="171"/>
      <c r="C145" s="172"/>
      <c r="D145" s="173" t="s">
        <v>73</v>
      </c>
      <c r="E145" s="185" t="s">
        <v>138</v>
      </c>
      <c r="F145" s="185" t="s">
        <v>139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SUM(P146:P148)</f>
        <v>0</v>
      </c>
      <c r="Q145" s="179"/>
      <c r="R145" s="180">
        <f>SUM(R146:R148)</f>
        <v>0.22529999999999997</v>
      </c>
      <c r="S145" s="179"/>
      <c r="T145" s="181">
        <f>SUM(T146:T148)</f>
        <v>0</v>
      </c>
      <c r="AR145" s="182" t="s">
        <v>82</v>
      </c>
      <c r="AT145" s="183" t="s">
        <v>73</v>
      </c>
      <c r="AU145" s="183" t="s">
        <v>82</v>
      </c>
      <c r="AY145" s="182" t="s">
        <v>137</v>
      </c>
      <c r="BK145" s="184">
        <f>SUM(BK146:BK148)</f>
        <v>0</v>
      </c>
    </row>
    <row r="146" spans="1:65" s="2" customFormat="1" ht="24.2" customHeight="1">
      <c r="A146" s="34"/>
      <c r="B146" s="35"/>
      <c r="C146" s="187" t="s">
        <v>82</v>
      </c>
      <c r="D146" s="187" t="s">
        <v>140</v>
      </c>
      <c r="E146" s="188" t="s">
        <v>141</v>
      </c>
      <c r="F146" s="189" t="s">
        <v>142</v>
      </c>
      <c r="G146" s="190" t="s">
        <v>143</v>
      </c>
      <c r="H146" s="191">
        <v>0.12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40</v>
      </c>
      <c r="O146" s="71"/>
      <c r="P146" s="197">
        <f>O146*H146</f>
        <v>0</v>
      </c>
      <c r="Q146" s="197">
        <v>1.8774999999999999</v>
      </c>
      <c r="R146" s="197">
        <f>Q146*H146</f>
        <v>0.22529999999999997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144</v>
      </c>
      <c r="AT146" s="199" t="s">
        <v>140</v>
      </c>
      <c r="AU146" s="199" t="s">
        <v>145</v>
      </c>
      <c r="AY146" s="17" t="s">
        <v>137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145</v>
      </c>
      <c r="BK146" s="200">
        <f>ROUND(I146*H146,2)</f>
        <v>0</v>
      </c>
      <c r="BL146" s="17" t="s">
        <v>144</v>
      </c>
      <c r="BM146" s="199" t="s">
        <v>146</v>
      </c>
    </row>
    <row r="147" spans="1:65" s="13" customFormat="1" ht="11.25">
      <c r="B147" s="201"/>
      <c r="C147" s="202"/>
      <c r="D147" s="203" t="s">
        <v>147</v>
      </c>
      <c r="E147" s="204" t="s">
        <v>1</v>
      </c>
      <c r="F147" s="205" t="s">
        <v>148</v>
      </c>
      <c r="G147" s="202"/>
      <c r="H147" s="204" t="s">
        <v>1</v>
      </c>
      <c r="I147" s="206"/>
      <c r="J147" s="202"/>
      <c r="K147" s="202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147</v>
      </c>
      <c r="AU147" s="211" t="s">
        <v>145</v>
      </c>
      <c r="AV147" s="13" t="s">
        <v>82</v>
      </c>
      <c r="AW147" s="13" t="s">
        <v>32</v>
      </c>
      <c r="AX147" s="13" t="s">
        <v>74</v>
      </c>
      <c r="AY147" s="211" t="s">
        <v>137</v>
      </c>
    </row>
    <row r="148" spans="1:65" s="14" customFormat="1" ht="11.25">
      <c r="B148" s="212"/>
      <c r="C148" s="213"/>
      <c r="D148" s="203" t="s">
        <v>147</v>
      </c>
      <c r="E148" s="214" t="s">
        <v>1</v>
      </c>
      <c r="F148" s="215" t="s">
        <v>149</v>
      </c>
      <c r="G148" s="213"/>
      <c r="H148" s="216">
        <v>0.12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147</v>
      </c>
      <c r="AU148" s="222" t="s">
        <v>145</v>
      </c>
      <c r="AV148" s="14" t="s">
        <v>145</v>
      </c>
      <c r="AW148" s="14" t="s">
        <v>32</v>
      </c>
      <c r="AX148" s="14" t="s">
        <v>82</v>
      </c>
      <c r="AY148" s="222" t="s">
        <v>137</v>
      </c>
    </row>
    <row r="149" spans="1:65" s="12" customFormat="1" ht="22.9" customHeight="1">
      <c r="B149" s="171"/>
      <c r="C149" s="172"/>
      <c r="D149" s="173" t="s">
        <v>73</v>
      </c>
      <c r="E149" s="185" t="s">
        <v>150</v>
      </c>
      <c r="F149" s="185" t="s">
        <v>151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f>SUM(P150:P200)</f>
        <v>0</v>
      </c>
      <c r="Q149" s="179"/>
      <c r="R149" s="180">
        <f>SUM(R150:R200)</f>
        <v>1.8526382100000001</v>
      </c>
      <c r="S149" s="179"/>
      <c r="T149" s="181">
        <f>SUM(T150:T200)</f>
        <v>0</v>
      </c>
      <c r="AR149" s="182" t="s">
        <v>82</v>
      </c>
      <c r="AT149" s="183" t="s">
        <v>73</v>
      </c>
      <c r="AU149" s="183" t="s">
        <v>82</v>
      </c>
      <c r="AY149" s="182" t="s">
        <v>137</v>
      </c>
      <c r="BK149" s="184">
        <f>SUM(BK150:BK200)</f>
        <v>0</v>
      </c>
    </row>
    <row r="150" spans="1:65" s="2" customFormat="1" ht="24.2" customHeight="1">
      <c r="A150" s="34"/>
      <c r="B150" s="35"/>
      <c r="C150" s="187" t="s">
        <v>145</v>
      </c>
      <c r="D150" s="187" t="s">
        <v>140</v>
      </c>
      <c r="E150" s="188" t="s">
        <v>152</v>
      </c>
      <c r="F150" s="189" t="s">
        <v>153</v>
      </c>
      <c r="G150" s="190" t="s">
        <v>154</v>
      </c>
      <c r="H150" s="191">
        <v>40.299999999999997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40</v>
      </c>
      <c r="O150" s="71"/>
      <c r="P150" s="197">
        <f>O150*H150</f>
        <v>0</v>
      </c>
      <c r="Q150" s="197">
        <v>2.5999999999999998E-4</v>
      </c>
      <c r="R150" s="197">
        <f>Q150*H150</f>
        <v>1.0477999999999998E-2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144</v>
      </c>
      <c r="AT150" s="199" t="s">
        <v>140</v>
      </c>
      <c r="AU150" s="199" t="s">
        <v>145</v>
      </c>
      <c r="AY150" s="17" t="s">
        <v>137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145</v>
      </c>
      <c r="BK150" s="200">
        <f>ROUND(I150*H150,2)</f>
        <v>0</v>
      </c>
      <c r="BL150" s="17" t="s">
        <v>144</v>
      </c>
      <c r="BM150" s="199" t="s">
        <v>155</v>
      </c>
    </row>
    <row r="151" spans="1:65" s="13" customFormat="1" ht="11.25">
      <c r="B151" s="201"/>
      <c r="C151" s="202"/>
      <c r="D151" s="203" t="s">
        <v>147</v>
      </c>
      <c r="E151" s="204" t="s">
        <v>1</v>
      </c>
      <c r="F151" s="205" t="s">
        <v>156</v>
      </c>
      <c r="G151" s="202"/>
      <c r="H151" s="204" t="s">
        <v>1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147</v>
      </c>
      <c r="AU151" s="211" t="s">
        <v>145</v>
      </c>
      <c r="AV151" s="13" t="s">
        <v>82</v>
      </c>
      <c r="AW151" s="13" t="s">
        <v>32</v>
      </c>
      <c r="AX151" s="13" t="s">
        <v>74</v>
      </c>
      <c r="AY151" s="211" t="s">
        <v>137</v>
      </c>
    </row>
    <row r="152" spans="1:65" s="14" customFormat="1" ht="11.25">
      <c r="B152" s="212"/>
      <c r="C152" s="213"/>
      <c r="D152" s="203" t="s">
        <v>147</v>
      </c>
      <c r="E152" s="214" t="s">
        <v>1</v>
      </c>
      <c r="F152" s="215" t="s">
        <v>157</v>
      </c>
      <c r="G152" s="213"/>
      <c r="H152" s="216">
        <v>6.07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147</v>
      </c>
      <c r="AU152" s="222" t="s">
        <v>145</v>
      </c>
      <c r="AV152" s="14" t="s">
        <v>145</v>
      </c>
      <c r="AW152" s="14" t="s">
        <v>32</v>
      </c>
      <c r="AX152" s="14" t="s">
        <v>74</v>
      </c>
      <c r="AY152" s="222" t="s">
        <v>137</v>
      </c>
    </row>
    <row r="153" spans="1:65" s="13" customFormat="1" ht="11.25">
      <c r="B153" s="201"/>
      <c r="C153" s="202"/>
      <c r="D153" s="203" t="s">
        <v>147</v>
      </c>
      <c r="E153" s="204" t="s">
        <v>1</v>
      </c>
      <c r="F153" s="205" t="s">
        <v>158</v>
      </c>
      <c r="G153" s="202"/>
      <c r="H153" s="204" t="s">
        <v>1</v>
      </c>
      <c r="I153" s="206"/>
      <c r="J153" s="202"/>
      <c r="K153" s="202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147</v>
      </c>
      <c r="AU153" s="211" t="s">
        <v>145</v>
      </c>
      <c r="AV153" s="13" t="s">
        <v>82</v>
      </c>
      <c r="AW153" s="13" t="s">
        <v>32</v>
      </c>
      <c r="AX153" s="13" t="s">
        <v>74</v>
      </c>
      <c r="AY153" s="211" t="s">
        <v>137</v>
      </c>
    </row>
    <row r="154" spans="1:65" s="14" customFormat="1" ht="11.25">
      <c r="B154" s="212"/>
      <c r="C154" s="213"/>
      <c r="D154" s="203" t="s">
        <v>147</v>
      </c>
      <c r="E154" s="214" t="s">
        <v>1</v>
      </c>
      <c r="F154" s="215" t="s">
        <v>159</v>
      </c>
      <c r="G154" s="213"/>
      <c r="H154" s="216">
        <v>22.5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147</v>
      </c>
      <c r="AU154" s="222" t="s">
        <v>145</v>
      </c>
      <c r="AV154" s="14" t="s">
        <v>145</v>
      </c>
      <c r="AW154" s="14" t="s">
        <v>32</v>
      </c>
      <c r="AX154" s="14" t="s">
        <v>74</v>
      </c>
      <c r="AY154" s="222" t="s">
        <v>137</v>
      </c>
    </row>
    <row r="155" spans="1:65" s="13" customFormat="1" ht="11.25">
      <c r="B155" s="201"/>
      <c r="C155" s="202"/>
      <c r="D155" s="203" t="s">
        <v>147</v>
      </c>
      <c r="E155" s="204" t="s">
        <v>1</v>
      </c>
      <c r="F155" s="205" t="s">
        <v>160</v>
      </c>
      <c r="G155" s="202"/>
      <c r="H155" s="204" t="s">
        <v>1</v>
      </c>
      <c r="I155" s="206"/>
      <c r="J155" s="202"/>
      <c r="K155" s="202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147</v>
      </c>
      <c r="AU155" s="211" t="s">
        <v>145</v>
      </c>
      <c r="AV155" s="13" t="s">
        <v>82</v>
      </c>
      <c r="AW155" s="13" t="s">
        <v>32</v>
      </c>
      <c r="AX155" s="13" t="s">
        <v>74</v>
      </c>
      <c r="AY155" s="211" t="s">
        <v>137</v>
      </c>
    </row>
    <row r="156" spans="1:65" s="14" customFormat="1" ht="11.25">
      <c r="B156" s="212"/>
      <c r="C156" s="213"/>
      <c r="D156" s="203" t="s">
        <v>147</v>
      </c>
      <c r="E156" s="214" t="s">
        <v>1</v>
      </c>
      <c r="F156" s="215" t="s">
        <v>161</v>
      </c>
      <c r="G156" s="213"/>
      <c r="H156" s="216">
        <v>11.73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147</v>
      </c>
      <c r="AU156" s="222" t="s">
        <v>145</v>
      </c>
      <c r="AV156" s="14" t="s">
        <v>145</v>
      </c>
      <c r="AW156" s="14" t="s">
        <v>32</v>
      </c>
      <c r="AX156" s="14" t="s">
        <v>74</v>
      </c>
      <c r="AY156" s="222" t="s">
        <v>137</v>
      </c>
    </row>
    <row r="157" spans="1:65" s="15" customFormat="1" ht="11.25">
      <c r="B157" s="223"/>
      <c r="C157" s="224"/>
      <c r="D157" s="203" t="s">
        <v>147</v>
      </c>
      <c r="E157" s="225" t="s">
        <v>1</v>
      </c>
      <c r="F157" s="226" t="s">
        <v>162</v>
      </c>
      <c r="G157" s="224"/>
      <c r="H157" s="227">
        <v>40.299999999999997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147</v>
      </c>
      <c r="AU157" s="233" t="s">
        <v>145</v>
      </c>
      <c r="AV157" s="15" t="s">
        <v>144</v>
      </c>
      <c r="AW157" s="15" t="s">
        <v>32</v>
      </c>
      <c r="AX157" s="15" t="s">
        <v>82</v>
      </c>
      <c r="AY157" s="233" t="s">
        <v>137</v>
      </c>
    </row>
    <row r="158" spans="1:65" s="2" customFormat="1" ht="21.75" customHeight="1">
      <c r="A158" s="34"/>
      <c r="B158" s="35"/>
      <c r="C158" s="187" t="s">
        <v>138</v>
      </c>
      <c r="D158" s="187" t="s">
        <v>140</v>
      </c>
      <c r="E158" s="188" t="s">
        <v>163</v>
      </c>
      <c r="F158" s="189" t="s">
        <v>164</v>
      </c>
      <c r="G158" s="190" t="s">
        <v>154</v>
      </c>
      <c r="H158" s="191">
        <v>1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40</v>
      </c>
      <c r="O158" s="71"/>
      <c r="P158" s="197">
        <f>O158*H158</f>
        <v>0</v>
      </c>
      <c r="Q158" s="197">
        <v>5.6000000000000001E-2</v>
      </c>
      <c r="R158" s="197">
        <f>Q158*H158</f>
        <v>5.6000000000000001E-2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144</v>
      </c>
      <c r="AT158" s="199" t="s">
        <v>140</v>
      </c>
      <c r="AU158" s="199" t="s">
        <v>145</v>
      </c>
      <c r="AY158" s="17" t="s">
        <v>137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145</v>
      </c>
      <c r="BK158" s="200">
        <f>ROUND(I158*H158,2)</f>
        <v>0</v>
      </c>
      <c r="BL158" s="17" t="s">
        <v>144</v>
      </c>
      <c r="BM158" s="199" t="s">
        <v>165</v>
      </c>
    </row>
    <row r="159" spans="1:65" s="14" customFormat="1" ht="11.25">
      <c r="B159" s="212"/>
      <c r="C159" s="213"/>
      <c r="D159" s="203" t="s">
        <v>147</v>
      </c>
      <c r="E159" s="214" t="s">
        <v>1</v>
      </c>
      <c r="F159" s="215" t="s">
        <v>166</v>
      </c>
      <c r="G159" s="213"/>
      <c r="H159" s="216">
        <v>1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147</v>
      </c>
      <c r="AU159" s="222" t="s">
        <v>145</v>
      </c>
      <c r="AV159" s="14" t="s">
        <v>145</v>
      </c>
      <c r="AW159" s="14" t="s">
        <v>32</v>
      </c>
      <c r="AX159" s="14" t="s">
        <v>82</v>
      </c>
      <c r="AY159" s="222" t="s">
        <v>137</v>
      </c>
    </row>
    <row r="160" spans="1:65" s="2" customFormat="1" ht="24.2" customHeight="1">
      <c r="A160" s="34"/>
      <c r="B160" s="35"/>
      <c r="C160" s="187" t="s">
        <v>144</v>
      </c>
      <c r="D160" s="187" t="s">
        <v>140</v>
      </c>
      <c r="E160" s="188" t="s">
        <v>167</v>
      </c>
      <c r="F160" s="189" t="s">
        <v>168</v>
      </c>
      <c r="G160" s="190" t="s">
        <v>154</v>
      </c>
      <c r="H160" s="191">
        <v>40.299999999999997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40</v>
      </c>
      <c r="O160" s="71"/>
      <c r="P160" s="197">
        <f>O160*H160</f>
        <v>0</v>
      </c>
      <c r="Q160" s="197">
        <v>4.0000000000000001E-3</v>
      </c>
      <c r="R160" s="197">
        <f>Q160*H160</f>
        <v>0.16119999999999998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144</v>
      </c>
      <c r="AT160" s="199" t="s">
        <v>140</v>
      </c>
      <c r="AU160" s="199" t="s">
        <v>145</v>
      </c>
      <c r="AY160" s="17" t="s">
        <v>137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145</v>
      </c>
      <c r="BK160" s="200">
        <f>ROUND(I160*H160,2)</f>
        <v>0</v>
      </c>
      <c r="BL160" s="17" t="s">
        <v>144</v>
      </c>
      <c r="BM160" s="199" t="s">
        <v>169</v>
      </c>
    </row>
    <row r="161" spans="1:65" s="2" customFormat="1" ht="24.2" customHeight="1">
      <c r="A161" s="34"/>
      <c r="B161" s="35"/>
      <c r="C161" s="187" t="s">
        <v>170</v>
      </c>
      <c r="D161" s="187" t="s">
        <v>140</v>
      </c>
      <c r="E161" s="188" t="s">
        <v>171</v>
      </c>
      <c r="F161" s="189" t="s">
        <v>172</v>
      </c>
      <c r="G161" s="190" t="s">
        <v>154</v>
      </c>
      <c r="H161" s="191">
        <v>1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40</v>
      </c>
      <c r="O161" s="71"/>
      <c r="P161" s="197">
        <f>O161*H161</f>
        <v>0</v>
      </c>
      <c r="Q161" s="197">
        <v>3.73E-2</v>
      </c>
      <c r="R161" s="197">
        <f>Q161*H161</f>
        <v>3.73E-2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144</v>
      </c>
      <c r="AT161" s="199" t="s">
        <v>140</v>
      </c>
      <c r="AU161" s="199" t="s">
        <v>145</v>
      </c>
      <c r="AY161" s="17" t="s">
        <v>137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145</v>
      </c>
      <c r="BK161" s="200">
        <f>ROUND(I161*H161,2)</f>
        <v>0</v>
      </c>
      <c r="BL161" s="17" t="s">
        <v>144</v>
      </c>
      <c r="BM161" s="199" t="s">
        <v>173</v>
      </c>
    </row>
    <row r="162" spans="1:65" s="13" customFormat="1" ht="11.25">
      <c r="B162" s="201"/>
      <c r="C162" s="202"/>
      <c r="D162" s="203" t="s">
        <v>147</v>
      </c>
      <c r="E162" s="204" t="s">
        <v>1</v>
      </c>
      <c r="F162" s="205" t="s">
        <v>174</v>
      </c>
      <c r="G162" s="202"/>
      <c r="H162" s="204" t="s">
        <v>1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147</v>
      </c>
      <c r="AU162" s="211" t="s">
        <v>145</v>
      </c>
      <c r="AV162" s="13" t="s">
        <v>82</v>
      </c>
      <c r="AW162" s="13" t="s">
        <v>32</v>
      </c>
      <c r="AX162" s="13" t="s">
        <v>74</v>
      </c>
      <c r="AY162" s="211" t="s">
        <v>137</v>
      </c>
    </row>
    <row r="163" spans="1:65" s="14" customFormat="1" ht="11.25">
      <c r="B163" s="212"/>
      <c r="C163" s="213"/>
      <c r="D163" s="203" t="s">
        <v>147</v>
      </c>
      <c r="E163" s="214" t="s">
        <v>1</v>
      </c>
      <c r="F163" s="215" t="s">
        <v>166</v>
      </c>
      <c r="G163" s="213"/>
      <c r="H163" s="216">
        <v>1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147</v>
      </c>
      <c r="AU163" s="222" t="s">
        <v>145</v>
      </c>
      <c r="AV163" s="14" t="s">
        <v>145</v>
      </c>
      <c r="AW163" s="14" t="s">
        <v>32</v>
      </c>
      <c r="AX163" s="14" t="s">
        <v>82</v>
      </c>
      <c r="AY163" s="222" t="s">
        <v>137</v>
      </c>
    </row>
    <row r="164" spans="1:65" s="2" customFormat="1" ht="24.2" customHeight="1">
      <c r="A164" s="34"/>
      <c r="B164" s="35"/>
      <c r="C164" s="187" t="s">
        <v>150</v>
      </c>
      <c r="D164" s="187" t="s">
        <v>140</v>
      </c>
      <c r="E164" s="188" t="s">
        <v>175</v>
      </c>
      <c r="F164" s="189" t="s">
        <v>176</v>
      </c>
      <c r="G164" s="190" t="s">
        <v>154</v>
      </c>
      <c r="H164" s="191">
        <v>8.4969999999999999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40</v>
      </c>
      <c r="O164" s="71"/>
      <c r="P164" s="197">
        <f>O164*H164</f>
        <v>0</v>
      </c>
      <c r="Q164" s="197">
        <v>7.3499999999999998E-3</v>
      </c>
      <c r="R164" s="197">
        <f>Q164*H164</f>
        <v>6.245295E-2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144</v>
      </c>
      <c r="AT164" s="199" t="s">
        <v>140</v>
      </c>
      <c r="AU164" s="199" t="s">
        <v>145</v>
      </c>
      <c r="AY164" s="17" t="s">
        <v>137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145</v>
      </c>
      <c r="BK164" s="200">
        <f>ROUND(I164*H164,2)</f>
        <v>0</v>
      </c>
      <c r="BL164" s="17" t="s">
        <v>144</v>
      </c>
      <c r="BM164" s="199" t="s">
        <v>177</v>
      </c>
    </row>
    <row r="165" spans="1:65" s="13" customFormat="1" ht="11.25">
      <c r="B165" s="201"/>
      <c r="C165" s="202"/>
      <c r="D165" s="203" t="s">
        <v>147</v>
      </c>
      <c r="E165" s="204" t="s">
        <v>1</v>
      </c>
      <c r="F165" s="205" t="s">
        <v>178</v>
      </c>
      <c r="G165" s="202"/>
      <c r="H165" s="204" t="s">
        <v>1</v>
      </c>
      <c r="I165" s="206"/>
      <c r="J165" s="202"/>
      <c r="K165" s="202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147</v>
      </c>
      <c r="AU165" s="211" t="s">
        <v>145</v>
      </c>
      <c r="AV165" s="13" t="s">
        <v>82</v>
      </c>
      <c r="AW165" s="13" t="s">
        <v>32</v>
      </c>
      <c r="AX165" s="13" t="s">
        <v>74</v>
      </c>
      <c r="AY165" s="211" t="s">
        <v>137</v>
      </c>
    </row>
    <row r="166" spans="1:65" s="14" customFormat="1" ht="11.25">
      <c r="B166" s="212"/>
      <c r="C166" s="213"/>
      <c r="D166" s="203" t="s">
        <v>147</v>
      </c>
      <c r="E166" s="214" t="s">
        <v>1</v>
      </c>
      <c r="F166" s="215" t="s">
        <v>179</v>
      </c>
      <c r="G166" s="213"/>
      <c r="H166" s="216">
        <v>4.6319999999999997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147</v>
      </c>
      <c r="AU166" s="222" t="s">
        <v>145</v>
      </c>
      <c r="AV166" s="14" t="s">
        <v>145</v>
      </c>
      <c r="AW166" s="14" t="s">
        <v>32</v>
      </c>
      <c r="AX166" s="14" t="s">
        <v>74</v>
      </c>
      <c r="AY166" s="222" t="s">
        <v>137</v>
      </c>
    </row>
    <row r="167" spans="1:65" s="13" customFormat="1" ht="11.25">
      <c r="B167" s="201"/>
      <c r="C167" s="202"/>
      <c r="D167" s="203" t="s">
        <v>147</v>
      </c>
      <c r="E167" s="204" t="s">
        <v>1</v>
      </c>
      <c r="F167" s="205" t="s">
        <v>180</v>
      </c>
      <c r="G167" s="202"/>
      <c r="H167" s="204" t="s">
        <v>1</v>
      </c>
      <c r="I167" s="206"/>
      <c r="J167" s="202"/>
      <c r="K167" s="202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147</v>
      </c>
      <c r="AU167" s="211" t="s">
        <v>145</v>
      </c>
      <c r="AV167" s="13" t="s">
        <v>82</v>
      </c>
      <c r="AW167" s="13" t="s">
        <v>32</v>
      </c>
      <c r="AX167" s="13" t="s">
        <v>74</v>
      </c>
      <c r="AY167" s="211" t="s">
        <v>137</v>
      </c>
    </row>
    <row r="168" spans="1:65" s="14" customFormat="1" ht="11.25">
      <c r="B168" s="212"/>
      <c r="C168" s="213"/>
      <c r="D168" s="203" t="s">
        <v>147</v>
      </c>
      <c r="E168" s="214" t="s">
        <v>1</v>
      </c>
      <c r="F168" s="215" t="s">
        <v>181</v>
      </c>
      <c r="G168" s="213"/>
      <c r="H168" s="216">
        <v>3.8650000000000002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147</v>
      </c>
      <c r="AU168" s="222" t="s">
        <v>145</v>
      </c>
      <c r="AV168" s="14" t="s">
        <v>145</v>
      </c>
      <c r="AW168" s="14" t="s">
        <v>32</v>
      </c>
      <c r="AX168" s="14" t="s">
        <v>74</v>
      </c>
      <c r="AY168" s="222" t="s">
        <v>137</v>
      </c>
    </row>
    <row r="169" spans="1:65" s="15" customFormat="1" ht="11.25">
      <c r="B169" s="223"/>
      <c r="C169" s="224"/>
      <c r="D169" s="203" t="s">
        <v>147</v>
      </c>
      <c r="E169" s="225" t="s">
        <v>1</v>
      </c>
      <c r="F169" s="226" t="s">
        <v>162</v>
      </c>
      <c r="G169" s="224"/>
      <c r="H169" s="227">
        <v>8.4969999999999999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147</v>
      </c>
      <c r="AU169" s="233" t="s">
        <v>145</v>
      </c>
      <c r="AV169" s="15" t="s">
        <v>144</v>
      </c>
      <c r="AW169" s="15" t="s">
        <v>32</v>
      </c>
      <c r="AX169" s="15" t="s">
        <v>82</v>
      </c>
      <c r="AY169" s="233" t="s">
        <v>137</v>
      </c>
    </row>
    <row r="170" spans="1:65" s="2" customFormat="1" ht="24.2" customHeight="1">
      <c r="A170" s="34"/>
      <c r="B170" s="35"/>
      <c r="C170" s="187" t="s">
        <v>182</v>
      </c>
      <c r="D170" s="187" t="s">
        <v>140</v>
      </c>
      <c r="E170" s="188" t="s">
        <v>183</v>
      </c>
      <c r="F170" s="189" t="s">
        <v>184</v>
      </c>
      <c r="G170" s="190" t="s">
        <v>154</v>
      </c>
      <c r="H170" s="191">
        <v>122.97499999999999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40</v>
      </c>
      <c r="O170" s="71"/>
      <c r="P170" s="197">
        <f>O170*H170</f>
        <v>0</v>
      </c>
      <c r="Q170" s="197">
        <v>2.5999999999999998E-4</v>
      </c>
      <c r="R170" s="197">
        <f>Q170*H170</f>
        <v>3.1973499999999995E-2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144</v>
      </c>
      <c r="AT170" s="199" t="s">
        <v>140</v>
      </c>
      <c r="AU170" s="199" t="s">
        <v>145</v>
      </c>
      <c r="AY170" s="17" t="s">
        <v>137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145</v>
      </c>
      <c r="BK170" s="200">
        <f>ROUND(I170*H170,2)</f>
        <v>0</v>
      </c>
      <c r="BL170" s="17" t="s">
        <v>144</v>
      </c>
      <c r="BM170" s="199" t="s">
        <v>185</v>
      </c>
    </row>
    <row r="171" spans="1:65" s="13" customFormat="1" ht="11.25">
      <c r="B171" s="201"/>
      <c r="C171" s="202"/>
      <c r="D171" s="203" t="s">
        <v>147</v>
      </c>
      <c r="E171" s="204" t="s">
        <v>1</v>
      </c>
      <c r="F171" s="205" t="s">
        <v>156</v>
      </c>
      <c r="G171" s="202"/>
      <c r="H171" s="204" t="s">
        <v>1</v>
      </c>
      <c r="I171" s="206"/>
      <c r="J171" s="202"/>
      <c r="K171" s="202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147</v>
      </c>
      <c r="AU171" s="211" t="s">
        <v>145</v>
      </c>
      <c r="AV171" s="13" t="s">
        <v>82</v>
      </c>
      <c r="AW171" s="13" t="s">
        <v>32</v>
      </c>
      <c r="AX171" s="13" t="s">
        <v>74</v>
      </c>
      <c r="AY171" s="211" t="s">
        <v>137</v>
      </c>
    </row>
    <row r="172" spans="1:65" s="14" customFormat="1" ht="11.25">
      <c r="B172" s="212"/>
      <c r="C172" s="213"/>
      <c r="D172" s="203" t="s">
        <v>147</v>
      </c>
      <c r="E172" s="214" t="s">
        <v>1</v>
      </c>
      <c r="F172" s="215" t="s">
        <v>186</v>
      </c>
      <c r="G172" s="213"/>
      <c r="H172" s="216">
        <v>28.1023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147</v>
      </c>
      <c r="AU172" s="222" t="s">
        <v>145</v>
      </c>
      <c r="AV172" s="14" t="s">
        <v>145</v>
      </c>
      <c r="AW172" s="14" t="s">
        <v>32</v>
      </c>
      <c r="AX172" s="14" t="s">
        <v>74</v>
      </c>
      <c r="AY172" s="222" t="s">
        <v>137</v>
      </c>
    </row>
    <row r="173" spans="1:65" s="13" customFormat="1" ht="11.25">
      <c r="B173" s="201"/>
      <c r="C173" s="202"/>
      <c r="D173" s="203" t="s">
        <v>147</v>
      </c>
      <c r="E173" s="204" t="s">
        <v>1</v>
      </c>
      <c r="F173" s="205" t="s">
        <v>180</v>
      </c>
      <c r="G173" s="202"/>
      <c r="H173" s="204" t="s">
        <v>1</v>
      </c>
      <c r="I173" s="206"/>
      <c r="J173" s="202"/>
      <c r="K173" s="202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147</v>
      </c>
      <c r="AU173" s="211" t="s">
        <v>145</v>
      </c>
      <c r="AV173" s="13" t="s">
        <v>82</v>
      </c>
      <c r="AW173" s="13" t="s">
        <v>32</v>
      </c>
      <c r="AX173" s="13" t="s">
        <v>74</v>
      </c>
      <c r="AY173" s="211" t="s">
        <v>137</v>
      </c>
    </row>
    <row r="174" spans="1:65" s="14" customFormat="1" ht="11.25">
      <c r="B174" s="212"/>
      <c r="C174" s="213"/>
      <c r="D174" s="203" t="s">
        <v>147</v>
      </c>
      <c r="E174" s="214" t="s">
        <v>1</v>
      </c>
      <c r="F174" s="215" t="s">
        <v>187</v>
      </c>
      <c r="G174" s="213"/>
      <c r="H174" s="216">
        <v>42.274999999999999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147</v>
      </c>
      <c r="AU174" s="222" t="s">
        <v>145</v>
      </c>
      <c r="AV174" s="14" t="s">
        <v>145</v>
      </c>
      <c r="AW174" s="14" t="s">
        <v>32</v>
      </c>
      <c r="AX174" s="14" t="s">
        <v>74</v>
      </c>
      <c r="AY174" s="222" t="s">
        <v>137</v>
      </c>
    </row>
    <row r="175" spans="1:65" s="13" customFormat="1" ht="11.25">
      <c r="B175" s="201"/>
      <c r="C175" s="202"/>
      <c r="D175" s="203" t="s">
        <v>147</v>
      </c>
      <c r="E175" s="204" t="s">
        <v>1</v>
      </c>
      <c r="F175" s="205" t="s">
        <v>188</v>
      </c>
      <c r="G175" s="202"/>
      <c r="H175" s="204" t="s">
        <v>1</v>
      </c>
      <c r="I175" s="206"/>
      <c r="J175" s="202"/>
      <c r="K175" s="202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147</v>
      </c>
      <c r="AU175" s="211" t="s">
        <v>145</v>
      </c>
      <c r="AV175" s="13" t="s">
        <v>82</v>
      </c>
      <c r="AW175" s="13" t="s">
        <v>32</v>
      </c>
      <c r="AX175" s="13" t="s">
        <v>74</v>
      </c>
      <c r="AY175" s="211" t="s">
        <v>137</v>
      </c>
    </row>
    <row r="176" spans="1:65" s="14" customFormat="1" ht="11.25">
      <c r="B176" s="212"/>
      <c r="C176" s="213"/>
      <c r="D176" s="203" t="s">
        <v>147</v>
      </c>
      <c r="E176" s="214" t="s">
        <v>1</v>
      </c>
      <c r="F176" s="215" t="s">
        <v>189</v>
      </c>
      <c r="G176" s="213"/>
      <c r="H176" s="216">
        <v>52.597999999999999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147</v>
      </c>
      <c r="AU176" s="222" t="s">
        <v>145</v>
      </c>
      <c r="AV176" s="14" t="s">
        <v>145</v>
      </c>
      <c r="AW176" s="14" t="s">
        <v>32</v>
      </c>
      <c r="AX176" s="14" t="s">
        <v>74</v>
      </c>
      <c r="AY176" s="222" t="s">
        <v>137</v>
      </c>
    </row>
    <row r="177" spans="1:65" s="15" customFormat="1" ht="11.25">
      <c r="B177" s="223"/>
      <c r="C177" s="224"/>
      <c r="D177" s="203" t="s">
        <v>147</v>
      </c>
      <c r="E177" s="225" t="s">
        <v>1</v>
      </c>
      <c r="F177" s="226" t="s">
        <v>162</v>
      </c>
      <c r="G177" s="224"/>
      <c r="H177" s="227">
        <v>122.97529999999999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147</v>
      </c>
      <c r="AU177" s="233" t="s">
        <v>145</v>
      </c>
      <c r="AV177" s="15" t="s">
        <v>144</v>
      </c>
      <c r="AW177" s="15" t="s">
        <v>32</v>
      </c>
      <c r="AX177" s="15" t="s">
        <v>82</v>
      </c>
      <c r="AY177" s="233" t="s">
        <v>137</v>
      </c>
    </row>
    <row r="178" spans="1:65" s="2" customFormat="1" ht="24.2" customHeight="1">
      <c r="A178" s="34"/>
      <c r="B178" s="35"/>
      <c r="C178" s="187" t="s">
        <v>190</v>
      </c>
      <c r="D178" s="187" t="s">
        <v>140</v>
      </c>
      <c r="E178" s="188" t="s">
        <v>191</v>
      </c>
      <c r="F178" s="189" t="s">
        <v>192</v>
      </c>
      <c r="G178" s="190" t="s">
        <v>154</v>
      </c>
      <c r="H178" s="191">
        <v>8.4969999999999999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40</v>
      </c>
      <c r="O178" s="71"/>
      <c r="P178" s="197">
        <f>O178*H178</f>
        <v>0</v>
      </c>
      <c r="Q178" s="197">
        <v>4.3800000000000002E-3</v>
      </c>
      <c r="R178" s="197">
        <f>Q178*H178</f>
        <v>3.7216860000000004E-2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144</v>
      </c>
      <c r="AT178" s="199" t="s">
        <v>140</v>
      </c>
      <c r="AU178" s="199" t="s">
        <v>145</v>
      </c>
      <c r="AY178" s="17" t="s">
        <v>137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145</v>
      </c>
      <c r="BK178" s="200">
        <f>ROUND(I178*H178,2)</f>
        <v>0</v>
      </c>
      <c r="BL178" s="17" t="s">
        <v>144</v>
      </c>
      <c r="BM178" s="199" t="s">
        <v>193</v>
      </c>
    </row>
    <row r="179" spans="1:65" s="13" customFormat="1" ht="11.25">
      <c r="B179" s="201"/>
      <c r="C179" s="202"/>
      <c r="D179" s="203" t="s">
        <v>147</v>
      </c>
      <c r="E179" s="204" t="s">
        <v>1</v>
      </c>
      <c r="F179" s="205" t="s">
        <v>178</v>
      </c>
      <c r="G179" s="202"/>
      <c r="H179" s="204" t="s">
        <v>1</v>
      </c>
      <c r="I179" s="206"/>
      <c r="J179" s="202"/>
      <c r="K179" s="202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147</v>
      </c>
      <c r="AU179" s="211" t="s">
        <v>145</v>
      </c>
      <c r="AV179" s="13" t="s">
        <v>82</v>
      </c>
      <c r="AW179" s="13" t="s">
        <v>32</v>
      </c>
      <c r="AX179" s="13" t="s">
        <v>74</v>
      </c>
      <c r="AY179" s="211" t="s">
        <v>137</v>
      </c>
    </row>
    <row r="180" spans="1:65" s="14" customFormat="1" ht="11.25">
      <c r="B180" s="212"/>
      <c r="C180" s="213"/>
      <c r="D180" s="203" t="s">
        <v>147</v>
      </c>
      <c r="E180" s="214" t="s">
        <v>1</v>
      </c>
      <c r="F180" s="215" t="s">
        <v>179</v>
      </c>
      <c r="G180" s="213"/>
      <c r="H180" s="216">
        <v>4.6319999999999997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147</v>
      </c>
      <c r="AU180" s="222" t="s">
        <v>145</v>
      </c>
      <c r="AV180" s="14" t="s">
        <v>145</v>
      </c>
      <c r="AW180" s="14" t="s">
        <v>32</v>
      </c>
      <c r="AX180" s="14" t="s">
        <v>74</v>
      </c>
      <c r="AY180" s="222" t="s">
        <v>137</v>
      </c>
    </row>
    <row r="181" spans="1:65" s="13" customFormat="1" ht="11.25">
      <c r="B181" s="201"/>
      <c r="C181" s="202"/>
      <c r="D181" s="203" t="s">
        <v>147</v>
      </c>
      <c r="E181" s="204" t="s">
        <v>1</v>
      </c>
      <c r="F181" s="205" t="s">
        <v>180</v>
      </c>
      <c r="G181" s="202"/>
      <c r="H181" s="204" t="s">
        <v>1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147</v>
      </c>
      <c r="AU181" s="211" t="s">
        <v>145</v>
      </c>
      <c r="AV181" s="13" t="s">
        <v>82</v>
      </c>
      <c r="AW181" s="13" t="s">
        <v>32</v>
      </c>
      <c r="AX181" s="13" t="s">
        <v>74</v>
      </c>
      <c r="AY181" s="211" t="s">
        <v>137</v>
      </c>
    </row>
    <row r="182" spans="1:65" s="14" customFormat="1" ht="11.25">
      <c r="B182" s="212"/>
      <c r="C182" s="213"/>
      <c r="D182" s="203" t="s">
        <v>147</v>
      </c>
      <c r="E182" s="214" t="s">
        <v>1</v>
      </c>
      <c r="F182" s="215" t="s">
        <v>181</v>
      </c>
      <c r="G182" s="213"/>
      <c r="H182" s="216">
        <v>3.8650000000000002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147</v>
      </c>
      <c r="AU182" s="222" t="s">
        <v>145</v>
      </c>
      <c r="AV182" s="14" t="s">
        <v>145</v>
      </c>
      <c r="AW182" s="14" t="s">
        <v>32</v>
      </c>
      <c r="AX182" s="14" t="s">
        <v>74</v>
      </c>
      <c r="AY182" s="222" t="s">
        <v>137</v>
      </c>
    </row>
    <row r="183" spans="1:65" s="15" customFormat="1" ht="11.25">
      <c r="B183" s="223"/>
      <c r="C183" s="224"/>
      <c r="D183" s="203" t="s">
        <v>147</v>
      </c>
      <c r="E183" s="225" t="s">
        <v>1</v>
      </c>
      <c r="F183" s="226" t="s">
        <v>162</v>
      </c>
      <c r="G183" s="224"/>
      <c r="H183" s="227">
        <v>8.4969999999999999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147</v>
      </c>
      <c r="AU183" s="233" t="s">
        <v>145</v>
      </c>
      <c r="AV183" s="15" t="s">
        <v>144</v>
      </c>
      <c r="AW183" s="15" t="s">
        <v>32</v>
      </c>
      <c r="AX183" s="15" t="s">
        <v>82</v>
      </c>
      <c r="AY183" s="233" t="s">
        <v>137</v>
      </c>
    </row>
    <row r="184" spans="1:65" s="2" customFormat="1" ht="24.2" customHeight="1">
      <c r="A184" s="34"/>
      <c r="B184" s="35"/>
      <c r="C184" s="187" t="s">
        <v>194</v>
      </c>
      <c r="D184" s="187" t="s">
        <v>140</v>
      </c>
      <c r="E184" s="188" t="s">
        <v>195</v>
      </c>
      <c r="F184" s="189" t="s">
        <v>196</v>
      </c>
      <c r="G184" s="190" t="s">
        <v>154</v>
      </c>
      <c r="H184" s="191">
        <v>8.4969999999999999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40</v>
      </c>
      <c r="O184" s="71"/>
      <c r="P184" s="197">
        <f>O184*H184</f>
        <v>0</v>
      </c>
      <c r="Q184" s="197">
        <v>1.47E-2</v>
      </c>
      <c r="R184" s="197">
        <f>Q184*H184</f>
        <v>0.1249059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144</v>
      </c>
      <c r="AT184" s="199" t="s">
        <v>140</v>
      </c>
      <c r="AU184" s="199" t="s">
        <v>145</v>
      </c>
      <c r="AY184" s="17" t="s">
        <v>137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145</v>
      </c>
      <c r="BK184" s="200">
        <f>ROUND(I184*H184,2)</f>
        <v>0</v>
      </c>
      <c r="BL184" s="17" t="s">
        <v>144</v>
      </c>
      <c r="BM184" s="199" t="s">
        <v>197</v>
      </c>
    </row>
    <row r="185" spans="1:65" s="2" customFormat="1" ht="24.2" customHeight="1">
      <c r="A185" s="34"/>
      <c r="B185" s="35"/>
      <c r="C185" s="187" t="s">
        <v>198</v>
      </c>
      <c r="D185" s="187" t="s">
        <v>140</v>
      </c>
      <c r="E185" s="188" t="s">
        <v>199</v>
      </c>
      <c r="F185" s="189" t="s">
        <v>200</v>
      </c>
      <c r="G185" s="190" t="s">
        <v>154</v>
      </c>
      <c r="H185" s="191">
        <v>122.97499999999999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40</v>
      </c>
      <c r="O185" s="71"/>
      <c r="P185" s="197">
        <f>O185*H185</f>
        <v>0</v>
      </c>
      <c r="Q185" s="197">
        <v>4.0000000000000001E-3</v>
      </c>
      <c r="R185" s="197">
        <f>Q185*H185</f>
        <v>0.4919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144</v>
      </c>
      <c r="AT185" s="199" t="s">
        <v>140</v>
      </c>
      <c r="AU185" s="199" t="s">
        <v>145</v>
      </c>
      <c r="AY185" s="17" t="s">
        <v>137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145</v>
      </c>
      <c r="BK185" s="200">
        <f>ROUND(I185*H185,2)</f>
        <v>0</v>
      </c>
      <c r="BL185" s="17" t="s">
        <v>144</v>
      </c>
      <c r="BM185" s="199" t="s">
        <v>201</v>
      </c>
    </row>
    <row r="186" spans="1:65" s="2" customFormat="1" ht="24.2" customHeight="1">
      <c r="A186" s="34"/>
      <c r="B186" s="35"/>
      <c r="C186" s="187" t="s">
        <v>202</v>
      </c>
      <c r="D186" s="187" t="s">
        <v>140</v>
      </c>
      <c r="E186" s="188" t="s">
        <v>203</v>
      </c>
      <c r="F186" s="189" t="s">
        <v>204</v>
      </c>
      <c r="G186" s="190" t="s">
        <v>154</v>
      </c>
      <c r="H186" s="191">
        <v>10.69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40</v>
      </c>
      <c r="O186" s="71"/>
      <c r="P186" s="197">
        <f>O186*H186</f>
        <v>0</v>
      </c>
      <c r="Q186" s="197">
        <v>3.73E-2</v>
      </c>
      <c r="R186" s="197">
        <f>Q186*H186</f>
        <v>0.39873699999999995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144</v>
      </c>
      <c r="AT186" s="199" t="s">
        <v>140</v>
      </c>
      <c r="AU186" s="199" t="s">
        <v>145</v>
      </c>
      <c r="AY186" s="17" t="s">
        <v>137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145</v>
      </c>
      <c r="BK186" s="200">
        <f>ROUND(I186*H186,2)</f>
        <v>0</v>
      </c>
      <c r="BL186" s="17" t="s">
        <v>144</v>
      </c>
      <c r="BM186" s="199" t="s">
        <v>205</v>
      </c>
    </row>
    <row r="187" spans="1:65" s="13" customFormat="1" ht="11.25">
      <c r="B187" s="201"/>
      <c r="C187" s="202"/>
      <c r="D187" s="203" t="s">
        <v>147</v>
      </c>
      <c r="E187" s="204" t="s">
        <v>1</v>
      </c>
      <c r="F187" s="205" t="s">
        <v>206</v>
      </c>
      <c r="G187" s="202"/>
      <c r="H187" s="204" t="s">
        <v>1</v>
      </c>
      <c r="I187" s="206"/>
      <c r="J187" s="202"/>
      <c r="K187" s="202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147</v>
      </c>
      <c r="AU187" s="211" t="s">
        <v>145</v>
      </c>
      <c r="AV187" s="13" t="s">
        <v>82</v>
      </c>
      <c r="AW187" s="13" t="s">
        <v>32</v>
      </c>
      <c r="AX187" s="13" t="s">
        <v>74</v>
      </c>
      <c r="AY187" s="211" t="s">
        <v>137</v>
      </c>
    </row>
    <row r="188" spans="1:65" s="14" customFormat="1" ht="11.25">
      <c r="B188" s="212"/>
      <c r="C188" s="213"/>
      <c r="D188" s="203" t="s">
        <v>147</v>
      </c>
      <c r="E188" s="214" t="s">
        <v>1</v>
      </c>
      <c r="F188" s="215" t="s">
        <v>207</v>
      </c>
      <c r="G188" s="213"/>
      <c r="H188" s="216">
        <v>1.05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147</v>
      </c>
      <c r="AU188" s="222" t="s">
        <v>145</v>
      </c>
      <c r="AV188" s="14" t="s">
        <v>145</v>
      </c>
      <c r="AW188" s="14" t="s">
        <v>32</v>
      </c>
      <c r="AX188" s="14" t="s">
        <v>74</v>
      </c>
      <c r="AY188" s="222" t="s">
        <v>137</v>
      </c>
    </row>
    <row r="189" spans="1:65" s="13" customFormat="1" ht="11.25">
      <c r="B189" s="201"/>
      <c r="C189" s="202"/>
      <c r="D189" s="203" t="s">
        <v>147</v>
      </c>
      <c r="E189" s="204" t="s">
        <v>1</v>
      </c>
      <c r="F189" s="205" t="s">
        <v>208</v>
      </c>
      <c r="G189" s="202"/>
      <c r="H189" s="204" t="s">
        <v>1</v>
      </c>
      <c r="I189" s="206"/>
      <c r="J189" s="202"/>
      <c r="K189" s="202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147</v>
      </c>
      <c r="AU189" s="211" t="s">
        <v>145</v>
      </c>
      <c r="AV189" s="13" t="s">
        <v>82</v>
      </c>
      <c r="AW189" s="13" t="s">
        <v>32</v>
      </c>
      <c r="AX189" s="13" t="s">
        <v>74</v>
      </c>
      <c r="AY189" s="211" t="s">
        <v>137</v>
      </c>
    </row>
    <row r="190" spans="1:65" s="14" customFormat="1" ht="11.25">
      <c r="B190" s="212"/>
      <c r="C190" s="213"/>
      <c r="D190" s="203" t="s">
        <v>147</v>
      </c>
      <c r="E190" s="214" t="s">
        <v>1</v>
      </c>
      <c r="F190" s="215" t="s">
        <v>166</v>
      </c>
      <c r="G190" s="213"/>
      <c r="H190" s="216">
        <v>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147</v>
      </c>
      <c r="AU190" s="222" t="s">
        <v>145</v>
      </c>
      <c r="AV190" s="14" t="s">
        <v>145</v>
      </c>
      <c r="AW190" s="14" t="s">
        <v>32</v>
      </c>
      <c r="AX190" s="14" t="s">
        <v>74</v>
      </c>
      <c r="AY190" s="222" t="s">
        <v>137</v>
      </c>
    </row>
    <row r="191" spans="1:65" s="13" customFormat="1" ht="11.25">
      <c r="B191" s="201"/>
      <c r="C191" s="202"/>
      <c r="D191" s="203" t="s">
        <v>147</v>
      </c>
      <c r="E191" s="204" t="s">
        <v>1</v>
      </c>
      <c r="F191" s="205" t="s">
        <v>209</v>
      </c>
      <c r="G191" s="202"/>
      <c r="H191" s="204" t="s">
        <v>1</v>
      </c>
      <c r="I191" s="206"/>
      <c r="J191" s="202"/>
      <c r="K191" s="202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147</v>
      </c>
      <c r="AU191" s="211" t="s">
        <v>145</v>
      </c>
      <c r="AV191" s="13" t="s">
        <v>82</v>
      </c>
      <c r="AW191" s="13" t="s">
        <v>32</v>
      </c>
      <c r="AX191" s="13" t="s">
        <v>74</v>
      </c>
      <c r="AY191" s="211" t="s">
        <v>137</v>
      </c>
    </row>
    <row r="192" spans="1:65" s="14" customFormat="1" ht="11.25">
      <c r="B192" s="212"/>
      <c r="C192" s="213"/>
      <c r="D192" s="203" t="s">
        <v>147</v>
      </c>
      <c r="E192" s="214" t="s">
        <v>1</v>
      </c>
      <c r="F192" s="215" t="s">
        <v>210</v>
      </c>
      <c r="G192" s="213"/>
      <c r="H192" s="216">
        <v>7.71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147</v>
      </c>
      <c r="AU192" s="222" t="s">
        <v>145</v>
      </c>
      <c r="AV192" s="14" t="s">
        <v>145</v>
      </c>
      <c r="AW192" s="14" t="s">
        <v>32</v>
      </c>
      <c r="AX192" s="14" t="s">
        <v>74</v>
      </c>
      <c r="AY192" s="222" t="s">
        <v>137</v>
      </c>
    </row>
    <row r="193" spans="1:65" s="13" customFormat="1" ht="11.25">
      <c r="B193" s="201"/>
      <c r="C193" s="202"/>
      <c r="D193" s="203" t="s">
        <v>147</v>
      </c>
      <c r="E193" s="204" t="s">
        <v>1</v>
      </c>
      <c r="F193" s="205" t="s">
        <v>211</v>
      </c>
      <c r="G193" s="202"/>
      <c r="H193" s="204" t="s">
        <v>1</v>
      </c>
      <c r="I193" s="206"/>
      <c r="J193" s="202"/>
      <c r="K193" s="202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147</v>
      </c>
      <c r="AU193" s="211" t="s">
        <v>145</v>
      </c>
      <c r="AV193" s="13" t="s">
        <v>82</v>
      </c>
      <c r="AW193" s="13" t="s">
        <v>32</v>
      </c>
      <c r="AX193" s="13" t="s">
        <v>74</v>
      </c>
      <c r="AY193" s="211" t="s">
        <v>137</v>
      </c>
    </row>
    <row r="194" spans="1:65" s="14" customFormat="1" ht="11.25">
      <c r="B194" s="212"/>
      <c r="C194" s="213"/>
      <c r="D194" s="203" t="s">
        <v>147</v>
      </c>
      <c r="E194" s="214" t="s">
        <v>1</v>
      </c>
      <c r="F194" s="215" t="s">
        <v>212</v>
      </c>
      <c r="G194" s="213"/>
      <c r="H194" s="216">
        <v>0.92999999999999994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147</v>
      </c>
      <c r="AU194" s="222" t="s">
        <v>145</v>
      </c>
      <c r="AV194" s="14" t="s">
        <v>145</v>
      </c>
      <c r="AW194" s="14" t="s">
        <v>32</v>
      </c>
      <c r="AX194" s="14" t="s">
        <v>74</v>
      </c>
      <c r="AY194" s="222" t="s">
        <v>137</v>
      </c>
    </row>
    <row r="195" spans="1:65" s="15" customFormat="1" ht="11.25">
      <c r="B195" s="223"/>
      <c r="C195" s="224"/>
      <c r="D195" s="203" t="s">
        <v>147</v>
      </c>
      <c r="E195" s="225" t="s">
        <v>1</v>
      </c>
      <c r="F195" s="226" t="s">
        <v>162</v>
      </c>
      <c r="G195" s="224"/>
      <c r="H195" s="227">
        <v>10.69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147</v>
      </c>
      <c r="AU195" s="233" t="s">
        <v>145</v>
      </c>
      <c r="AV195" s="15" t="s">
        <v>144</v>
      </c>
      <c r="AW195" s="15" t="s">
        <v>32</v>
      </c>
      <c r="AX195" s="15" t="s">
        <v>82</v>
      </c>
      <c r="AY195" s="233" t="s">
        <v>137</v>
      </c>
    </row>
    <row r="196" spans="1:65" s="2" customFormat="1" ht="24.2" customHeight="1">
      <c r="A196" s="34"/>
      <c r="B196" s="35"/>
      <c r="C196" s="187" t="s">
        <v>213</v>
      </c>
      <c r="D196" s="187" t="s">
        <v>140</v>
      </c>
      <c r="E196" s="188" t="s">
        <v>214</v>
      </c>
      <c r="F196" s="189" t="s">
        <v>215</v>
      </c>
      <c r="G196" s="190" t="s">
        <v>216</v>
      </c>
      <c r="H196" s="191">
        <v>16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40</v>
      </c>
      <c r="O196" s="71"/>
      <c r="P196" s="197">
        <f>O196*H196</f>
        <v>0</v>
      </c>
      <c r="Q196" s="197">
        <v>3.3999999999999998E-3</v>
      </c>
      <c r="R196" s="197">
        <f>Q196*H196</f>
        <v>5.4399999999999997E-2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144</v>
      </c>
      <c r="AT196" s="199" t="s">
        <v>140</v>
      </c>
      <c r="AU196" s="199" t="s">
        <v>145</v>
      </c>
      <c r="AY196" s="17" t="s">
        <v>137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145</v>
      </c>
      <c r="BK196" s="200">
        <f>ROUND(I196*H196,2)</f>
        <v>0</v>
      </c>
      <c r="BL196" s="17" t="s">
        <v>144</v>
      </c>
      <c r="BM196" s="199" t="s">
        <v>217</v>
      </c>
    </row>
    <row r="197" spans="1:65" s="13" customFormat="1" ht="11.25">
      <c r="B197" s="201"/>
      <c r="C197" s="202"/>
      <c r="D197" s="203" t="s">
        <v>147</v>
      </c>
      <c r="E197" s="204" t="s">
        <v>1</v>
      </c>
      <c r="F197" s="205" t="s">
        <v>218</v>
      </c>
      <c r="G197" s="202"/>
      <c r="H197" s="204" t="s">
        <v>1</v>
      </c>
      <c r="I197" s="206"/>
      <c r="J197" s="202"/>
      <c r="K197" s="202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147</v>
      </c>
      <c r="AU197" s="211" t="s">
        <v>145</v>
      </c>
      <c r="AV197" s="13" t="s">
        <v>82</v>
      </c>
      <c r="AW197" s="13" t="s">
        <v>32</v>
      </c>
      <c r="AX197" s="13" t="s">
        <v>74</v>
      </c>
      <c r="AY197" s="211" t="s">
        <v>137</v>
      </c>
    </row>
    <row r="198" spans="1:65" s="14" customFormat="1" ht="11.25">
      <c r="B198" s="212"/>
      <c r="C198" s="213"/>
      <c r="D198" s="203" t="s">
        <v>147</v>
      </c>
      <c r="E198" s="214" t="s">
        <v>1</v>
      </c>
      <c r="F198" s="215" t="s">
        <v>219</v>
      </c>
      <c r="G198" s="213"/>
      <c r="H198" s="216">
        <v>16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147</v>
      </c>
      <c r="AU198" s="222" t="s">
        <v>145</v>
      </c>
      <c r="AV198" s="14" t="s">
        <v>145</v>
      </c>
      <c r="AW198" s="14" t="s">
        <v>32</v>
      </c>
      <c r="AX198" s="14" t="s">
        <v>82</v>
      </c>
      <c r="AY198" s="222" t="s">
        <v>137</v>
      </c>
    </row>
    <row r="199" spans="1:65" s="2" customFormat="1" ht="16.5" customHeight="1">
      <c r="A199" s="34"/>
      <c r="B199" s="35"/>
      <c r="C199" s="187" t="s">
        <v>220</v>
      </c>
      <c r="D199" s="187" t="s">
        <v>140</v>
      </c>
      <c r="E199" s="188" t="s">
        <v>221</v>
      </c>
      <c r="F199" s="189" t="s">
        <v>222</v>
      </c>
      <c r="G199" s="190" t="s">
        <v>154</v>
      </c>
      <c r="H199" s="191">
        <v>40.299999999999997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40</v>
      </c>
      <c r="O199" s="71"/>
      <c r="P199" s="197">
        <f>O199*H199</f>
        <v>0</v>
      </c>
      <c r="Q199" s="197">
        <v>1.2999999999999999E-4</v>
      </c>
      <c r="R199" s="197">
        <f>Q199*H199</f>
        <v>5.2389999999999989E-3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144</v>
      </c>
      <c r="AT199" s="199" t="s">
        <v>140</v>
      </c>
      <c r="AU199" s="199" t="s">
        <v>145</v>
      </c>
      <c r="AY199" s="17" t="s">
        <v>137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145</v>
      </c>
      <c r="BK199" s="200">
        <f>ROUND(I199*H199,2)</f>
        <v>0</v>
      </c>
      <c r="BL199" s="17" t="s">
        <v>144</v>
      </c>
      <c r="BM199" s="199" t="s">
        <v>223</v>
      </c>
    </row>
    <row r="200" spans="1:65" s="2" customFormat="1" ht="24.2" customHeight="1">
      <c r="A200" s="34"/>
      <c r="B200" s="35"/>
      <c r="C200" s="187" t="s">
        <v>224</v>
      </c>
      <c r="D200" s="187" t="s">
        <v>140</v>
      </c>
      <c r="E200" s="188" t="s">
        <v>225</v>
      </c>
      <c r="F200" s="189" t="s">
        <v>226</v>
      </c>
      <c r="G200" s="190" t="s">
        <v>154</v>
      </c>
      <c r="H200" s="191">
        <v>40.299999999999997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40</v>
      </c>
      <c r="O200" s="71"/>
      <c r="P200" s="197">
        <f>O200*H200</f>
        <v>0</v>
      </c>
      <c r="Q200" s="197">
        <v>9.4500000000000001E-3</v>
      </c>
      <c r="R200" s="197">
        <f>Q200*H200</f>
        <v>0.38083499999999998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144</v>
      </c>
      <c r="AT200" s="199" t="s">
        <v>140</v>
      </c>
      <c r="AU200" s="199" t="s">
        <v>145</v>
      </c>
      <c r="AY200" s="17" t="s">
        <v>137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145</v>
      </c>
      <c r="BK200" s="200">
        <f>ROUND(I200*H200,2)</f>
        <v>0</v>
      </c>
      <c r="BL200" s="17" t="s">
        <v>144</v>
      </c>
      <c r="BM200" s="199" t="s">
        <v>227</v>
      </c>
    </row>
    <row r="201" spans="1:65" s="12" customFormat="1" ht="22.9" customHeight="1">
      <c r="B201" s="171"/>
      <c r="C201" s="172"/>
      <c r="D201" s="173" t="s">
        <v>73</v>
      </c>
      <c r="E201" s="185" t="s">
        <v>194</v>
      </c>
      <c r="F201" s="185" t="s">
        <v>228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SUM(P202:P240)</f>
        <v>0</v>
      </c>
      <c r="Q201" s="179"/>
      <c r="R201" s="180">
        <f>SUM(R202:R240)</f>
        <v>6.8509999999999986E-3</v>
      </c>
      <c r="S201" s="179"/>
      <c r="T201" s="181">
        <f>SUM(T202:T240)</f>
        <v>7.3509299999999982</v>
      </c>
      <c r="AR201" s="182" t="s">
        <v>82</v>
      </c>
      <c r="AT201" s="183" t="s">
        <v>73</v>
      </c>
      <c r="AU201" s="183" t="s">
        <v>82</v>
      </c>
      <c r="AY201" s="182" t="s">
        <v>137</v>
      </c>
      <c r="BK201" s="184">
        <f>SUM(BK202:BK240)</f>
        <v>0</v>
      </c>
    </row>
    <row r="202" spans="1:65" s="2" customFormat="1" ht="33" customHeight="1">
      <c r="A202" s="34"/>
      <c r="B202" s="35"/>
      <c r="C202" s="187" t="s">
        <v>8</v>
      </c>
      <c r="D202" s="187" t="s">
        <v>140</v>
      </c>
      <c r="E202" s="188" t="s">
        <v>229</v>
      </c>
      <c r="F202" s="189" t="s">
        <v>230</v>
      </c>
      <c r="G202" s="190" t="s">
        <v>154</v>
      </c>
      <c r="H202" s="191">
        <v>40.299999999999997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40</v>
      </c>
      <c r="O202" s="71"/>
      <c r="P202" s="197">
        <f>O202*H202</f>
        <v>0</v>
      </c>
      <c r="Q202" s="197">
        <v>1.2999999999999999E-4</v>
      </c>
      <c r="R202" s="197">
        <f>Q202*H202</f>
        <v>5.2389999999999989E-3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144</v>
      </c>
      <c r="AT202" s="199" t="s">
        <v>140</v>
      </c>
      <c r="AU202" s="199" t="s">
        <v>145</v>
      </c>
      <c r="AY202" s="17" t="s">
        <v>137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145</v>
      </c>
      <c r="BK202" s="200">
        <f>ROUND(I202*H202,2)</f>
        <v>0</v>
      </c>
      <c r="BL202" s="17" t="s">
        <v>144</v>
      </c>
      <c r="BM202" s="199" t="s">
        <v>231</v>
      </c>
    </row>
    <row r="203" spans="1:65" s="13" customFormat="1" ht="11.25">
      <c r="B203" s="201"/>
      <c r="C203" s="202"/>
      <c r="D203" s="203" t="s">
        <v>147</v>
      </c>
      <c r="E203" s="204" t="s">
        <v>1</v>
      </c>
      <c r="F203" s="205" t="s">
        <v>232</v>
      </c>
      <c r="G203" s="202"/>
      <c r="H203" s="204" t="s">
        <v>1</v>
      </c>
      <c r="I203" s="206"/>
      <c r="J203" s="202"/>
      <c r="K203" s="202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147</v>
      </c>
      <c r="AU203" s="211" t="s">
        <v>145</v>
      </c>
      <c r="AV203" s="13" t="s">
        <v>82</v>
      </c>
      <c r="AW203" s="13" t="s">
        <v>32</v>
      </c>
      <c r="AX203" s="13" t="s">
        <v>74</v>
      </c>
      <c r="AY203" s="211" t="s">
        <v>137</v>
      </c>
    </row>
    <row r="204" spans="1:65" s="14" customFormat="1" ht="11.25">
      <c r="B204" s="212"/>
      <c r="C204" s="213"/>
      <c r="D204" s="203" t="s">
        <v>147</v>
      </c>
      <c r="E204" s="214" t="s">
        <v>1</v>
      </c>
      <c r="F204" s="215" t="s">
        <v>157</v>
      </c>
      <c r="G204" s="213"/>
      <c r="H204" s="216">
        <v>6.07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147</v>
      </c>
      <c r="AU204" s="222" t="s">
        <v>145</v>
      </c>
      <c r="AV204" s="14" t="s">
        <v>145</v>
      </c>
      <c r="AW204" s="14" t="s">
        <v>32</v>
      </c>
      <c r="AX204" s="14" t="s">
        <v>74</v>
      </c>
      <c r="AY204" s="222" t="s">
        <v>137</v>
      </c>
    </row>
    <row r="205" spans="1:65" s="13" customFormat="1" ht="11.25">
      <c r="B205" s="201"/>
      <c r="C205" s="202"/>
      <c r="D205" s="203" t="s">
        <v>147</v>
      </c>
      <c r="E205" s="204" t="s">
        <v>1</v>
      </c>
      <c r="F205" s="205" t="s">
        <v>180</v>
      </c>
      <c r="G205" s="202"/>
      <c r="H205" s="204" t="s">
        <v>1</v>
      </c>
      <c r="I205" s="206"/>
      <c r="J205" s="202"/>
      <c r="K205" s="202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147</v>
      </c>
      <c r="AU205" s="211" t="s">
        <v>145</v>
      </c>
      <c r="AV205" s="13" t="s">
        <v>82</v>
      </c>
      <c r="AW205" s="13" t="s">
        <v>32</v>
      </c>
      <c r="AX205" s="13" t="s">
        <v>74</v>
      </c>
      <c r="AY205" s="211" t="s">
        <v>137</v>
      </c>
    </row>
    <row r="206" spans="1:65" s="14" customFormat="1" ht="11.25">
      <c r="B206" s="212"/>
      <c r="C206" s="213"/>
      <c r="D206" s="203" t="s">
        <v>147</v>
      </c>
      <c r="E206" s="214" t="s">
        <v>1</v>
      </c>
      <c r="F206" s="215" t="s">
        <v>161</v>
      </c>
      <c r="G206" s="213"/>
      <c r="H206" s="216">
        <v>11.73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147</v>
      </c>
      <c r="AU206" s="222" t="s">
        <v>145</v>
      </c>
      <c r="AV206" s="14" t="s">
        <v>145</v>
      </c>
      <c r="AW206" s="14" t="s">
        <v>32</v>
      </c>
      <c r="AX206" s="14" t="s">
        <v>74</v>
      </c>
      <c r="AY206" s="222" t="s">
        <v>137</v>
      </c>
    </row>
    <row r="207" spans="1:65" s="13" customFormat="1" ht="11.25">
      <c r="B207" s="201"/>
      <c r="C207" s="202"/>
      <c r="D207" s="203" t="s">
        <v>147</v>
      </c>
      <c r="E207" s="204" t="s">
        <v>1</v>
      </c>
      <c r="F207" s="205" t="s">
        <v>188</v>
      </c>
      <c r="G207" s="202"/>
      <c r="H207" s="204" t="s">
        <v>1</v>
      </c>
      <c r="I207" s="206"/>
      <c r="J207" s="202"/>
      <c r="K207" s="202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147</v>
      </c>
      <c r="AU207" s="211" t="s">
        <v>145</v>
      </c>
      <c r="AV207" s="13" t="s">
        <v>82</v>
      </c>
      <c r="AW207" s="13" t="s">
        <v>32</v>
      </c>
      <c r="AX207" s="13" t="s">
        <v>74</v>
      </c>
      <c r="AY207" s="211" t="s">
        <v>137</v>
      </c>
    </row>
    <row r="208" spans="1:65" s="14" customFormat="1" ht="11.25">
      <c r="B208" s="212"/>
      <c r="C208" s="213"/>
      <c r="D208" s="203" t="s">
        <v>147</v>
      </c>
      <c r="E208" s="214" t="s">
        <v>1</v>
      </c>
      <c r="F208" s="215" t="s">
        <v>159</v>
      </c>
      <c r="G208" s="213"/>
      <c r="H208" s="216">
        <v>22.5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147</v>
      </c>
      <c r="AU208" s="222" t="s">
        <v>145</v>
      </c>
      <c r="AV208" s="14" t="s">
        <v>145</v>
      </c>
      <c r="AW208" s="14" t="s">
        <v>32</v>
      </c>
      <c r="AX208" s="14" t="s">
        <v>74</v>
      </c>
      <c r="AY208" s="222" t="s">
        <v>137</v>
      </c>
    </row>
    <row r="209" spans="1:65" s="15" customFormat="1" ht="11.25">
      <c r="B209" s="223"/>
      <c r="C209" s="224"/>
      <c r="D209" s="203" t="s">
        <v>147</v>
      </c>
      <c r="E209" s="225" t="s">
        <v>1</v>
      </c>
      <c r="F209" s="226" t="s">
        <v>162</v>
      </c>
      <c r="G209" s="224"/>
      <c r="H209" s="227">
        <v>40.299999999999997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147</v>
      </c>
      <c r="AU209" s="233" t="s">
        <v>145</v>
      </c>
      <c r="AV209" s="15" t="s">
        <v>144</v>
      </c>
      <c r="AW209" s="15" t="s">
        <v>32</v>
      </c>
      <c r="AX209" s="15" t="s">
        <v>82</v>
      </c>
      <c r="AY209" s="233" t="s">
        <v>137</v>
      </c>
    </row>
    <row r="210" spans="1:65" s="2" customFormat="1" ht="24.2" customHeight="1">
      <c r="A210" s="34"/>
      <c r="B210" s="35"/>
      <c r="C210" s="187" t="s">
        <v>233</v>
      </c>
      <c r="D210" s="187" t="s">
        <v>140</v>
      </c>
      <c r="E210" s="188" t="s">
        <v>234</v>
      </c>
      <c r="F210" s="189" t="s">
        <v>235</v>
      </c>
      <c r="G210" s="190" t="s">
        <v>154</v>
      </c>
      <c r="H210" s="191">
        <v>40.299999999999997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40</v>
      </c>
      <c r="O210" s="71"/>
      <c r="P210" s="197">
        <f>O210*H210</f>
        <v>0</v>
      </c>
      <c r="Q210" s="197">
        <v>4.0000000000000003E-5</v>
      </c>
      <c r="R210" s="197">
        <f>Q210*H210</f>
        <v>1.6119999999999999E-3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144</v>
      </c>
      <c r="AT210" s="199" t="s">
        <v>140</v>
      </c>
      <c r="AU210" s="199" t="s">
        <v>145</v>
      </c>
      <c r="AY210" s="17" t="s">
        <v>137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145</v>
      </c>
      <c r="BK210" s="200">
        <f>ROUND(I210*H210,2)</f>
        <v>0</v>
      </c>
      <c r="BL210" s="17" t="s">
        <v>144</v>
      </c>
      <c r="BM210" s="199" t="s">
        <v>236</v>
      </c>
    </row>
    <row r="211" spans="1:65" s="2" customFormat="1" ht="16.5" customHeight="1">
      <c r="A211" s="34"/>
      <c r="B211" s="35"/>
      <c r="C211" s="187" t="s">
        <v>237</v>
      </c>
      <c r="D211" s="187" t="s">
        <v>140</v>
      </c>
      <c r="E211" s="188" t="s">
        <v>238</v>
      </c>
      <c r="F211" s="189" t="s">
        <v>239</v>
      </c>
      <c r="G211" s="190" t="s">
        <v>154</v>
      </c>
      <c r="H211" s="191">
        <v>4500</v>
      </c>
      <c r="I211" s="192"/>
      <c r="J211" s="193">
        <f>ROUND(I211*H211,2)</f>
        <v>0</v>
      </c>
      <c r="K211" s="194"/>
      <c r="L211" s="39"/>
      <c r="M211" s="195" t="s">
        <v>1</v>
      </c>
      <c r="N211" s="196" t="s">
        <v>40</v>
      </c>
      <c r="O211" s="7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144</v>
      </c>
      <c r="AT211" s="199" t="s">
        <v>140</v>
      </c>
      <c r="AU211" s="199" t="s">
        <v>145</v>
      </c>
      <c r="AY211" s="17" t="s">
        <v>137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145</v>
      </c>
      <c r="BK211" s="200">
        <f>ROUND(I211*H211,2)</f>
        <v>0</v>
      </c>
      <c r="BL211" s="17" t="s">
        <v>144</v>
      </c>
      <c r="BM211" s="199" t="s">
        <v>240</v>
      </c>
    </row>
    <row r="212" spans="1:65" s="13" customFormat="1" ht="11.25">
      <c r="B212" s="201"/>
      <c r="C212" s="202"/>
      <c r="D212" s="203" t="s">
        <v>147</v>
      </c>
      <c r="E212" s="204" t="s">
        <v>1</v>
      </c>
      <c r="F212" s="205" t="s">
        <v>241</v>
      </c>
      <c r="G212" s="202"/>
      <c r="H212" s="204" t="s">
        <v>1</v>
      </c>
      <c r="I212" s="206"/>
      <c r="J212" s="202"/>
      <c r="K212" s="202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147</v>
      </c>
      <c r="AU212" s="211" t="s">
        <v>145</v>
      </c>
      <c r="AV212" s="13" t="s">
        <v>82</v>
      </c>
      <c r="AW212" s="13" t="s">
        <v>32</v>
      </c>
      <c r="AX212" s="13" t="s">
        <v>74</v>
      </c>
      <c r="AY212" s="211" t="s">
        <v>137</v>
      </c>
    </row>
    <row r="213" spans="1:65" s="14" customFormat="1" ht="11.25">
      <c r="B213" s="212"/>
      <c r="C213" s="213"/>
      <c r="D213" s="203" t="s">
        <v>147</v>
      </c>
      <c r="E213" s="214" t="s">
        <v>1</v>
      </c>
      <c r="F213" s="215" t="s">
        <v>242</v>
      </c>
      <c r="G213" s="213"/>
      <c r="H213" s="216">
        <v>4500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147</v>
      </c>
      <c r="AU213" s="222" t="s">
        <v>145</v>
      </c>
      <c r="AV213" s="14" t="s">
        <v>145</v>
      </c>
      <c r="AW213" s="14" t="s">
        <v>32</v>
      </c>
      <c r="AX213" s="14" t="s">
        <v>82</v>
      </c>
      <c r="AY213" s="222" t="s">
        <v>137</v>
      </c>
    </row>
    <row r="214" spans="1:65" s="2" customFormat="1" ht="24.2" customHeight="1">
      <c r="A214" s="34"/>
      <c r="B214" s="35"/>
      <c r="C214" s="187" t="s">
        <v>243</v>
      </c>
      <c r="D214" s="187" t="s">
        <v>140</v>
      </c>
      <c r="E214" s="188" t="s">
        <v>244</v>
      </c>
      <c r="F214" s="189" t="s">
        <v>245</v>
      </c>
      <c r="G214" s="190" t="s">
        <v>143</v>
      </c>
      <c r="H214" s="191">
        <v>4.3899999999999997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40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1.4</v>
      </c>
      <c r="T214" s="198">
        <f>S214*H214</f>
        <v>6.145999999999999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233</v>
      </c>
      <c r="AT214" s="199" t="s">
        <v>140</v>
      </c>
      <c r="AU214" s="199" t="s">
        <v>145</v>
      </c>
      <c r="AY214" s="17" t="s">
        <v>137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145</v>
      </c>
      <c r="BK214" s="200">
        <f>ROUND(I214*H214,2)</f>
        <v>0</v>
      </c>
      <c r="BL214" s="17" t="s">
        <v>233</v>
      </c>
      <c r="BM214" s="199" t="s">
        <v>246</v>
      </c>
    </row>
    <row r="215" spans="1:65" s="14" customFormat="1" ht="11.25">
      <c r="B215" s="212"/>
      <c r="C215" s="213"/>
      <c r="D215" s="203" t="s">
        <v>147</v>
      </c>
      <c r="E215" s="214" t="s">
        <v>1</v>
      </c>
      <c r="F215" s="215" t="s">
        <v>247</v>
      </c>
      <c r="G215" s="213"/>
      <c r="H215" s="216">
        <v>4.3899999999999997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147</v>
      </c>
      <c r="AU215" s="222" t="s">
        <v>145</v>
      </c>
      <c r="AV215" s="14" t="s">
        <v>145</v>
      </c>
      <c r="AW215" s="14" t="s">
        <v>32</v>
      </c>
      <c r="AX215" s="14" t="s">
        <v>82</v>
      </c>
      <c r="AY215" s="222" t="s">
        <v>137</v>
      </c>
    </row>
    <row r="216" spans="1:65" s="2" customFormat="1" ht="24.2" customHeight="1">
      <c r="A216" s="34"/>
      <c r="B216" s="35"/>
      <c r="C216" s="187" t="s">
        <v>248</v>
      </c>
      <c r="D216" s="187" t="s">
        <v>140</v>
      </c>
      <c r="E216" s="188" t="s">
        <v>249</v>
      </c>
      <c r="F216" s="189" t="s">
        <v>250</v>
      </c>
      <c r="G216" s="190" t="s">
        <v>154</v>
      </c>
      <c r="H216" s="191">
        <v>0.24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40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4.8000000000000001E-2</v>
      </c>
      <c r="T216" s="198">
        <f>S216*H216</f>
        <v>1.1519999999999999E-2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144</v>
      </c>
      <c r="AT216" s="199" t="s">
        <v>140</v>
      </c>
      <c r="AU216" s="199" t="s">
        <v>145</v>
      </c>
      <c r="AY216" s="17" t="s">
        <v>137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145</v>
      </c>
      <c r="BK216" s="200">
        <f>ROUND(I216*H216,2)</f>
        <v>0</v>
      </c>
      <c r="BL216" s="17" t="s">
        <v>144</v>
      </c>
      <c r="BM216" s="199" t="s">
        <v>251</v>
      </c>
    </row>
    <row r="217" spans="1:65" s="13" customFormat="1" ht="11.25">
      <c r="B217" s="201"/>
      <c r="C217" s="202"/>
      <c r="D217" s="203" t="s">
        <v>147</v>
      </c>
      <c r="E217" s="204" t="s">
        <v>1</v>
      </c>
      <c r="F217" s="205" t="s">
        <v>252</v>
      </c>
      <c r="G217" s="202"/>
      <c r="H217" s="204" t="s">
        <v>1</v>
      </c>
      <c r="I217" s="206"/>
      <c r="J217" s="202"/>
      <c r="K217" s="202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147</v>
      </c>
      <c r="AU217" s="211" t="s">
        <v>145</v>
      </c>
      <c r="AV217" s="13" t="s">
        <v>82</v>
      </c>
      <c r="AW217" s="13" t="s">
        <v>32</v>
      </c>
      <c r="AX217" s="13" t="s">
        <v>74</v>
      </c>
      <c r="AY217" s="211" t="s">
        <v>137</v>
      </c>
    </row>
    <row r="218" spans="1:65" s="14" customFormat="1" ht="11.25">
      <c r="B218" s="212"/>
      <c r="C218" s="213"/>
      <c r="D218" s="203" t="s">
        <v>147</v>
      </c>
      <c r="E218" s="214" t="s">
        <v>1</v>
      </c>
      <c r="F218" s="215" t="s">
        <v>253</v>
      </c>
      <c r="G218" s="213"/>
      <c r="H218" s="216">
        <v>0.24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147</v>
      </c>
      <c r="AU218" s="222" t="s">
        <v>145</v>
      </c>
      <c r="AV218" s="14" t="s">
        <v>145</v>
      </c>
      <c r="AW218" s="14" t="s">
        <v>32</v>
      </c>
      <c r="AX218" s="14" t="s">
        <v>82</v>
      </c>
      <c r="AY218" s="222" t="s">
        <v>137</v>
      </c>
    </row>
    <row r="219" spans="1:65" s="2" customFormat="1" ht="24.2" customHeight="1">
      <c r="A219" s="34"/>
      <c r="B219" s="35"/>
      <c r="C219" s="187" t="s">
        <v>254</v>
      </c>
      <c r="D219" s="187" t="s">
        <v>140</v>
      </c>
      <c r="E219" s="188" t="s">
        <v>255</v>
      </c>
      <c r="F219" s="189" t="s">
        <v>256</v>
      </c>
      <c r="G219" s="190" t="s">
        <v>216</v>
      </c>
      <c r="H219" s="191">
        <v>6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40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8.0000000000000002E-3</v>
      </c>
      <c r="T219" s="198">
        <f>S219*H219</f>
        <v>4.8000000000000001E-2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144</v>
      </c>
      <c r="AT219" s="199" t="s">
        <v>140</v>
      </c>
      <c r="AU219" s="199" t="s">
        <v>145</v>
      </c>
      <c r="AY219" s="17" t="s">
        <v>137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145</v>
      </c>
      <c r="BK219" s="200">
        <f>ROUND(I219*H219,2)</f>
        <v>0</v>
      </c>
      <c r="BL219" s="17" t="s">
        <v>144</v>
      </c>
      <c r="BM219" s="199" t="s">
        <v>257</v>
      </c>
    </row>
    <row r="220" spans="1:65" s="13" customFormat="1" ht="11.25">
      <c r="B220" s="201"/>
      <c r="C220" s="202"/>
      <c r="D220" s="203" t="s">
        <v>147</v>
      </c>
      <c r="E220" s="204" t="s">
        <v>1</v>
      </c>
      <c r="F220" s="205" t="s">
        <v>258</v>
      </c>
      <c r="G220" s="202"/>
      <c r="H220" s="204" t="s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147</v>
      </c>
      <c r="AU220" s="211" t="s">
        <v>145</v>
      </c>
      <c r="AV220" s="13" t="s">
        <v>82</v>
      </c>
      <c r="AW220" s="13" t="s">
        <v>32</v>
      </c>
      <c r="AX220" s="13" t="s">
        <v>74</v>
      </c>
      <c r="AY220" s="211" t="s">
        <v>137</v>
      </c>
    </row>
    <row r="221" spans="1:65" s="14" customFormat="1" ht="11.25">
      <c r="B221" s="212"/>
      <c r="C221" s="213"/>
      <c r="D221" s="203" t="s">
        <v>147</v>
      </c>
      <c r="E221" s="214" t="s">
        <v>1</v>
      </c>
      <c r="F221" s="215" t="s">
        <v>150</v>
      </c>
      <c r="G221" s="213"/>
      <c r="H221" s="216">
        <v>6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147</v>
      </c>
      <c r="AU221" s="222" t="s">
        <v>145</v>
      </c>
      <c r="AV221" s="14" t="s">
        <v>145</v>
      </c>
      <c r="AW221" s="14" t="s">
        <v>32</v>
      </c>
      <c r="AX221" s="14" t="s">
        <v>82</v>
      </c>
      <c r="AY221" s="222" t="s">
        <v>137</v>
      </c>
    </row>
    <row r="222" spans="1:65" s="2" customFormat="1" ht="24.2" customHeight="1">
      <c r="A222" s="34"/>
      <c r="B222" s="35"/>
      <c r="C222" s="187" t="s">
        <v>7</v>
      </c>
      <c r="D222" s="187" t="s">
        <v>140</v>
      </c>
      <c r="E222" s="188" t="s">
        <v>259</v>
      </c>
      <c r="F222" s="189" t="s">
        <v>260</v>
      </c>
      <c r="G222" s="190" t="s">
        <v>216</v>
      </c>
      <c r="H222" s="191">
        <v>6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40</v>
      </c>
      <c r="O222" s="71"/>
      <c r="P222" s="197">
        <f>O222*H222</f>
        <v>0</v>
      </c>
      <c r="Q222" s="197">
        <v>0</v>
      </c>
      <c r="R222" s="197">
        <f>Q222*H222</f>
        <v>0</v>
      </c>
      <c r="S222" s="197">
        <v>6.9000000000000006E-2</v>
      </c>
      <c r="T222" s="198">
        <f>S222*H222</f>
        <v>0.41400000000000003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144</v>
      </c>
      <c r="AT222" s="199" t="s">
        <v>140</v>
      </c>
      <c r="AU222" s="199" t="s">
        <v>145</v>
      </c>
      <c r="AY222" s="17" t="s">
        <v>137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145</v>
      </c>
      <c r="BK222" s="200">
        <f>ROUND(I222*H222,2)</f>
        <v>0</v>
      </c>
      <c r="BL222" s="17" t="s">
        <v>144</v>
      </c>
      <c r="BM222" s="199" t="s">
        <v>261</v>
      </c>
    </row>
    <row r="223" spans="1:65" s="13" customFormat="1" ht="11.25">
      <c r="B223" s="201"/>
      <c r="C223" s="202"/>
      <c r="D223" s="203" t="s">
        <v>147</v>
      </c>
      <c r="E223" s="204" t="s">
        <v>1</v>
      </c>
      <c r="F223" s="205" t="s">
        <v>262</v>
      </c>
      <c r="G223" s="202"/>
      <c r="H223" s="204" t="s">
        <v>1</v>
      </c>
      <c r="I223" s="206"/>
      <c r="J223" s="202"/>
      <c r="K223" s="202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147</v>
      </c>
      <c r="AU223" s="211" t="s">
        <v>145</v>
      </c>
      <c r="AV223" s="13" t="s">
        <v>82</v>
      </c>
      <c r="AW223" s="13" t="s">
        <v>32</v>
      </c>
      <c r="AX223" s="13" t="s">
        <v>74</v>
      </c>
      <c r="AY223" s="211" t="s">
        <v>137</v>
      </c>
    </row>
    <row r="224" spans="1:65" s="14" customFormat="1" ht="11.25">
      <c r="B224" s="212"/>
      <c r="C224" s="213"/>
      <c r="D224" s="203" t="s">
        <v>147</v>
      </c>
      <c r="E224" s="214" t="s">
        <v>1</v>
      </c>
      <c r="F224" s="215" t="s">
        <v>150</v>
      </c>
      <c r="G224" s="213"/>
      <c r="H224" s="216">
        <v>6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147</v>
      </c>
      <c r="AU224" s="222" t="s">
        <v>145</v>
      </c>
      <c r="AV224" s="14" t="s">
        <v>145</v>
      </c>
      <c r="AW224" s="14" t="s">
        <v>32</v>
      </c>
      <c r="AX224" s="14" t="s">
        <v>82</v>
      </c>
      <c r="AY224" s="222" t="s">
        <v>137</v>
      </c>
    </row>
    <row r="225" spans="1:65" s="2" customFormat="1" ht="24.2" customHeight="1">
      <c r="A225" s="34"/>
      <c r="B225" s="35"/>
      <c r="C225" s="187" t="s">
        <v>263</v>
      </c>
      <c r="D225" s="187" t="s">
        <v>140</v>
      </c>
      <c r="E225" s="188" t="s">
        <v>264</v>
      </c>
      <c r="F225" s="189" t="s">
        <v>265</v>
      </c>
      <c r="G225" s="190" t="s">
        <v>266</v>
      </c>
      <c r="H225" s="191">
        <v>10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40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6.0000000000000001E-3</v>
      </c>
      <c r="T225" s="198">
        <f>S225*H225</f>
        <v>0.06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144</v>
      </c>
      <c r="AT225" s="199" t="s">
        <v>140</v>
      </c>
      <c r="AU225" s="199" t="s">
        <v>145</v>
      </c>
      <c r="AY225" s="17" t="s">
        <v>137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145</v>
      </c>
      <c r="BK225" s="200">
        <f>ROUND(I225*H225,2)</f>
        <v>0</v>
      </c>
      <c r="BL225" s="17" t="s">
        <v>144</v>
      </c>
      <c r="BM225" s="199" t="s">
        <v>267</v>
      </c>
    </row>
    <row r="226" spans="1:65" s="13" customFormat="1" ht="11.25">
      <c r="B226" s="201"/>
      <c r="C226" s="202"/>
      <c r="D226" s="203" t="s">
        <v>147</v>
      </c>
      <c r="E226" s="204" t="s">
        <v>1</v>
      </c>
      <c r="F226" s="205" t="s">
        <v>208</v>
      </c>
      <c r="G226" s="202"/>
      <c r="H226" s="204" t="s">
        <v>1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147</v>
      </c>
      <c r="AU226" s="211" t="s">
        <v>145</v>
      </c>
      <c r="AV226" s="13" t="s">
        <v>82</v>
      </c>
      <c r="AW226" s="13" t="s">
        <v>32</v>
      </c>
      <c r="AX226" s="13" t="s">
        <v>74</v>
      </c>
      <c r="AY226" s="211" t="s">
        <v>137</v>
      </c>
    </row>
    <row r="227" spans="1:65" s="14" customFormat="1" ht="11.25">
      <c r="B227" s="212"/>
      <c r="C227" s="213"/>
      <c r="D227" s="203" t="s">
        <v>147</v>
      </c>
      <c r="E227" s="214" t="s">
        <v>1</v>
      </c>
      <c r="F227" s="215" t="s">
        <v>198</v>
      </c>
      <c r="G227" s="213"/>
      <c r="H227" s="216">
        <v>10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147</v>
      </c>
      <c r="AU227" s="222" t="s">
        <v>145</v>
      </c>
      <c r="AV227" s="14" t="s">
        <v>145</v>
      </c>
      <c r="AW227" s="14" t="s">
        <v>32</v>
      </c>
      <c r="AX227" s="14" t="s">
        <v>82</v>
      </c>
      <c r="AY227" s="222" t="s">
        <v>137</v>
      </c>
    </row>
    <row r="228" spans="1:65" s="2" customFormat="1" ht="24.2" customHeight="1">
      <c r="A228" s="34"/>
      <c r="B228" s="35"/>
      <c r="C228" s="187" t="s">
        <v>268</v>
      </c>
      <c r="D228" s="187" t="s">
        <v>140</v>
      </c>
      <c r="E228" s="188" t="s">
        <v>269</v>
      </c>
      <c r="F228" s="189" t="s">
        <v>270</v>
      </c>
      <c r="G228" s="190" t="s">
        <v>266</v>
      </c>
      <c r="H228" s="191">
        <v>7</v>
      </c>
      <c r="I228" s="192"/>
      <c r="J228" s="193">
        <f>ROUND(I228*H228,2)</f>
        <v>0</v>
      </c>
      <c r="K228" s="194"/>
      <c r="L228" s="39"/>
      <c r="M228" s="195" t="s">
        <v>1</v>
      </c>
      <c r="N228" s="196" t="s">
        <v>40</v>
      </c>
      <c r="O228" s="71"/>
      <c r="P228" s="197">
        <f>O228*H228</f>
        <v>0</v>
      </c>
      <c r="Q228" s="197">
        <v>0</v>
      </c>
      <c r="R228" s="197">
        <f>Q228*H228</f>
        <v>0</v>
      </c>
      <c r="S228" s="197">
        <v>8.9999999999999993E-3</v>
      </c>
      <c r="T228" s="198">
        <f>S228*H228</f>
        <v>6.3E-2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144</v>
      </c>
      <c r="AT228" s="199" t="s">
        <v>140</v>
      </c>
      <c r="AU228" s="199" t="s">
        <v>145</v>
      </c>
      <c r="AY228" s="17" t="s">
        <v>137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145</v>
      </c>
      <c r="BK228" s="200">
        <f>ROUND(I228*H228,2)</f>
        <v>0</v>
      </c>
      <c r="BL228" s="17" t="s">
        <v>144</v>
      </c>
      <c r="BM228" s="199" t="s">
        <v>271</v>
      </c>
    </row>
    <row r="229" spans="1:65" s="13" customFormat="1" ht="11.25">
      <c r="B229" s="201"/>
      <c r="C229" s="202"/>
      <c r="D229" s="203" t="s">
        <v>147</v>
      </c>
      <c r="E229" s="204" t="s">
        <v>1</v>
      </c>
      <c r="F229" s="205" t="s">
        <v>206</v>
      </c>
      <c r="G229" s="202"/>
      <c r="H229" s="204" t="s">
        <v>1</v>
      </c>
      <c r="I229" s="206"/>
      <c r="J229" s="202"/>
      <c r="K229" s="202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147</v>
      </c>
      <c r="AU229" s="211" t="s">
        <v>145</v>
      </c>
      <c r="AV229" s="13" t="s">
        <v>82</v>
      </c>
      <c r="AW229" s="13" t="s">
        <v>32</v>
      </c>
      <c r="AX229" s="13" t="s">
        <v>74</v>
      </c>
      <c r="AY229" s="211" t="s">
        <v>137</v>
      </c>
    </row>
    <row r="230" spans="1:65" s="13" customFormat="1" ht="11.25">
      <c r="B230" s="201"/>
      <c r="C230" s="202"/>
      <c r="D230" s="203" t="s">
        <v>147</v>
      </c>
      <c r="E230" s="204" t="s">
        <v>1</v>
      </c>
      <c r="F230" s="205" t="s">
        <v>272</v>
      </c>
      <c r="G230" s="202"/>
      <c r="H230" s="204" t="s">
        <v>1</v>
      </c>
      <c r="I230" s="206"/>
      <c r="J230" s="202"/>
      <c r="K230" s="202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147</v>
      </c>
      <c r="AU230" s="211" t="s">
        <v>145</v>
      </c>
      <c r="AV230" s="13" t="s">
        <v>82</v>
      </c>
      <c r="AW230" s="13" t="s">
        <v>32</v>
      </c>
      <c r="AX230" s="13" t="s">
        <v>74</v>
      </c>
      <c r="AY230" s="211" t="s">
        <v>137</v>
      </c>
    </row>
    <row r="231" spans="1:65" s="14" customFormat="1" ht="11.25">
      <c r="B231" s="212"/>
      <c r="C231" s="213"/>
      <c r="D231" s="203" t="s">
        <v>147</v>
      </c>
      <c r="E231" s="214" t="s">
        <v>1</v>
      </c>
      <c r="F231" s="215" t="s">
        <v>182</v>
      </c>
      <c r="G231" s="213"/>
      <c r="H231" s="216">
        <v>7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147</v>
      </c>
      <c r="AU231" s="222" t="s">
        <v>145</v>
      </c>
      <c r="AV231" s="14" t="s">
        <v>145</v>
      </c>
      <c r="AW231" s="14" t="s">
        <v>32</v>
      </c>
      <c r="AX231" s="14" t="s">
        <v>82</v>
      </c>
      <c r="AY231" s="222" t="s">
        <v>137</v>
      </c>
    </row>
    <row r="232" spans="1:65" s="2" customFormat="1" ht="24.2" customHeight="1">
      <c r="A232" s="34"/>
      <c r="B232" s="35"/>
      <c r="C232" s="187" t="s">
        <v>273</v>
      </c>
      <c r="D232" s="187" t="s">
        <v>140</v>
      </c>
      <c r="E232" s="188" t="s">
        <v>274</v>
      </c>
      <c r="F232" s="189" t="s">
        <v>275</v>
      </c>
      <c r="G232" s="190" t="s">
        <v>266</v>
      </c>
      <c r="H232" s="191">
        <v>257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40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1E-3</v>
      </c>
      <c r="T232" s="198">
        <f>S232*H232</f>
        <v>0.25700000000000001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144</v>
      </c>
      <c r="AT232" s="199" t="s">
        <v>140</v>
      </c>
      <c r="AU232" s="199" t="s">
        <v>145</v>
      </c>
      <c r="AY232" s="17" t="s">
        <v>137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145</v>
      </c>
      <c r="BK232" s="200">
        <f>ROUND(I232*H232,2)</f>
        <v>0</v>
      </c>
      <c r="BL232" s="17" t="s">
        <v>144</v>
      </c>
      <c r="BM232" s="199" t="s">
        <v>276</v>
      </c>
    </row>
    <row r="233" spans="1:65" s="2" customFormat="1" ht="24.2" customHeight="1">
      <c r="A233" s="34"/>
      <c r="B233" s="35"/>
      <c r="C233" s="187" t="s">
        <v>277</v>
      </c>
      <c r="D233" s="187" t="s">
        <v>140</v>
      </c>
      <c r="E233" s="188" t="s">
        <v>278</v>
      </c>
      <c r="F233" s="189" t="s">
        <v>279</v>
      </c>
      <c r="G233" s="190" t="s">
        <v>266</v>
      </c>
      <c r="H233" s="191">
        <v>10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40</v>
      </c>
      <c r="O233" s="71"/>
      <c r="P233" s="197">
        <f>O233*H233</f>
        <v>0</v>
      </c>
      <c r="Q233" s="197">
        <v>0</v>
      </c>
      <c r="R233" s="197">
        <f>Q233*H233</f>
        <v>0</v>
      </c>
      <c r="S233" s="197">
        <v>1E-3</v>
      </c>
      <c r="T233" s="198">
        <f>S233*H233</f>
        <v>0.01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144</v>
      </c>
      <c r="AT233" s="199" t="s">
        <v>140</v>
      </c>
      <c r="AU233" s="199" t="s">
        <v>145</v>
      </c>
      <c r="AY233" s="17" t="s">
        <v>137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145</v>
      </c>
      <c r="BK233" s="200">
        <f>ROUND(I233*H233,2)</f>
        <v>0</v>
      </c>
      <c r="BL233" s="17" t="s">
        <v>144</v>
      </c>
      <c r="BM233" s="199" t="s">
        <v>280</v>
      </c>
    </row>
    <row r="234" spans="1:65" s="2" customFormat="1" ht="16.5" customHeight="1">
      <c r="A234" s="34"/>
      <c r="B234" s="35"/>
      <c r="C234" s="187" t="s">
        <v>281</v>
      </c>
      <c r="D234" s="187" t="s">
        <v>140</v>
      </c>
      <c r="E234" s="188" t="s">
        <v>282</v>
      </c>
      <c r="F234" s="189" t="s">
        <v>283</v>
      </c>
      <c r="G234" s="190" t="s">
        <v>266</v>
      </c>
      <c r="H234" s="191">
        <v>1.4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40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3.6999999999999998E-2</v>
      </c>
      <c r="T234" s="198">
        <f>S234*H234</f>
        <v>5.1799999999999992E-2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144</v>
      </c>
      <c r="AT234" s="199" t="s">
        <v>140</v>
      </c>
      <c r="AU234" s="199" t="s">
        <v>145</v>
      </c>
      <c r="AY234" s="17" t="s">
        <v>137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145</v>
      </c>
      <c r="BK234" s="200">
        <f>ROUND(I234*H234,2)</f>
        <v>0</v>
      </c>
      <c r="BL234" s="17" t="s">
        <v>144</v>
      </c>
      <c r="BM234" s="199" t="s">
        <v>284</v>
      </c>
    </row>
    <row r="235" spans="1:65" s="13" customFormat="1" ht="11.25">
      <c r="B235" s="201"/>
      <c r="C235" s="202"/>
      <c r="D235" s="203" t="s">
        <v>147</v>
      </c>
      <c r="E235" s="204" t="s">
        <v>1</v>
      </c>
      <c r="F235" s="205" t="s">
        <v>285</v>
      </c>
      <c r="G235" s="202"/>
      <c r="H235" s="204" t="s">
        <v>1</v>
      </c>
      <c r="I235" s="206"/>
      <c r="J235" s="202"/>
      <c r="K235" s="202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147</v>
      </c>
      <c r="AU235" s="211" t="s">
        <v>145</v>
      </c>
      <c r="AV235" s="13" t="s">
        <v>82</v>
      </c>
      <c r="AW235" s="13" t="s">
        <v>32</v>
      </c>
      <c r="AX235" s="13" t="s">
        <v>74</v>
      </c>
      <c r="AY235" s="211" t="s">
        <v>137</v>
      </c>
    </row>
    <row r="236" spans="1:65" s="14" customFormat="1" ht="11.25">
      <c r="B236" s="212"/>
      <c r="C236" s="213"/>
      <c r="D236" s="203" t="s">
        <v>147</v>
      </c>
      <c r="E236" s="214" t="s">
        <v>1</v>
      </c>
      <c r="F236" s="215" t="s">
        <v>286</v>
      </c>
      <c r="G236" s="213"/>
      <c r="H236" s="216">
        <v>1.4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147</v>
      </c>
      <c r="AU236" s="222" t="s">
        <v>145</v>
      </c>
      <c r="AV236" s="14" t="s">
        <v>145</v>
      </c>
      <c r="AW236" s="14" t="s">
        <v>32</v>
      </c>
      <c r="AX236" s="14" t="s">
        <v>82</v>
      </c>
      <c r="AY236" s="222" t="s">
        <v>137</v>
      </c>
    </row>
    <row r="237" spans="1:65" s="2" customFormat="1" ht="24.2" customHeight="1">
      <c r="A237" s="34"/>
      <c r="B237" s="35"/>
      <c r="C237" s="187" t="s">
        <v>287</v>
      </c>
      <c r="D237" s="187" t="s">
        <v>140</v>
      </c>
      <c r="E237" s="188" t="s">
        <v>288</v>
      </c>
      <c r="F237" s="189" t="s">
        <v>289</v>
      </c>
      <c r="G237" s="190" t="s">
        <v>216</v>
      </c>
      <c r="H237" s="191">
        <v>47</v>
      </c>
      <c r="I237" s="192"/>
      <c r="J237" s="193">
        <f>ROUND(I237*H237,2)</f>
        <v>0</v>
      </c>
      <c r="K237" s="194"/>
      <c r="L237" s="39"/>
      <c r="M237" s="195" t="s">
        <v>1</v>
      </c>
      <c r="N237" s="196" t="s">
        <v>40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5.6999999999999998E-4</v>
      </c>
      <c r="T237" s="198">
        <f>S237*H237</f>
        <v>2.6789999999999998E-2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144</v>
      </c>
      <c r="AT237" s="199" t="s">
        <v>140</v>
      </c>
      <c r="AU237" s="199" t="s">
        <v>145</v>
      </c>
      <c r="AY237" s="17" t="s">
        <v>137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145</v>
      </c>
      <c r="BK237" s="200">
        <f>ROUND(I237*H237,2)</f>
        <v>0</v>
      </c>
      <c r="BL237" s="17" t="s">
        <v>144</v>
      </c>
      <c r="BM237" s="199" t="s">
        <v>290</v>
      </c>
    </row>
    <row r="238" spans="1:65" s="2" customFormat="1" ht="24.2" customHeight="1">
      <c r="A238" s="34"/>
      <c r="B238" s="35"/>
      <c r="C238" s="187" t="s">
        <v>291</v>
      </c>
      <c r="D238" s="187" t="s">
        <v>140</v>
      </c>
      <c r="E238" s="188" t="s">
        <v>292</v>
      </c>
      <c r="F238" s="189" t="s">
        <v>293</v>
      </c>
      <c r="G238" s="190" t="s">
        <v>154</v>
      </c>
      <c r="H238" s="191">
        <v>3.8650000000000002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40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6.8000000000000005E-2</v>
      </c>
      <c r="T238" s="198">
        <f>S238*H238</f>
        <v>0.26282000000000005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144</v>
      </c>
      <c r="AT238" s="199" t="s">
        <v>140</v>
      </c>
      <c r="AU238" s="199" t="s">
        <v>145</v>
      </c>
      <c r="AY238" s="17" t="s">
        <v>137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145</v>
      </c>
      <c r="BK238" s="200">
        <f>ROUND(I238*H238,2)</f>
        <v>0</v>
      </c>
      <c r="BL238" s="17" t="s">
        <v>144</v>
      </c>
      <c r="BM238" s="199" t="s">
        <v>294</v>
      </c>
    </row>
    <row r="239" spans="1:65" s="13" customFormat="1" ht="11.25">
      <c r="B239" s="201"/>
      <c r="C239" s="202"/>
      <c r="D239" s="203" t="s">
        <v>147</v>
      </c>
      <c r="E239" s="204" t="s">
        <v>1</v>
      </c>
      <c r="F239" s="205" t="s">
        <v>180</v>
      </c>
      <c r="G239" s="202"/>
      <c r="H239" s="204" t="s">
        <v>1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147</v>
      </c>
      <c r="AU239" s="211" t="s">
        <v>145</v>
      </c>
      <c r="AV239" s="13" t="s">
        <v>82</v>
      </c>
      <c r="AW239" s="13" t="s">
        <v>32</v>
      </c>
      <c r="AX239" s="13" t="s">
        <v>74</v>
      </c>
      <c r="AY239" s="211" t="s">
        <v>137</v>
      </c>
    </row>
    <row r="240" spans="1:65" s="14" customFormat="1" ht="11.25">
      <c r="B240" s="212"/>
      <c r="C240" s="213"/>
      <c r="D240" s="203" t="s">
        <v>147</v>
      </c>
      <c r="E240" s="214" t="s">
        <v>1</v>
      </c>
      <c r="F240" s="215" t="s">
        <v>181</v>
      </c>
      <c r="G240" s="213"/>
      <c r="H240" s="216">
        <v>3.8650000000000002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147</v>
      </c>
      <c r="AU240" s="222" t="s">
        <v>145</v>
      </c>
      <c r="AV240" s="14" t="s">
        <v>145</v>
      </c>
      <c r="AW240" s="14" t="s">
        <v>32</v>
      </c>
      <c r="AX240" s="14" t="s">
        <v>82</v>
      </c>
      <c r="AY240" s="222" t="s">
        <v>137</v>
      </c>
    </row>
    <row r="241" spans="1:65" s="12" customFormat="1" ht="22.9" customHeight="1">
      <c r="B241" s="171"/>
      <c r="C241" s="172"/>
      <c r="D241" s="173" t="s">
        <v>73</v>
      </c>
      <c r="E241" s="185" t="s">
        <v>295</v>
      </c>
      <c r="F241" s="185" t="s">
        <v>296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SUM(P242:P248)</f>
        <v>0</v>
      </c>
      <c r="Q241" s="179"/>
      <c r="R241" s="180">
        <f>SUM(R242:R248)</f>
        <v>0</v>
      </c>
      <c r="S241" s="179"/>
      <c r="T241" s="181">
        <f>SUM(T242:T248)</f>
        <v>0</v>
      </c>
      <c r="AR241" s="182" t="s">
        <v>82</v>
      </c>
      <c r="AT241" s="183" t="s">
        <v>73</v>
      </c>
      <c r="AU241" s="183" t="s">
        <v>82</v>
      </c>
      <c r="AY241" s="182" t="s">
        <v>137</v>
      </c>
      <c r="BK241" s="184">
        <f>SUM(BK242:BK248)</f>
        <v>0</v>
      </c>
    </row>
    <row r="242" spans="1:65" s="2" customFormat="1" ht="24.2" customHeight="1">
      <c r="A242" s="34"/>
      <c r="B242" s="35"/>
      <c r="C242" s="187" t="s">
        <v>297</v>
      </c>
      <c r="D242" s="187" t="s">
        <v>140</v>
      </c>
      <c r="E242" s="188" t="s">
        <v>298</v>
      </c>
      <c r="F242" s="189" t="s">
        <v>299</v>
      </c>
      <c r="G242" s="190" t="s">
        <v>300</v>
      </c>
      <c r="H242" s="191">
        <v>10.419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40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144</v>
      </c>
      <c r="AT242" s="199" t="s">
        <v>140</v>
      </c>
      <c r="AU242" s="199" t="s">
        <v>145</v>
      </c>
      <c r="AY242" s="17" t="s">
        <v>137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145</v>
      </c>
      <c r="BK242" s="200">
        <f>ROUND(I242*H242,2)</f>
        <v>0</v>
      </c>
      <c r="BL242" s="17" t="s">
        <v>144</v>
      </c>
      <c r="BM242" s="199" t="s">
        <v>301</v>
      </c>
    </row>
    <row r="243" spans="1:65" s="2" customFormat="1" ht="33" customHeight="1">
      <c r="A243" s="34"/>
      <c r="B243" s="35"/>
      <c r="C243" s="187" t="s">
        <v>302</v>
      </c>
      <c r="D243" s="187" t="s">
        <v>140</v>
      </c>
      <c r="E243" s="188" t="s">
        <v>303</v>
      </c>
      <c r="F243" s="189" t="s">
        <v>304</v>
      </c>
      <c r="G243" s="190" t="s">
        <v>300</v>
      </c>
      <c r="H243" s="191">
        <v>20.838000000000001</v>
      </c>
      <c r="I243" s="192"/>
      <c r="J243" s="193">
        <f>ROUND(I243*H243,2)</f>
        <v>0</v>
      </c>
      <c r="K243" s="194"/>
      <c r="L243" s="39"/>
      <c r="M243" s="195" t="s">
        <v>1</v>
      </c>
      <c r="N243" s="196" t="s">
        <v>40</v>
      </c>
      <c r="O243" s="71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144</v>
      </c>
      <c r="AT243" s="199" t="s">
        <v>140</v>
      </c>
      <c r="AU243" s="199" t="s">
        <v>145</v>
      </c>
      <c r="AY243" s="17" t="s">
        <v>137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145</v>
      </c>
      <c r="BK243" s="200">
        <f>ROUND(I243*H243,2)</f>
        <v>0</v>
      </c>
      <c r="BL243" s="17" t="s">
        <v>144</v>
      </c>
      <c r="BM243" s="199" t="s">
        <v>305</v>
      </c>
    </row>
    <row r="244" spans="1:65" s="14" customFormat="1" ht="11.25">
      <c r="B244" s="212"/>
      <c r="C244" s="213"/>
      <c r="D244" s="203" t="s">
        <v>147</v>
      </c>
      <c r="E244" s="213"/>
      <c r="F244" s="215" t="s">
        <v>306</v>
      </c>
      <c r="G244" s="213"/>
      <c r="H244" s="216">
        <v>20.838000000000001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147</v>
      </c>
      <c r="AU244" s="222" t="s">
        <v>145</v>
      </c>
      <c r="AV244" s="14" t="s">
        <v>145</v>
      </c>
      <c r="AW244" s="14" t="s">
        <v>4</v>
      </c>
      <c r="AX244" s="14" t="s">
        <v>82</v>
      </c>
      <c r="AY244" s="222" t="s">
        <v>137</v>
      </c>
    </row>
    <row r="245" spans="1:65" s="2" customFormat="1" ht="24.2" customHeight="1">
      <c r="A245" s="34"/>
      <c r="B245" s="35"/>
      <c r="C245" s="187" t="s">
        <v>307</v>
      </c>
      <c r="D245" s="187" t="s">
        <v>140</v>
      </c>
      <c r="E245" s="188" t="s">
        <v>308</v>
      </c>
      <c r="F245" s="189" t="s">
        <v>309</v>
      </c>
      <c r="G245" s="190" t="s">
        <v>300</v>
      </c>
      <c r="H245" s="191">
        <v>10.419</v>
      </c>
      <c r="I245" s="192"/>
      <c r="J245" s="193">
        <f>ROUND(I245*H245,2)</f>
        <v>0</v>
      </c>
      <c r="K245" s="194"/>
      <c r="L245" s="39"/>
      <c r="M245" s="195" t="s">
        <v>1</v>
      </c>
      <c r="N245" s="196" t="s">
        <v>40</v>
      </c>
      <c r="O245" s="71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144</v>
      </c>
      <c r="AT245" s="199" t="s">
        <v>140</v>
      </c>
      <c r="AU245" s="199" t="s">
        <v>145</v>
      </c>
      <c r="AY245" s="17" t="s">
        <v>137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145</v>
      </c>
      <c r="BK245" s="200">
        <f>ROUND(I245*H245,2)</f>
        <v>0</v>
      </c>
      <c r="BL245" s="17" t="s">
        <v>144</v>
      </c>
      <c r="BM245" s="199" t="s">
        <v>310</v>
      </c>
    </row>
    <row r="246" spans="1:65" s="2" customFormat="1" ht="24.2" customHeight="1">
      <c r="A246" s="34"/>
      <c r="B246" s="35"/>
      <c r="C246" s="187" t="s">
        <v>311</v>
      </c>
      <c r="D246" s="187" t="s">
        <v>140</v>
      </c>
      <c r="E246" s="188" t="s">
        <v>312</v>
      </c>
      <c r="F246" s="189" t="s">
        <v>313</v>
      </c>
      <c r="G246" s="190" t="s">
        <v>300</v>
      </c>
      <c r="H246" s="191">
        <v>197.96100000000001</v>
      </c>
      <c r="I246" s="192"/>
      <c r="J246" s="193">
        <f>ROUND(I246*H246,2)</f>
        <v>0</v>
      </c>
      <c r="K246" s="194"/>
      <c r="L246" s="39"/>
      <c r="M246" s="195" t="s">
        <v>1</v>
      </c>
      <c r="N246" s="196" t="s">
        <v>40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144</v>
      </c>
      <c r="AT246" s="199" t="s">
        <v>140</v>
      </c>
      <c r="AU246" s="199" t="s">
        <v>145</v>
      </c>
      <c r="AY246" s="17" t="s">
        <v>137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145</v>
      </c>
      <c r="BK246" s="200">
        <f>ROUND(I246*H246,2)</f>
        <v>0</v>
      </c>
      <c r="BL246" s="17" t="s">
        <v>144</v>
      </c>
      <c r="BM246" s="199" t="s">
        <v>314</v>
      </c>
    </row>
    <row r="247" spans="1:65" s="14" customFormat="1" ht="11.25">
      <c r="B247" s="212"/>
      <c r="C247" s="213"/>
      <c r="D247" s="203" t="s">
        <v>147</v>
      </c>
      <c r="E247" s="213"/>
      <c r="F247" s="215" t="s">
        <v>315</v>
      </c>
      <c r="G247" s="213"/>
      <c r="H247" s="216">
        <v>197.96100000000001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147</v>
      </c>
      <c r="AU247" s="222" t="s">
        <v>145</v>
      </c>
      <c r="AV247" s="14" t="s">
        <v>145</v>
      </c>
      <c r="AW247" s="14" t="s">
        <v>4</v>
      </c>
      <c r="AX247" s="14" t="s">
        <v>82</v>
      </c>
      <c r="AY247" s="222" t="s">
        <v>137</v>
      </c>
    </row>
    <row r="248" spans="1:65" s="2" customFormat="1" ht="33" customHeight="1">
      <c r="A248" s="34"/>
      <c r="B248" s="35"/>
      <c r="C248" s="187" t="s">
        <v>316</v>
      </c>
      <c r="D248" s="187" t="s">
        <v>140</v>
      </c>
      <c r="E248" s="188" t="s">
        <v>317</v>
      </c>
      <c r="F248" s="189" t="s">
        <v>318</v>
      </c>
      <c r="G248" s="190" t="s">
        <v>300</v>
      </c>
      <c r="H248" s="191">
        <v>10.419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40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144</v>
      </c>
      <c r="AT248" s="199" t="s">
        <v>140</v>
      </c>
      <c r="AU248" s="199" t="s">
        <v>145</v>
      </c>
      <c r="AY248" s="17" t="s">
        <v>137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145</v>
      </c>
      <c r="BK248" s="200">
        <f>ROUND(I248*H248,2)</f>
        <v>0</v>
      </c>
      <c r="BL248" s="17" t="s">
        <v>144</v>
      </c>
      <c r="BM248" s="199" t="s">
        <v>319</v>
      </c>
    </row>
    <row r="249" spans="1:65" s="12" customFormat="1" ht="22.9" customHeight="1">
      <c r="B249" s="171"/>
      <c r="C249" s="172"/>
      <c r="D249" s="173" t="s">
        <v>73</v>
      </c>
      <c r="E249" s="185" t="s">
        <v>320</v>
      </c>
      <c r="F249" s="185" t="s">
        <v>321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SUM(P250:P251)</f>
        <v>0</v>
      </c>
      <c r="Q249" s="179"/>
      <c r="R249" s="180">
        <f>SUM(R250:R251)</f>
        <v>0</v>
      </c>
      <c r="S249" s="179"/>
      <c r="T249" s="181">
        <f>SUM(T250:T251)</f>
        <v>0</v>
      </c>
      <c r="AR249" s="182" t="s">
        <v>82</v>
      </c>
      <c r="AT249" s="183" t="s">
        <v>73</v>
      </c>
      <c r="AU249" s="183" t="s">
        <v>82</v>
      </c>
      <c r="AY249" s="182" t="s">
        <v>137</v>
      </c>
      <c r="BK249" s="184">
        <f>SUM(BK250:BK251)</f>
        <v>0</v>
      </c>
    </row>
    <row r="250" spans="1:65" s="2" customFormat="1" ht="21.75" customHeight="1">
      <c r="A250" s="34"/>
      <c r="B250" s="35"/>
      <c r="C250" s="187" t="s">
        <v>322</v>
      </c>
      <c r="D250" s="187" t="s">
        <v>140</v>
      </c>
      <c r="E250" s="188" t="s">
        <v>323</v>
      </c>
      <c r="F250" s="189" t="s">
        <v>324</v>
      </c>
      <c r="G250" s="190" t="s">
        <v>300</v>
      </c>
      <c r="H250" s="191">
        <v>2.0880000000000001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40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144</v>
      </c>
      <c r="AT250" s="199" t="s">
        <v>140</v>
      </c>
      <c r="AU250" s="199" t="s">
        <v>145</v>
      </c>
      <c r="AY250" s="17" t="s">
        <v>137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145</v>
      </c>
      <c r="BK250" s="200">
        <f>ROUND(I250*H250,2)</f>
        <v>0</v>
      </c>
      <c r="BL250" s="17" t="s">
        <v>144</v>
      </c>
      <c r="BM250" s="199" t="s">
        <v>325</v>
      </c>
    </row>
    <row r="251" spans="1:65" s="2" customFormat="1" ht="24.2" customHeight="1">
      <c r="A251" s="34"/>
      <c r="B251" s="35"/>
      <c r="C251" s="187" t="s">
        <v>326</v>
      </c>
      <c r="D251" s="187" t="s">
        <v>140</v>
      </c>
      <c r="E251" s="188" t="s">
        <v>327</v>
      </c>
      <c r="F251" s="189" t="s">
        <v>328</v>
      </c>
      <c r="G251" s="190" t="s">
        <v>300</v>
      </c>
      <c r="H251" s="191">
        <v>2.0880000000000001</v>
      </c>
      <c r="I251" s="192"/>
      <c r="J251" s="193">
        <f>ROUND(I251*H251,2)</f>
        <v>0</v>
      </c>
      <c r="K251" s="194"/>
      <c r="L251" s="39"/>
      <c r="M251" s="195" t="s">
        <v>1</v>
      </c>
      <c r="N251" s="196" t="s">
        <v>40</v>
      </c>
      <c r="O251" s="71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144</v>
      </c>
      <c r="AT251" s="199" t="s">
        <v>140</v>
      </c>
      <c r="AU251" s="199" t="s">
        <v>145</v>
      </c>
      <c r="AY251" s="17" t="s">
        <v>137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7" t="s">
        <v>145</v>
      </c>
      <c r="BK251" s="200">
        <f>ROUND(I251*H251,2)</f>
        <v>0</v>
      </c>
      <c r="BL251" s="17" t="s">
        <v>144</v>
      </c>
      <c r="BM251" s="199" t="s">
        <v>329</v>
      </c>
    </row>
    <row r="252" spans="1:65" s="12" customFormat="1" ht="25.9" customHeight="1">
      <c r="B252" s="171"/>
      <c r="C252" s="172"/>
      <c r="D252" s="173" t="s">
        <v>73</v>
      </c>
      <c r="E252" s="174" t="s">
        <v>330</v>
      </c>
      <c r="F252" s="174" t="s">
        <v>331</v>
      </c>
      <c r="G252" s="172"/>
      <c r="H252" s="172"/>
      <c r="I252" s="175"/>
      <c r="J252" s="176">
        <f>BK252</f>
        <v>0</v>
      </c>
      <c r="K252" s="172"/>
      <c r="L252" s="177"/>
      <c r="M252" s="178"/>
      <c r="N252" s="179"/>
      <c r="O252" s="179"/>
      <c r="P252" s="180">
        <f>P253+P263+P299+P349+P373+P393+P402+P424+P561+P587+P589+P612+P650+P672+P689+P720</f>
        <v>0</v>
      </c>
      <c r="Q252" s="179"/>
      <c r="R252" s="180">
        <f>R253+R263+R299+R349+R373+R393+R402+R424+R561+R587+R589+R612+R650+R672+R689+R720</f>
        <v>1.8232554800000003</v>
      </c>
      <c r="S252" s="179"/>
      <c r="T252" s="181">
        <f>T253+T263+T299+T349+T373+T393+T402+T424+T561+T587+T589+T612+T650+T672+T689+T720</f>
        <v>3.0684282999999999</v>
      </c>
      <c r="AR252" s="182" t="s">
        <v>145</v>
      </c>
      <c r="AT252" s="183" t="s">
        <v>73</v>
      </c>
      <c r="AU252" s="183" t="s">
        <v>74</v>
      </c>
      <c r="AY252" s="182" t="s">
        <v>137</v>
      </c>
      <c r="BK252" s="184">
        <f>BK253+BK263+BK299+BK349+BK373+BK393+BK402+BK424+BK561+BK587+BK589+BK612+BK650+BK672+BK689+BK720</f>
        <v>0</v>
      </c>
    </row>
    <row r="253" spans="1:65" s="12" customFormat="1" ht="22.9" customHeight="1">
      <c r="B253" s="171"/>
      <c r="C253" s="172"/>
      <c r="D253" s="173" t="s">
        <v>73</v>
      </c>
      <c r="E253" s="185" t="s">
        <v>332</v>
      </c>
      <c r="F253" s="185" t="s">
        <v>333</v>
      </c>
      <c r="G253" s="172"/>
      <c r="H253" s="172"/>
      <c r="I253" s="175"/>
      <c r="J253" s="186">
        <f>BK253</f>
        <v>0</v>
      </c>
      <c r="K253" s="172"/>
      <c r="L253" s="177"/>
      <c r="M253" s="178"/>
      <c r="N253" s="179"/>
      <c r="O253" s="179"/>
      <c r="P253" s="180">
        <f>SUM(P254:P262)</f>
        <v>0</v>
      </c>
      <c r="Q253" s="179"/>
      <c r="R253" s="180">
        <f>SUM(R254:R262)</f>
        <v>0.14384999999999998</v>
      </c>
      <c r="S253" s="179"/>
      <c r="T253" s="181">
        <f>SUM(T254:T262)</f>
        <v>0</v>
      </c>
      <c r="AR253" s="182" t="s">
        <v>145</v>
      </c>
      <c r="AT253" s="183" t="s">
        <v>73</v>
      </c>
      <c r="AU253" s="183" t="s">
        <v>82</v>
      </c>
      <c r="AY253" s="182" t="s">
        <v>137</v>
      </c>
      <c r="BK253" s="184">
        <f>SUM(BK254:BK262)</f>
        <v>0</v>
      </c>
    </row>
    <row r="254" spans="1:65" s="2" customFormat="1" ht="24.2" customHeight="1">
      <c r="A254" s="34"/>
      <c r="B254" s="35"/>
      <c r="C254" s="187" t="s">
        <v>334</v>
      </c>
      <c r="D254" s="187" t="s">
        <v>140</v>
      </c>
      <c r="E254" s="188" t="s">
        <v>335</v>
      </c>
      <c r="F254" s="189" t="s">
        <v>336</v>
      </c>
      <c r="G254" s="190" t="s">
        <v>154</v>
      </c>
      <c r="H254" s="191">
        <v>40.299999999999997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40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233</v>
      </c>
      <c r="AT254" s="199" t="s">
        <v>140</v>
      </c>
      <c r="AU254" s="199" t="s">
        <v>145</v>
      </c>
      <c r="AY254" s="17" t="s">
        <v>137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145</v>
      </c>
      <c r="BK254" s="200">
        <f>ROUND(I254*H254,2)</f>
        <v>0</v>
      </c>
      <c r="BL254" s="17" t="s">
        <v>233</v>
      </c>
      <c r="BM254" s="199" t="s">
        <v>337</v>
      </c>
    </row>
    <row r="255" spans="1:65" s="2" customFormat="1" ht="24.2" customHeight="1">
      <c r="A255" s="34"/>
      <c r="B255" s="35"/>
      <c r="C255" s="234" t="s">
        <v>338</v>
      </c>
      <c r="D255" s="234" t="s">
        <v>339</v>
      </c>
      <c r="E255" s="235" t="s">
        <v>340</v>
      </c>
      <c r="F255" s="236" t="s">
        <v>341</v>
      </c>
      <c r="G255" s="237" t="s">
        <v>154</v>
      </c>
      <c r="H255" s="238">
        <v>42.314999999999998</v>
      </c>
      <c r="I255" s="239"/>
      <c r="J255" s="240">
        <f>ROUND(I255*H255,2)</f>
        <v>0</v>
      </c>
      <c r="K255" s="241"/>
      <c r="L255" s="242"/>
      <c r="M255" s="243" t="s">
        <v>1</v>
      </c>
      <c r="N255" s="244" t="s">
        <v>40</v>
      </c>
      <c r="O255" s="71"/>
      <c r="P255" s="197">
        <f>O255*H255</f>
        <v>0</v>
      </c>
      <c r="Q255" s="197">
        <v>2.8999999999999998E-3</v>
      </c>
      <c r="R255" s="197">
        <f>Q255*H255</f>
        <v>0.12271349999999999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311</v>
      </c>
      <c r="AT255" s="199" t="s">
        <v>339</v>
      </c>
      <c r="AU255" s="199" t="s">
        <v>145</v>
      </c>
      <c r="AY255" s="17" t="s">
        <v>137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145</v>
      </c>
      <c r="BK255" s="200">
        <f>ROUND(I255*H255,2)</f>
        <v>0</v>
      </c>
      <c r="BL255" s="17" t="s">
        <v>233</v>
      </c>
      <c r="BM255" s="199" t="s">
        <v>342</v>
      </c>
    </row>
    <row r="256" spans="1:65" s="14" customFormat="1" ht="11.25">
      <c r="B256" s="212"/>
      <c r="C256" s="213"/>
      <c r="D256" s="203" t="s">
        <v>147</v>
      </c>
      <c r="E256" s="213"/>
      <c r="F256" s="215" t="s">
        <v>343</v>
      </c>
      <c r="G256" s="213"/>
      <c r="H256" s="216">
        <v>42.314999999999998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147</v>
      </c>
      <c r="AU256" s="222" t="s">
        <v>145</v>
      </c>
      <c r="AV256" s="14" t="s">
        <v>145</v>
      </c>
      <c r="AW256" s="14" t="s">
        <v>4</v>
      </c>
      <c r="AX256" s="14" t="s">
        <v>82</v>
      </c>
      <c r="AY256" s="222" t="s">
        <v>137</v>
      </c>
    </row>
    <row r="257" spans="1:65" s="2" customFormat="1" ht="24.2" customHeight="1">
      <c r="A257" s="34"/>
      <c r="B257" s="35"/>
      <c r="C257" s="187" t="s">
        <v>344</v>
      </c>
      <c r="D257" s="187" t="s">
        <v>140</v>
      </c>
      <c r="E257" s="188" t="s">
        <v>345</v>
      </c>
      <c r="F257" s="189" t="s">
        <v>346</v>
      </c>
      <c r="G257" s="190" t="s">
        <v>154</v>
      </c>
      <c r="H257" s="191">
        <v>40.299999999999997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40</v>
      </c>
      <c r="O257" s="7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233</v>
      </c>
      <c r="AT257" s="199" t="s">
        <v>140</v>
      </c>
      <c r="AU257" s="199" t="s">
        <v>145</v>
      </c>
      <c r="AY257" s="17" t="s">
        <v>137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145</v>
      </c>
      <c r="BK257" s="200">
        <f>ROUND(I257*H257,2)</f>
        <v>0</v>
      </c>
      <c r="BL257" s="17" t="s">
        <v>233</v>
      </c>
      <c r="BM257" s="199" t="s">
        <v>347</v>
      </c>
    </row>
    <row r="258" spans="1:65" s="2" customFormat="1" ht="24.2" customHeight="1">
      <c r="A258" s="34"/>
      <c r="B258" s="35"/>
      <c r="C258" s="234" t="s">
        <v>348</v>
      </c>
      <c r="D258" s="234" t="s">
        <v>339</v>
      </c>
      <c r="E258" s="235" t="s">
        <v>349</v>
      </c>
      <c r="F258" s="236" t="s">
        <v>350</v>
      </c>
      <c r="G258" s="237" t="s">
        <v>154</v>
      </c>
      <c r="H258" s="238">
        <v>46.97</v>
      </c>
      <c r="I258" s="239"/>
      <c r="J258" s="240">
        <f>ROUND(I258*H258,2)</f>
        <v>0</v>
      </c>
      <c r="K258" s="241"/>
      <c r="L258" s="242"/>
      <c r="M258" s="243" t="s">
        <v>1</v>
      </c>
      <c r="N258" s="244" t="s">
        <v>40</v>
      </c>
      <c r="O258" s="71"/>
      <c r="P258" s="197">
        <f>O258*H258</f>
        <v>0</v>
      </c>
      <c r="Q258" s="197">
        <v>4.4999999999999999E-4</v>
      </c>
      <c r="R258" s="197">
        <f>Q258*H258</f>
        <v>2.1136499999999999E-2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311</v>
      </c>
      <c r="AT258" s="199" t="s">
        <v>339</v>
      </c>
      <c r="AU258" s="199" t="s">
        <v>145</v>
      </c>
      <c r="AY258" s="17" t="s">
        <v>137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145</v>
      </c>
      <c r="BK258" s="200">
        <f>ROUND(I258*H258,2)</f>
        <v>0</v>
      </c>
      <c r="BL258" s="17" t="s">
        <v>233</v>
      </c>
      <c r="BM258" s="199" t="s">
        <v>351</v>
      </c>
    </row>
    <row r="259" spans="1:65" s="14" customFormat="1" ht="11.25">
      <c r="B259" s="212"/>
      <c r="C259" s="213"/>
      <c r="D259" s="203" t="s">
        <v>147</v>
      </c>
      <c r="E259" s="213"/>
      <c r="F259" s="215" t="s">
        <v>352</v>
      </c>
      <c r="G259" s="213"/>
      <c r="H259" s="216">
        <v>46.97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147</v>
      </c>
      <c r="AU259" s="222" t="s">
        <v>145</v>
      </c>
      <c r="AV259" s="14" t="s">
        <v>145</v>
      </c>
      <c r="AW259" s="14" t="s">
        <v>4</v>
      </c>
      <c r="AX259" s="14" t="s">
        <v>82</v>
      </c>
      <c r="AY259" s="222" t="s">
        <v>137</v>
      </c>
    </row>
    <row r="260" spans="1:65" s="2" customFormat="1" ht="24.2" customHeight="1">
      <c r="A260" s="34"/>
      <c r="B260" s="35"/>
      <c r="C260" s="187" t="s">
        <v>353</v>
      </c>
      <c r="D260" s="187" t="s">
        <v>140</v>
      </c>
      <c r="E260" s="188" t="s">
        <v>354</v>
      </c>
      <c r="F260" s="189" t="s">
        <v>355</v>
      </c>
      <c r="G260" s="190" t="s">
        <v>300</v>
      </c>
      <c r="H260" s="191">
        <v>0.14399999999999999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40</v>
      </c>
      <c r="O260" s="7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233</v>
      </c>
      <c r="AT260" s="199" t="s">
        <v>140</v>
      </c>
      <c r="AU260" s="199" t="s">
        <v>145</v>
      </c>
      <c r="AY260" s="17" t="s">
        <v>137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145</v>
      </c>
      <c r="BK260" s="200">
        <f>ROUND(I260*H260,2)</f>
        <v>0</v>
      </c>
      <c r="BL260" s="17" t="s">
        <v>233</v>
      </c>
      <c r="BM260" s="199" t="s">
        <v>356</v>
      </c>
    </row>
    <row r="261" spans="1:65" s="2" customFormat="1" ht="24.2" customHeight="1">
      <c r="A261" s="34"/>
      <c r="B261" s="35"/>
      <c r="C261" s="187" t="s">
        <v>357</v>
      </c>
      <c r="D261" s="187" t="s">
        <v>140</v>
      </c>
      <c r="E261" s="188" t="s">
        <v>358</v>
      </c>
      <c r="F261" s="189" t="s">
        <v>359</v>
      </c>
      <c r="G261" s="190" t="s">
        <v>300</v>
      </c>
      <c r="H261" s="191">
        <v>0.14399999999999999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40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233</v>
      </c>
      <c r="AT261" s="199" t="s">
        <v>140</v>
      </c>
      <c r="AU261" s="199" t="s">
        <v>145</v>
      </c>
      <c r="AY261" s="17" t="s">
        <v>137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145</v>
      </c>
      <c r="BK261" s="200">
        <f>ROUND(I261*H261,2)</f>
        <v>0</v>
      </c>
      <c r="BL261" s="17" t="s">
        <v>233</v>
      </c>
      <c r="BM261" s="199" t="s">
        <v>360</v>
      </c>
    </row>
    <row r="262" spans="1:65" s="2" customFormat="1" ht="24.2" customHeight="1">
      <c r="A262" s="34"/>
      <c r="B262" s="35"/>
      <c r="C262" s="187" t="s">
        <v>361</v>
      </c>
      <c r="D262" s="187" t="s">
        <v>140</v>
      </c>
      <c r="E262" s="188" t="s">
        <v>362</v>
      </c>
      <c r="F262" s="189" t="s">
        <v>363</v>
      </c>
      <c r="G262" s="190" t="s">
        <v>300</v>
      </c>
      <c r="H262" s="191">
        <v>0.14399999999999999</v>
      </c>
      <c r="I262" s="192"/>
      <c r="J262" s="193">
        <f>ROUND(I262*H262,2)</f>
        <v>0</v>
      </c>
      <c r="K262" s="194"/>
      <c r="L262" s="39"/>
      <c r="M262" s="195" t="s">
        <v>1</v>
      </c>
      <c r="N262" s="196" t="s">
        <v>40</v>
      </c>
      <c r="O262" s="71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233</v>
      </c>
      <c r="AT262" s="199" t="s">
        <v>140</v>
      </c>
      <c r="AU262" s="199" t="s">
        <v>145</v>
      </c>
      <c r="AY262" s="17" t="s">
        <v>137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145</v>
      </c>
      <c r="BK262" s="200">
        <f>ROUND(I262*H262,2)</f>
        <v>0</v>
      </c>
      <c r="BL262" s="17" t="s">
        <v>233</v>
      </c>
      <c r="BM262" s="199" t="s">
        <v>364</v>
      </c>
    </row>
    <row r="263" spans="1:65" s="12" customFormat="1" ht="22.9" customHeight="1">
      <c r="B263" s="171"/>
      <c r="C263" s="172"/>
      <c r="D263" s="173" t="s">
        <v>73</v>
      </c>
      <c r="E263" s="185" t="s">
        <v>365</v>
      </c>
      <c r="F263" s="185" t="s">
        <v>366</v>
      </c>
      <c r="G263" s="172"/>
      <c r="H263" s="172"/>
      <c r="I263" s="175"/>
      <c r="J263" s="186">
        <f>BK263</f>
        <v>0</v>
      </c>
      <c r="K263" s="172"/>
      <c r="L263" s="177"/>
      <c r="M263" s="178"/>
      <c r="N263" s="179"/>
      <c r="O263" s="179"/>
      <c r="P263" s="180">
        <f>SUM(P264:P298)</f>
        <v>0</v>
      </c>
      <c r="Q263" s="179"/>
      <c r="R263" s="180">
        <f>SUM(R264:R298)</f>
        <v>8.6199999999999992E-3</v>
      </c>
      <c r="S263" s="179"/>
      <c r="T263" s="181">
        <f>SUM(T264:T298)</f>
        <v>2.0879999999999999E-2</v>
      </c>
      <c r="AR263" s="182" t="s">
        <v>145</v>
      </c>
      <c r="AT263" s="183" t="s">
        <v>73</v>
      </c>
      <c r="AU263" s="183" t="s">
        <v>82</v>
      </c>
      <c r="AY263" s="182" t="s">
        <v>137</v>
      </c>
      <c r="BK263" s="184">
        <f>SUM(BK264:BK298)</f>
        <v>0</v>
      </c>
    </row>
    <row r="264" spans="1:65" s="2" customFormat="1" ht="16.5" customHeight="1">
      <c r="A264" s="34"/>
      <c r="B264" s="35"/>
      <c r="C264" s="187" t="s">
        <v>367</v>
      </c>
      <c r="D264" s="187" t="s">
        <v>140</v>
      </c>
      <c r="E264" s="188" t="s">
        <v>368</v>
      </c>
      <c r="F264" s="189" t="s">
        <v>369</v>
      </c>
      <c r="G264" s="190" t="s">
        <v>216</v>
      </c>
      <c r="H264" s="191">
        <v>2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40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233</v>
      </c>
      <c r="AT264" s="199" t="s">
        <v>140</v>
      </c>
      <c r="AU264" s="199" t="s">
        <v>145</v>
      </c>
      <c r="AY264" s="17" t="s">
        <v>137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145</v>
      </c>
      <c r="BK264" s="200">
        <f>ROUND(I264*H264,2)</f>
        <v>0</v>
      </c>
      <c r="BL264" s="17" t="s">
        <v>233</v>
      </c>
      <c r="BM264" s="199" t="s">
        <v>370</v>
      </c>
    </row>
    <row r="265" spans="1:65" s="13" customFormat="1" ht="11.25">
      <c r="B265" s="201"/>
      <c r="C265" s="202"/>
      <c r="D265" s="203" t="s">
        <v>147</v>
      </c>
      <c r="E265" s="204" t="s">
        <v>1</v>
      </c>
      <c r="F265" s="205" t="s">
        <v>371</v>
      </c>
      <c r="G265" s="202"/>
      <c r="H265" s="204" t="s">
        <v>1</v>
      </c>
      <c r="I265" s="206"/>
      <c r="J265" s="202"/>
      <c r="K265" s="202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147</v>
      </c>
      <c r="AU265" s="211" t="s">
        <v>145</v>
      </c>
      <c r="AV265" s="13" t="s">
        <v>82</v>
      </c>
      <c r="AW265" s="13" t="s">
        <v>32</v>
      </c>
      <c r="AX265" s="13" t="s">
        <v>74</v>
      </c>
      <c r="AY265" s="211" t="s">
        <v>137</v>
      </c>
    </row>
    <row r="266" spans="1:65" s="14" customFormat="1" ht="11.25">
      <c r="B266" s="212"/>
      <c r="C266" s="213"/>
      <c r="D266" s="203" t="s">
        <v>147</v>
      </c>
      <c r="E266" s="214" t="s">
        <v>1</v>
      </c>
      <c r="F266" s="215" t="s">
        <v>372</v>
      </c>
      <c r="G266" s="213"/>
      <c r="H266" s="216">
        <v>2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147</v>
      </c>
      <c r="AU266" s="222" t="s">
        <v>145</v>
      </c>
      <c r="AV266" s="14" t="s">
        <v>145</v>
      </c>
      <c r="AW266" s="14" t="s">
        <v>32</v>
      </c>
      <c r="AX266" s="14" t="s">
        <v>82</v>
      </c>
      <c r="AY266" s="222" t="s">
        <v>137</v>
      </c>
    </row>
    <row r="267" spans="1:65" s="2" customFormat="1" ht="16.5" customHeight="1">
      <c r="A267" s="34"/>
      <c r="B267" s="35"/>
      <c r="C267" s="187" t="s">
        <v>373</v>
      </c>
      <c r="D267" s="187" t="s">
        <v>140</v>
      </c>
      <c r="E267" s="188" t="s">
        <v>374</v>
      </c>
      <c r="F267" s="189" t="s">
        <v>375</v>
      </c>
      <c r="G267" s="190" t="s">
        <v>216</v>
      </c>
      <c r="H267" s="191">
        <v>1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40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233</v>
      </c>
      <c r="AT267" s="199" t="s">
        <v>140</v>
      </c>
      <c r="AU267" s="199" t="s">
        <v>145</v>
      </c>
      <c r="AY267" s="17" t="s">
        <v>137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145</v>
      </c>
      <c r="BK267" s="200">
        <f>ROUND(I267*H267,2)</f>
        <v>0</v>
      </c>
      <c r="BL267" s="17" t="s">
        <v>233</v>
      </c>
      <c r="BM267" s="199" t="s">
        <v>376</v>
      </c>
    </row>
    <row r="268" spans="1:65" s="13" customFormat="1" ht="11.25">
      <c r="B268" s="201"/>
      <c r="C268" s="202"/>
      <c r="D268" s="203" t="s">
        <v>147</v>
      </c>
      <c r="E268" s="204" t="s">
        <v>1</v>
      </c>
      <c r="F268" s="205" t="s">
        <v>377</v>
      </c>
      <c r="G268" s="202"/>
      <c r="H268" s="204" t="s">
        <v>1</v>
      </c>
      <c r="I268" s="206"/>
      <c r="J268" s="202"/>
      <c r="K268" s="202"/>
      <c r="L268" s="207"/>
      <c r="M268" s="208"/>
      <c r="N268" s="209"/>
      <c r="O268" s="209"/>
      <c r="P268" s="209"/>
      <c r="Q268" s="209"/>
      <c r="R268" s="209"/>
      <c r="S268" s="209"/>
      <c r="T268" s="210"/>
      <c r="AT268" s="211" t="s">
        <v>147</v>
      </c>
      <c r="AU268" s="211" t="s">
        <v>145</v>
      </c>
      <c r="AV268" s="13" t="s">
        <v>82</v>
      </c>
      <c r="AW268" s="13" t="s">
        <v>32</v>
      </c>
      <c r="AX268" s="13" t="s">
        <v>74</v>
      </c>
      <c r="AY268" s="211" t="s">
        <v>137</v>
      </c>
    </row>
    <row r="269" spans="1:65" s="14" customFormat="1" ht="11.25">
      <c r="B269" s="212"/>
      <c r="C269" s="213"/>
      <c r="D269" s="203" t="s">
        <v>147</v>
      </c>
      <c r="E269" s="214" t="s">
        <v>1</v>
      </c>
      <c r="F269" s="215" t="s">
        <v>82</v>
      </c>
      <c r="G269" s="213"/>
      <c r="H269" s="216">
        <v>1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147</v>
      </c>
      <c r="AU269" s="222" t="s">
        <v>145</v>
      </c>
      <c r="AV269" s="14" t="s">
        <v>145</v>
      </c>
      <c r="AW269" s="14" t="s">
        <v>32</v>
      </c>
      <c r="AX269" s="14" t="s">
        <v>82</v>
      </c>
      <c r="AY269" s="222" t="s">
        <v>137</v>
      </c>
    </row>
    <row r="270" spans="1:65" s="2" customFormat="1" ht="16.5" customHeight="1">
      <c r="A270" s="34"/>
      <c r="B270" s="35"/>
      <c r="C270" s="187" t="s">
        <v>378</v>
      </c>
      <c r="D270" s="187" t="s">
        <v>140</v>
      </c>
      <c r="E270" s="188" t="s">
        <v>379</v>
      </c>
      <c r="F270" s="189" t="s">
        <v>380</v>
      </c>
      <c r="G270" s="190" t="s">
        <v>216</v>
      </c>
      <c r="H270" s="191">
        <v>1</v>
      </c>
      <c r="I270" s="192"/>
      <c r="J270" s="193">
        <f>ROUND(I270*H270,2)</f>
        <v>0</v>
      </c>
      <c r="K270" s="194"/>
      <c r="L270" s="39"/>
      <c r="M270" s="195" t="s">
        <v>1</v>
      </c>
      <c r="N270" s="196" t="s">
        <v>40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233</v>
      </c>
      <c r="AT270" s="199" t="s">
        <v>140</v>
      </c>
      <c r="AU270" s="199" t="s">
        <v>145</v>
      </c>
      <c r="AY270" s="17" t="s">
        <v>137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145</v>
      </c>
      <c r="BK270" s="200">
        <f>ROUND(I270*H270,2)</f>
        <v>0</v>
      </c>
      <c r="BL270" s="17" t="s">
        <v>233</v>
      </c>
      <c r="BM270" s="199" t="s">
        <v>381</v>
      </c>
    </row>
    <row r="271" spans="1:65" s="13" customFormat="1" ht="11.25">
      <c r="B271" s="201"/>
      <c r="C271" s="202"/>
      <c r="D271" s="203" t="s">
        <v>147</v>
      </c>
      <c r="E271" s="204" t="s">
        <v>1</v>
      </c>
      <c r="F271" s="205" t="s">
        <v>382</v>
      </c>
      <c r="G271" s="202"/>
      <c r="H271" s="204" t="s">
        <v>1</v>
      </c>
      <c r="I271" s="206"/>
      <c r="J271" s="202"/>
      <c r="K271" s="202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147</v>
      </c>
      <c r="AU271" s="211" t="s">
        <v>145</v>
      </c>
      <c r="AV271" s="13" t="s">
        <v>82</v>
      </c>
      <c r="AW271" s="13" t="s">
        <v>32</v>
      </c>
      <c r="AX271" s="13" t="s">
        <v>74</v>
      </c>
      <c r="AY271" s="211" t="s">
        <v>137</v>
      </c>
    </row>
    <row r="272" spans="1:65" s="14" customFormat="1" ht="11.25">
      <c r="B272" s="212"/>
      <c r="C272" s="213"/>
      <c r="D272" s="203" t="s">
        <v>147</v>
      </c>
      <c r="E272" s="214" t="s">
        <v>1</v>
      </c>
      <c r="F272" s="215" t="s">
        <v>82</v>
      </c>
      <c r="G272" s="213"/>
      <c r="H272" s="216">
        <v>1</v>
      </c>
      <c r="I272" s="217"/>
      <c r="J272" s="213"/>
      <c r="K272" s="213"/>
      <c r="L272" s="218"/>
      <c r="M272" s="219"/>
      <c r="N272" s="220"/>
      <c r="O272" s="220"/>
      <c r="P272" s="220"/>
      <c r="Q272" s="220"/>
      <c r="R272" s="220"/>
      <c r="S272" s="220"/>
      <c r="T272" s="221"/>
      <c r="AT272" s="222" t="s">
        <v>147</v>
      </c>
      <c r="AU272" s="222" t="s">
        <v>145</v>
      </c>
      <c r="AV272" s="14" t="s">
        <v>145</v>
      </c>
      <c r="AW272" s="14" t="s">
        <v>32</v>
      </c>
      <c r="AX272" s="14" t="s">
        <v>82</v>
      </c>
      <c r="AY272" s="222" t="s">
        <v>137</v>
      </c>
    </row>
    <row r="273" spans="1:65" s="2" customFormat="1" ht="16.5" customHeight="1">
      <c r="A273" s="34"/>
      <c r="B273" s="35"/>
      <c r="C273" s="187" t="s">
        <v>383</v>
      </c>
      <c r="D273" s="187" t="s">
        <v>140</v>
      </c>
      <c r="E273" s="188" t="s">
        <v>384</v>
      </c>
      <c r="F273" s="189" t="s">
        <v>385</v>
      </c>
      <c r="G273" s="190" t="s">
        <v>266</v>
      </c>
      <c r="H273" s="191">
        <v>9</v>
      </c>
      <c r="I273" s="192"/>
      <c r="J273" s="193">
        <f>ROUND(I273*H273,2)</f>
        <v>0</v>
      </c>
      <c r="K273" s="194"/>
      <c r="L273" s="39"/>
      <c r="M273" s="195" t="s">
        <v>1</v>
      </c>
      <c r="N273" s="196" t="s">
        <v>40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2.0999999999999999E-3</v>
      </c>
      <c r="T273" s="198">
        <f>S273*H273</f>
        <v>1.89E-2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233</v>
      </c>
      <c r="AT273" s="199" t="s">
        <v>140</v>
      </c>
      <c r="AU273" s="199" t="s">
        <v>145</v>
      </c>
      <c r="AY273" s="17" t="s">
        <v>137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145</v>
      </c>
      <c r="BK273" s="200">
        <f>ROUND(I273*H273,2)</f>
        <v>0</v>
      </c>
      <c r="BL273" s="17" t="s">
        <v>233</v>
      </c>
      <c r="BM273" s="199" t="s">
        <v>386</v>
      </c>
    </row>
    <row r="274" spans="1:65" s="13" customFormat="1" ht="11.25">
      <c r="B274" s="201"/>
      <c r="C274" s="202"/>
      <c r="D274" s="203" t="s">
        <v>147</v>
      </c>
      <c r="E274" s="204" t="s">
        <v>1</v>
      </c>
      <c r="F274" s="205" t="s">
        <v>387</v>
      </c>
      <c r="G274" s="202"/>
      <c r="H274" s="204" t="s">
        <v>1</v>
      </c>
      <c r="I274" s="206"/>
      <c r="J274" s="202"/>
      <c r="K274" s="202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147</v>
      </c>
      <c r="AU274" s="211" t="s">
        <v>145</v>
      </c>
      <c r="AV274" s="13" t="s">
        <v>82</v>
      </c>
      <c r="AW274" s="13" t="s">
        <v>32</v>
      </c>
      <c r="AX274" s="13" t="s">
        <v>74</v>
      </c>
      <c r="AY274" s="211" t="s">
        <v>137</v>
      </c>
    </row>
    <row r="275" spans="1:65" s="14" customFormat="1" ht="11.25">
      <c r="B275" s="212"/>
      <c r="C275" s="213"/>
      <c r="D275" s="203" t="s">
        <v>147</v>
      </c>
      <c r="E275" s="214" t="s">
        <v>1</v>
      </c>
      <c r="F275" s="215" t="s">
        <v>170</v>
      </c>
      <c r="G275" s="213"/>
      <c r="H275" s="216">
        <v>5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147</v>
      </c>
      <c r="AU275" s="222" t="s">
        <v>145</v>
      </c>
      <c r="AV275" s="14" t="s">
        <v>145</v>
      </c>
      <c r="AW275" s="14" t="s">
        <v>32</v>
      </c>
      <c r="AX275" s="14" t="s">
        <v>74</v>
      </c>
      <c r="AY275" s="222" t="s">
        <v>137</v>
      </c>
    </row>
    <row r="276" spans="1:65" s="13" customFormat="1" ht="11.25">
      <c r="B276" s="201"/>
      <c r="C276" s="202"/>
      <c r="D276" s="203" t="s">
        <v>147</v>
      </c>
      <c r="E276" s="204" t="s">
        <v>1</v>
      </c>
      <c r="F276" s="205" t="s">
        <v>388</v>
      </c>
      <c r="G276" s="202"/>
      <c r="H276" s="204" t="s">
        <v>1</v>
      </c>
      <c r="I276" s="206"/>
      <c r="J276" s="202"/>
      <c r="K276" s="202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147</v>
      </c>
      <c r="AU276" s="211" t="s">
        <v>145</v>
      </c>
      <c r="AV276" s="13" t="s">
        <v>82</v>
      </c>
      <c r="AW276" s="13" t="s">
        <v>32</v>
      </c>
      <c r="AX276" s="13" t="s">
        <v>74</v>
      </c>
      <c r="AY276" s="211" t="s">
        <v>137</v>
      </c>
    </row>
    <row r="277" spans="1:65" s="14" customFormat="1" ht="11.25">
      <c r="B277" s="212"/>
      <c r="C277" s="213"/>
      <c r="D277" s="203" t="s">
        <v>147</v>
      </c>
      <c r="E277" s="214" t="s">
        <v>1</v>
      </c>
      <c r="F277" s="215" t="s">
        <v>144</v>
      </c>
      <c r="G277" s="213"/>
      <c r="H277" s="216">
        <v>4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147</v>
      </c>
      <c r="AU277" s="222" t="s">
        <v>145</v>
      </c>
      <c r="AV277" s="14" t="s">
        <v>145</v>
      </c>
      <c r="AW277" s="14" t="s">
        <v>32</v>
      </c>
      <c r="AX277" s="14" t="s">
        <v>74</v>
      </c>
      <c r="AY277" s="222" t="s">
        <v>137</v>
      </c>
    </row>
    <row r="278" spans="1:65" s="15" customFormat="1" ht="11.25">
      <c r="B278" s="223"/>
      <c r="C278" s="224"/>
      <c r="D278" s="203" t="s">
        <v>147</v>
      </c>
      <c r="E278" s="225" t="s">
        <v>1</v>
      </c>
      <c r="F278" s="226" t="s">
        <v>162</v>
      </c>
      <c r="G278" s="224"/>
      <c r="H278" s="227">
        <v>9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147</v>
      </c>
      <c r="AU278" s="233" t="s">
        <v>145</v>
      </c>
      <c r="AV278" s="15" t="s">
        <v>144</v>
      </c>
      <c r="AW278" s="15" t="s">
        <v>32</v>
      </c>
      <c r="AX278" s="15" t="s">
        <v>82</v>
      </c>
      <c r="AY278" s="233" t="s">
        <v>137</v>
      </c>
    </row>
    <row r="279" spans="1:65" s="2" customFormat="1" ht="16.5" customHeight="1">
      <c r="A279" s="34"/>
      <c r="B279" s="35"/>
      <c r="C279" s="187" t="s">
        <v>389</v>
      </c>
      <c r="D279" s="187" t="s">
        <v>140</v>
      </c>
      <c r="E279" s="188" t="s">
        <v>390</v>
      </c>
      <c r="F279" s="189" t="s">
        <v>391</v>
      </c>
      <c r="G279" s="190" t="s">
        <v>266</v>
      </c>
      <c r="H279" s="191">
        <v>1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40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1.98E-3</v>
      </c>
      <c r="T279" s="198">
        <f>S279*H279</f>
        <v>1.98E-3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233</v>
      </c>
      <c r="AT279" s="199" t="s">
        <v>140</v>
      </c>
      <c r="AU279" s="199" t="s">
        <v>145</v>
      </c>
      <c r="AY279" s="17" t="s">
        <v>137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145</v>
      </c>
      <c r="BK279" s="200">
        <f>ROUND(I279*H279,2)</f>
        <v>0</v>
      </c>
      <c r="BL279" s="17" t="s">
        <v>233</v>
      </c>
      <c r="BM279" s="199" t="s">
        <v>392</v>
      </c>
    </row>
    <row r="280" spans="1:65" s="13" customFormat="1" ht="11.25">
      <c r="B280" s="201"/>
      <c r="C280" s="202"/>
      <c r="D280" s="203" t="s">
        <v>147</v>
      </c>
      <c r="E280" s="204" t="s">
        <v>1</v>
      </c>
      <c r="F280" s="205" t="s">
        <v>382</v>
      </c>
      <c r="G280" s="202"/>
      <c r="H280" s="204" t="s">
        <v>1</v>
      </c>
      <c r="I280" s="206"/>
      <c r="J280" s="202"/>
      <c r="K280" s="202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147</v>
      </c>
      <c r="AU280" s="211" t="s">
        <v>145</v>
      </c>
      <c r="AV280" s="13" t="s">
        <v>82</v>
      </c>
      <c r="AW280" s="13" t="s">
        <v>32</v>
      </c>
      <c r="AX280" s="13" t="s">
        <v>74</v>
      </c>
      <c r="AY280" s="211" t="s">
        <v>137</v>
      </c>
    </row>
    <row r="281" spans="1:65" s="14" customFormat="1" ht="11.25">
      <c r="B281" s="212"/>
      <c r="C281" s="213"/>
      <c r="D281" s="203" t="s">
        <v>147</v>
      </c>
      <c r="E281" s="214" t="s">
        <v>1</v>
      </c>
      <c r="F281" s="215" t="s">
        <v>82</v>
      </c>
      <c r="G281" s="213"/>
      <c r="H281" s="216">
        <v>1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147</v>
      </c>
      <c r="AU281" s="222" t="s">
        <v>145</v>
      </c>
      <c r="AV281" s="14" t="s">
        <v>145</v>
      </c>
      <c r="AW281" s="14" t="s">
        <v>32</v>
      </c>
      <c r="AX281" s="14" t="s">
        <v>82</v>
      </c>
      <c r="AY281" s="222" t="s">
        <v>137</v>
      </c>
    </row>
    <row r="282" spans="1:65" s="2" customFormat="1" ht="16.5" customHeight="1">
      <c r="A282" s="34"/>
      <c r="B282" s="35"/>
      <c r="C282" s="187" t="s">
        <v>393</v>
      </c>
      <c r="D282" s="187" t="s">
        <v>140</v>
      </c>
      <c r="E282" s="188" t="s">
        <v>394</v>
      </c>
      <c r="F282" s="189" t="s">
        <v>395</v>
      </c>
      <c r="G282" s="190" t="s">
        <v>216</v>
      </c>
      <c r="H282" s="191">
        <v>2</v>
      </c>
      <c r="I282" s="192"/>
      <c r="J282" s="193">
        <f>ROUND(I282*H282,2)</f>
        <v>0</v>
      </c>
      <c r="K282" s="194"/>
      <c r="L282" s="39"/>
      <c r="M282" s="195" t="s">
        <v>1</v>
      </c>
      <c r="N282" s="196" t="s">
        <v>40</v>
      </c>
      <c r="O282" s="71"/>
      <c r="P282" s="197">
        <f>O282*H282</f>
        <v>0</v>
      </c>
      <c r="Q282" s="197">
        <v>1.7899999999999999E-3</v>
      </c>
      <c r="R282" s="197">
        <f>Q282*H282</f>
        <v>3.5799999999999998E-3</v>
      </c>
      <c r="S282" s="197">
        <v>0</v>
      </c>
      <c r="T282" s="19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233</v>
      </c>
      <c r="AT282" s="199" t="s">
        <v>140</v>
      </c>
      <c r="AU282" s="199" t="s">
        <v>145</v>
      </c>
      <c r="AY282" s="17" t="s">
        <v>137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7" t="s">
        <v>145</v>
      </c>
      <c r="BK282" s="200">
        <f>ROUND(I282*H282,2)</f>
        <v>0</v>
      </c>
      <c r="BL282" s="17" t="s">
        <v>233</v>
      </c>
      <c r="BM282" s="199" t="s">
        <v>396</v>
      </c>
    </row>
    <row r="283" spans="1:65" s="2" customFormat="1" ht="16.5" customHeight="1">
      <c r="A283" s="34"/>
      <c r="B283" s="35"/>
      <c r="C283" s="187" t="s">
        <v>397</v>
      </c>
      <c r="D283" s="187" t="s">
        <v>140</v>
      </c>
      <c r="E283" s="188" t="s">
        <v>398</v>
      </c>
      <c r="F283" s="189" t="s">
        <v>399</v>
      </c>
      <c r="G283" s="190" t="s">
        <v>216</v>
      </c>
      <c r="H283" s="191">
        <v>1</v>
      </c>
      <c r="I283" s="192"/>
      <c r="J283" s="193">
        <f>ROUND(I283*H283,2)</f>
        <v>0</v>
      </c>
      <c r="K283" s="194"/>
      <c r="L283" s="39"/>
      <c r="M283" s="195" t="s">
        <v>1</v>
      </c>
      <c r="N283" s="196" t="s">
        <v>40</v>
      </c>
      <c r="O283" s="71"/>
      <c r="P283" s="197">
        <f>O283*H283</f>
        <v>0</v>
      </c>
      <c r="Q283" s="197">
        <v>1E-3</v>
      </c>
      <c r="R283" s="197">
        <f>Q283*H283</f>
        <v>1E-3</v>
      </c>
      <c r="S283" s="197">
        <v>0</v>
      </c>
      <c r="T283" s="19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233</v>
      </c>
      <c r="AT283" s="199" t="s">
        <v>140</v>
      </c>
      <c r="AU283" s="199" t="s">
        <v>145</v>
      </c>
      <c r="AY283" s="17" t="s">
        <v>137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145</v>
      </c>
      <c r="BK283" s="200">
        <f>ROUND(I283*H283,2)</f>
        <v>0</v>
      </c>
      <c r="BL283" s="17" t="s">
        <v>233</v>
      </c>
      <c r="BM283" s="199" t="s">
        <v>400</v>
      </c>
    </row>
    <row r="284" spans="1:65" s="2" customFormat="1" ht="16.5" customHeight="1">
      <c r="A284" s="34"/>
      <c r="B284" s="35"/>
      <c r="C284" s="187" t="s">
        <v>401</v>
      </c>
      <c r="D284" s="187" t="s">
        <v>140</v>
      </c>
      <c r="E284" s="188" t="s">
        <v>402</v>
      </c>
      <c r="F284" s="189" t="s">
        <v>403</v>
      </c>
      <c r="G284" s="190" t="s">
        <v>266</v>
      </c>
      <c r="H284" s="191">
        <v>7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40</v>
      </c>
      <c r="O284" s="71"/>
      <c r="P284" s="197">
        <f>O284*H284</f>
        <v>0</v>
      </c>
      <c r="Q284" s="197">
        <v>4.8000000000000001E-4</v>
      </c>
      <c r="R284" s="197">
        <f>Q284*H284</f>
        <v>3.3600000000000001E-3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233</v>
      </c>
      <c r="AT284" s="199" t="s">
        <v>140</v>
      </c>
      <c r="AU284" s="199" t="s">
        <v>145</v>
      </c>
      <c r="AY284" s="17" t="s">
        <v>137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145</v>
      </c>
      <c r="BK284" s="200">
        <f>ROUND(I284*H284,2)</f>
        <v>0</v>
      </c>
      <c r="BL284" s="17" t="s">
        <v>233</v>
      </c>
      <c r="BM284" s="199" t="s">
        <v>404</v>
      </c>
    </row>
    <row r="285" spans="1:65" s="13" customFormat="1" ht="11.25">
      <c r="B285" s="201"/>
      <c r="C285" s="202"/>
      <c r="D285" s="203" t="s">
        <v>147</v>
      </c>
      <c r="E285" s="204" t="s">
        <v>1</v>
      </c>
      <c r="F285" s="205" t="s">
        <v>405</v>
      </c>
      <c r="G285" s="202"/>
      <c r="H285" s="204" t="s">
        <v>1</v>
      </c>
      <c r="I285" s="206"/>
      <c r="J285" s="202"/>
      <c r="K285" s="202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147</v>
      </c>
      <c r="AU285" s="211" t="s">
        <v>145</v>
      </c>
      <c r="AV285" s="13" t="s">
        <v>82</v>
      </c>
      <c r="AW285" s="13" t="s">
        <v>32</v>
      </c>
      <c r="AX285" s="13" t="s">
        <v>74</v>
      </c>
      <c r="AY285" s="211" t="s">
        <v>137</v>
      </c>
    </row>
    <row r="286" spans="1:65" s="14" customFormat="1" ht="11.25">
      <c r="B286" s="212"/>
      <c r="C286" s="213"/>
      <c r="D286" s="203" t="s">
        <v>147</v>
      </c>
      <c r="E286" s="214" t="s">
        <v>1</v>
      </c>
      <c r="F286" s="215" t="s">
        <v>182</v>
      </c>
      <c r="G286" s="213"/>
      <c r="H286" s="216">
        <v>7</v>
      </c>
      <c r="I286" s="217"/>
      <c r="J286" s="213"/>
      <c r="K286" s="213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147</v>
      </c>
      <c r="AU286" s="222" t="s">
        <v>145</v>
      </c>
      <c r="AV286" s="14" t="s">
        <v>145</v>
      </c>
      <c r="AW286" s="14" t="s">
        <v>32</v>
      </c>
      <c r="AX286" s="14" t="s">
        <v>82</v>
      </c>
      <c r="AY286" s="222" t="s">
        <v>137</v>
      </c>
    </row>
    <row r="287" spans="1:65" s="2" customFormat="1" ht="16.5" customHeight="1">
      <c r="A287" s="34"/>
      <c r="B287" s="35"/>
      <c r="C287" s="187" t="s">
        <v>406</v>
      </c>
      <c r="D287" s="187" t="s">
        <v>140</v>
      </c>
      <c r="E287" s="188" t="s">
        <v>407</v>
      </c>
      <c r="F287" s="189" t="s">
        <v>408</v>
      </c>
      <c r="G287" s="190" t="s">
        <v>216</v>
      </c>
      <c r="H287" s="191">
        <v>3</v>
      </c>
      <c r="I287" s="192"/>
      <c r="J287" s="193">
        <f>ROUND(I287*H287,2)</f>
        <v>0</v>
      </c>
      <c r="K287" s="194"/>
      <c r="L287" s="39"/>
      <c r="M287" s="195" t="s">
        <v>1</v>
      </c>
      <c r="N287" s="196" t="s">
        <v>40</v>
      </c>
      <c r="O287" s="71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233</v>
      </c>
      <c r="AT287" s="199" t="s">
        <v>140</v>
      </c>
      <c r="AU287" s="199" t="s">
        <v>145</v>
      </c>
      <c r="AY287" s="17" t="s">
        <v>137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145</v>
      </c>
      <c r="BK287" s="200">
        <f>ROUND(I287*H287,2)</f>
        <v>0</v>
      </c>
      <c r="BL287" s="17" t="s">
        <v>233</v>
      </c>
      <c r="BM287" s="199" t="s">
        <v>409</v>
      </c>
    </row>
    <row r="288" spans="1:65" s="13" customFormat="1" ht="11.25">
      <c r="B288" s="201"/>
      <c r="C288" s="202"/>
      <c r="D288" s="203" t="s">
        <v>147</v>
      </c>
      <c r="E288" s="204" t="s">
        <v>1</v>
      </c>
      <c r="F288" s="205" t="s">
        <v>410</v>
      </c>
      <c r="G288" s="202"/>
      <c r="H288" s="204" t="s">
        <v>1</v>
      </c>
      <c r="I288" s="206"/>
      <c r="J288" s="202"/>
      <c r="K288" s="202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147</v>
      </c>
      <c r="AU288" s="211" t="s">
        <v>145</v>
      </c>
      <c r="AV288" s="13" t="s">
        <v>82</v>
      </c>
      <c r="AW288" s="13" t="s">
        <v>32</v>
      </c>
      <c r="AX288" s="13" t="s">
        <v>74</v>
      </c>
      <c r="AY288" s="211" t="s">
        <v>137</v>
      </c>
    </row>
    <row r="289" spans="1:65" s="14" customFormat="1" ht="11.25">
      <c r="B289" s="212"/>
      <c r="C289" s="213"/>
      <c r="D289" s="203" t="s">
        <v>147</v>
      </c>
      <c r="E289" s="214" t="s">
        <v>1</v>
      </c>
      <c r="F289" s="215" t="s">
        <v>411</v>
      </c>
      <c r="G289" s="213"/>
      <c r="H289" s="216">
        <v>3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147</v>
      </c>
      <c r="AU289" s="222" t="s">
        <v>145</v>
      </c>
      <c r="AV289" s="14" t="s">
        <v>145</v>
      </c>
      <c r="AW289" s="14" t="s">
        <v>32</v>
      </c>
      <c r="AX289" s="14" t="s">
        <v>82</v>
      </c>
      <c r="AY289" s="222" t="s">
        <v>137</v>
      </c>
    </row>
    <row r="290" spans="1:65" s="2" customFormat="1" ht="24.2" customHeight="1">
      <c r="A290" s="34"/>
      <c r="B290" s="35"/>
      <c r="C290" s="187" t="s">
        <v>412</v>
      </c>
      <c r="D290" s="187" t="s">
        <v>140</v>
      </c>
      <c r="E290" s="188" t="s">
        <v>413</v>
      </c>
      <c r="F290" s="189" t="s">
        <v>414</v>
      </c>
      <c r="G290" s="190" t="s">
        <v>216</v>
      </c>
      <c r="H290" s="191">
        <v>2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40</v>
      </c>
      <c r="O290" s="71"/>
      <c r="P290" s="197">
        <f>O290*H290</f>
        <v>0</v>
      </c>
      <c r="Q290" s="197">
        <v>6.0000000000000002E-5</v>
      </c>
      <c r="R290" s="197">
        <f>Q290*H290</f>
        <v>1.2E-4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233</v>
      </c>
      <c r="AT290" s="199" t="s">
        <v>140</v>
      </c>
      <c r="AU290" s="199" t="s">
        <v>145</v>
      </c>
      <c r="AY290" s="17" t="s">
        <v>137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145</v>
      </c>
      <c r="BK290" s="200">
        <f>ROUND(I290*H290,2)</f>
        <v>0</v>
      </c>
      <c r="BL290" s="17" t="s">
        <v>233</v>
      </c>
      <c r="BM290" s="199" t="s">
        <v>415</v>
      </c>
    </row>
    <row r="291" spans="1:65" s="13" customFormat="1" ht="11.25">
      <c r="B291" s="201"/>
      <c r="C291" s="202"/>
      <c r="D291" s="203" t="s">
        <v>147</v>
      </c>
      <c r="E291" s="204" t="s">
        <v>1</v>
      </c>
      <c r="F291" s="205" t="s">
        <v>416</v>
      </c>
      <c r="G291" s="202"/>
      <c r="H291" s="204" t="s">
        <v>1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147</v>
      </c>
      <c r="AU291" s="211" t="s">
        <v>145</v>
      </c>
      <c r="AV291" s="13" t="s">
        <v>82</v>
      </c>
      <c r="AW291" s="13" t="s">
        <v>32</v>
      </c>
      <c r="AX291" s="13" t="s">
        <v>74</v>
      </c>
      <c r="AY291" s="211" t="s">
        <v>137</v>
      </c>
    </row>
    <row r="292" spans="1:65" s="14" customFormat="1" ht="11.25">
      <c r="B292" s="212"/>
      <c r="C292" s="213"/>
      <c r="D292" s="203" t="s">
        <v>147</v>
      </c>
      <c r="E292" s="214" t="s">
        <v>1</v>
      </c>
      <c r="F292" s="215" t="s">
        <v>372</v>
      </c>
      <c r="G292" s="213"/>
      <c r="H292" s="216">
        <v>2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147</v>
      </c>
      <c r="AU292" s="222" t="s">
        <v>145</v>
      </c>
      <c r="AV292" s="14" t="s">
        <v>145</v>
      </c>
      <c r="AW292" s="14" t="s">
        <v>32</v>
      </c>
      <c r="AX292" s="14" t="s">
        <v>82</v>
      </c>
      <c r="AY292" s="222" t="s">
        <v>137</v>
      </c>
    </row>
    <row r="293" spans="1:65" s="2" customFormat="1" ht="24.2" customHeight="1">
      <c r="A293" s="34"/>
      <c r="B293" s="35"/>
      <c r="C293" s="234" t="s">
        <v>417</v>
      </c>
      <c r="D293" s="234" t="s">
        <v>339</v>
      </c>
      <c r="E293" s="235" t="s">
        <v>418</v>
      </c>
      <c r="F293" s="236" t="s">
        <v>419</v>
      </c>
      <c r="G293" s="237" t="s">
        <v>216</v>
      </c>
      <c r="H293" s="238">
        <v>2</v>
      </c>
      <c r="I293" s="239"/>
      <c r="J293" s="240">
        <f t="shared" ref="J293:J298" si="0">ROUND(I293*H293,2)</f>
        <v>0</v>
      </c>
      <c r="K293" s="241"/>
      <c r="L293" s="242"/>
      <c r="M293" s="243" t="s">
        <v>1</v>
      </c>
      <c r="N293" s="244" t="s">
        <v>40</v>
      </c>
      <c r="O293" s="71"/>
      <c r="P293" s="197">
        <f t="shared" ref="P293:P298" si="1">O293*H293</f>
        <v>0</v>
      </c>
      <c r="Q293" s="197">
        <v>2.7999999999999998E-4</v>
      </c>
      <c r="R293" s="197">
        <f t="shared" ref="R293:R298" si="2">Q293*H293</f>
        <v>5.5999999999999995E-4</v>
      </c>
      <c r="S293" s="197">
        <v>0</v>
      </c>
      <c r="T293" s="198">
        <f t="shared" ref="T293:T298" si="3"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311</v>
      </c>
      <c r="AT293" s="199" t="s">
        <v>339</v>
      </c>
      <c r="AU293" s="199" t="s">
        <v>145</v>
      </c>
      <c r="AY293" s="17" t="s">
        <v>137</v>
      </c>
      <c r="BE293" s="200">
        <f t="shared" ref="BE293:BE298" si="4">IF(N293="základní",J293,0)</f>
        <v>0</v>
      </c>
      <c r="BF293" s="200">
        <f t="shared" ref="BF293:BF298" si="5">IF(N293="snížená",J293,0)</f>
        <v>0</v>
      </c>
      <c r="BG293" s="200">
        <f t="shared" ref="BG293:BG298" si="6">IF(N293="zákl. přenesená",J293,0)</f>
        <v>0</v>
      </c>
      <c r="BH293" s="200">
        <f t="shared" ref="BH293:BH298" si="7">IF(N293="sníž. přenesená",J293,0)</f>
        <v>0</v>
      </c>
      <c r="BI293" s="200">
        <f t="shared" ref="BI293:BI298" si="8">IF(N293="nulová",J293,0)</f>
        <v>0</v>
      </c>
      <c r="BJ293" s="17" t="s">
        <v>145</v>
      </c>
      <c r="BK293" s="200">
        <f t="shared" ref="BK293:BK298" si="9">ROUND(I293*H293,2)</f>
        <v>0</v>
      </c>
      <c r="BL293" s="17" t="s">
        <v>233</v>
      </c>
      <c r="BM293" s="199" t="s">
        <v>420</v>
      </c>
    </row>
    <row r="294" spans="1:65" s="2" customFormat="1" ht="21.75" customHeight="1">
      <c r="A294" s="34"/>
      <c r="B294" s="35"/>
      <c r="C294" s="187" t="s">
        <v>421</v>
      </c>
      <c r="D294" s="187" t="s">
        <v>140</v>
      </c>
      <c r="E294" s="188" t="s">
        <v>422</v>
      </c>
      <c r="F294" s="189" t="s">
        <v>423</v>
      </c>
      <c r="G294" s="190" t="s">
        <v>266</v>
      </c>
      <c r="H294" s="191">
        <v>7</v>
      </c>
      <c r="I294" s="192"/>
      <c r="J294" s="193">
        <f t="shared" si="0"/>
        <v>0</v>
      </c>
      <c r="K294" s="194"/>
      <c r="L294" s="39"/>
      <c r="M294" s="195" t="s">
        <v>1</v>
      </c>
      <c r="N294" s="196" t="s">
        <v>40</v>
      </c>
      <c r="O294" s="71"/>
      <c r="P294" s="197">
        <f t="shared" si="1"/>
        <v>0</v>
      </c>
      <c r="Q294" s="197">
        <v>0</v>
      </c>
      <c r="R294" s="197">
        <f t="shared" si="2"/>
        <v>0</v>
      </c>
      <c r="S294" s="197">
        <v>0</v>
      </c>
      <c r="T294" s="198">
        <f t="shared" si="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233</v>
      </c>
      <c r="AT294" s="199" t="s">
        <v>140</v>
      </c>
      <c r="AU294" s="199" t="s">
        <v>145</v>
      </c>
      <c r="AY294" s="17" t="s">
        <v>137</v>
      </c>
      <c r="BE294" s="200">
        <f t="shared" si="4"/>
        <v>0</v>
      </c>
      <c r="BF294" s="200">
        <f t="shared" si="5"/>
        <v>0</v>
      </c>
      <c r="BG294" s="200">
        <f t="shared" si="6"/>
        <v>0</v>
      </c>
      <c r="BH294" s="200">
        <f t="shared" si="7"/>
        <v>0</v>
      </c>
      <c r="BI294" s="200">
        <f t="shared" si="8"/>
        <v>0</v>
      </c>
      <c r="BJ294" s="17" t="s">
        <v>145</v>
      </c>
      <c r="BK294" s="200">
        <f t="shared" si="9"/>
        <v>0</v>
      </c>
      <c r="BL294" s="17" t="s">
        <v>233</v>
      </c>
      <c r="BM294" s="199" t="s">
        <v>424</v>
      </c>
    </row>
    <row r="295" spans="1:65" s="2" customFormat="1" ht="24.2" customHeight="1">
      <c r="A295" s="34"/>
      <c r="B295" s="35"/>
      <c r="C295" s="187" t="s">
        <v>425</v>
      </c>
      <c r="D295" s="187" t="s">
        <v>140</v>
      </c>
      <c r="E295" s="188" t="s">
        <v>426</v>
      </c>
      <c r="F295" s="189" t="s">
        <v>427</v>
      </c>
      <c r="G295" s="190" t="s">
        <v>216</v>
      </c>
      <c r="H295" s="191">
        <v>2</v>
      </c>
      <c r="I295" s="192"/>
      <c r="J295" s="193">
        <f t="shared" si="0"/>
        <v>0</v>
      </c>
      <c r="K295" s="194"/>
      <c r="L295" s="39"/>
      <c r="M295" s="195" t="s">
        <v>1</v>
      </c>
      <c r="N295" s="196" t="s">
        <v>40</v>
      </c>
      <c r="O295" s="71"/>
      <c r="P295" s="197">
        <f t="shared" si="1"/>
        <v>0</v>
      </c>
      <c r="Q295" s="197">
        <v>0</v>
      </c>
      <c r="R295" s="197">
        <f t="shared" si="2"/>
        <v>0</v>
      </c>
      <c r="S295" s="197">
        <v>0</v>
      </c>
      <c r="T295" s="198">
        <f t="shared" si="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233</v>
      </c>
      <c r="AT295" s="199" t="s">
        <v>140</v>
      </c>
      <c r="AU295" s="199" t="s">
        <v>145</v>
      </c>
      <c r="AY295" s="17" t="s">
        <v>137</v>
      </c>
      <c r="BE295" s="200">
        <f t="shared" si="4"/>
        <v>0</v>
      </c>
      <c r="BF295" s="200">
        <f t="shared" si="5"/>
        <v>0</v>
      </c>
      <c r="BG295" s="200">
        <f t="shared" si="6"/>
        <v>0</v>
      </c>
      <c r="BH295" s="200">
        <f t="shared" si="7"/>
        <v>0</v>
      </c>
      <c r="BI295" s="200">
        <f t="shared" si="8"/>
        <v>0</v>
      </c>
      <c r="BJ295" s="17" t="s">
        <v>145</v>
      </c>
      <c r="BK295" s="200">
        <f t="shared" si="9"/>
        <v>0</v>
      </c>
      <c r="BL295" s="17" t="s">
        <v>233</v>
      </c>
      <c r="BM295" s="199" t="s">
        <v>428</v>
      </c>
    </row>
    <row r="296" spans="1:65" s="2" customFormat="1" ht="24.2" customHeight="1">
      <c r="A296" s="34"/>
      <c r="B296" s="35"/>
      <c r="C296" s="187" t="s">
        <v>429</v>
      </c>
      <c r="D296" s="187" t="s">
        <v>140</v>
      </c>
      <c r="E296" s="188" t="s">
        <v>430</v>
      </c>
      <c r="F296" s="189" t="s">
        <v>431</v>
      </c>
      <c r="G296" s="190" t="s">
        <v>300</v>
      </c>
      <c r="H296" s="191">
        <v>8.9999999999999993E-3</v>
      </c>
      <c r="I296" s="192"/>
      <c r="J296" s="193">
        <f t="shared" si="0"/>
        <v>0</v>
      </c>
      <c r="K296" s="194"/>
      <c r="L296" s="39"/>
      <c r="M296" s="195" t="s">
        <v>1</v>
      </c>
      <c r="N296" s="196" t="s">
        <v>40</v>
      </c>
      <c r="O296" s="71"/>
      <c r="P296" s="197">
        <f t="shared" si="1"/>
        <v>0</v>
      </c>
      <c r="Q296" s="197">
        <v>0</v>
      </c>
      <c r="R296" s="197">
        <f t="shared" si="2"/>
        <v>0</v>
      </c>
      <c r="S296" s="197">
        <v>0</v>
      </c>
      <c r="T296" s="198">
        <f t="shared" si="3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233</v>
      </c>
      <c r="AT296" s="199" t="s">
        <v>140</v>
      </c>
      <c r="AU296" s="199" t="s">
        <v>145</v>
      </c>
      <c r="AY296" s="17" t="s">
        <v>137</v>
      </c>
      <c r="BE296" s="200">
        <f t="shared" si="4"/>
        <v>0</v>
      </c>
      <c r="BF296" s="200">
        <f t="shared" si="5"/>
        <v>0</v>
      </c>
      <c r="BG296" s="200">
        <f t="shared" si="6"/>
        <v>0</v>
      </c>
      <c r="BH296" s="200">
        <f t="shared" si="7"/>
        <v>0</v>
      </c>
      <c r="BI296" s="200">
        <f t="shared" si="8"/>
        <v>0</v>
      </c>
      <c r="BJ296" s="17" t="s">
        <v>145</v>
      </c>
      <c r="BK296" s="200">
        <f t="shared" si="9"/>
        <v>0</v>
      </c>
      <c r="BL296" s="17" t="s">
        <v>233</v>
      </c>
      <c r="BM296" s="199" t="s">
        <v>432</v>
      </c>
    </row>
    <row r="297" spans="1:65" s="2" customFormat="1" ht="24.2" customHeight="1">
      <c r="A297" s="34"/>
      <c r="B297" s="35"/>
      <c r="C297" s="187" t="s">
        <v>433</v>
      </c>
      <c r="D297" s="187" t="s">
        <v>140</v>
      </c>
      <c r="E297" s="188" t="s">
        <v>434</v>
      </c>
      <c r="F297" s="189" t="s">
        <v>435</v>
      </c>
      <c r="G297" s="190" t="s">
        <v>300</v>
      </c>
      <c r="H297" s="191">
        <v>8.9999999999999993E-3</v>
      </c>
      <c r="I297" s="192"/>
      <c r="J297" s="193">
        <f t="shared" si="0"/>
        <v>0</v>
      </c>
      <c r="K297" s="194"/>
      <c r="L297" s="39"/>
      <c r="M297" s="195" t="s">
        <v>1</v>
      </c>
      <c r="N297" s="196" t="s">
        <v>40</v>
      </c>
      <c r="O297" s="71"/>
      <c r="P297" s="197">
        <f t="shared" si="1"/>
        <v>0</v>
      </c>
      <c r="Q297" s="197">
        <v>0</v>
      </c>
      <c r="R297" s="197">
        <f t="shared" si="2"/>
        <v>0</v>
      </c>
      <c r="S297" s="197">
        <v>0</v>
      </c>
      <c r="T297" s="198">
        <f t="shared" si="3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233</v>
      </c>
      <c r="AT297" s="199" t="s">
        <v>140</v>
      </c>
      <c r="AU297" s="199" t="s">
        <v>145</v>
      </c>
      <c r="AY297" s="17" t="s">
        <v>137</v>
      </c>
      <c r="BE297" s="200">
        <f t="shared" si="4"/>
        <v>0</v>
      </c>
      <c r="BF297" s="200">
        <f t="shared" si="5"/>
        <v>0</v>
      </c>
      <c r="BG297" s="200">
        <f t="shared" si="6"/>
        <v>0</v>
      </c>
      <c r="BH297" s="200">
        <f t="shared" si="7"/>
        <v>0</v>
      </c>
      <c r="BI297" s="200">
        <f t="shared" si="8"/>
        <v>0</v>
      </c>
      <c r="BJ297" s="17" t="s">
        <v>145</v>
      </c>
      <c r="BK297" s="200">
        <f t="shared" si="9"/>
        <v>0</v>
      </c>
      <c r="BL297" s="17" t="s">
        <v>233</v>
      </c>
      <c r="BM297" s="199" t="s">
        <v>436</v>
      </c>
    </row>
    <row r="298" spans="1:65" s="2" customFormat="1" ht="24.2" customHeight="1">
      <c r="A298" s="34"/>
      <c r="B298" s="35"/>
      <c r="C298" s="187" t="s">
        <v>437</v>
      </c>
      <c r="D298" s="187" t="s">
        <v>140</v>
      </c>
      <c r="E298" s="188" t="s">
        <v>438</v>
      </c>
      <c r="F298" s="189" t="s">
        <v>439</v>
      </c>
      <c r="G298" s="190" t="s">
        <v>300</v>
      </c>
      <c r="H298" s="191">
        <v>8.9999999999999993E-3</v>
      </c>
      <c r="I298" s="192"/>
      <c r="J298" s="193">
        <f t="shared" si="0"/>
        <v>0</v>
      </c>
      <c r="K298" s="194"/>
      <c r="L298" s="39"/>
      <c r="M298" s="195" t="s">
        <v>1</v>
      </c>
      <c r="N298" s="196" t="s">
        <v>40</v>
      </c>
      <c r="O298" s="71"/>
      <c r="P298" s="197">
        <f t="shared" si="1"/>
        <v>0</v>
      </c>
      <c r="Q298" s="197">
        <v>0</v>
      </c>
      <c r="R298" s="197">
        <f t="shared" si="2"/>
        <v>0</v>
      </c>
      <c r="S298" s="197">
        <v>0</v>
      </c>
      <c r="T298" s="198">
        <f t="shared" si="3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233</v>
      </c>
      <c r="AT298" s="199" t="s">
        <v>140</v>
      </c>
      <c r="AU298" s="199" t="s">
        <v>145</v>
      </c>
      <c r="AY298" s="17" t="s">
        <v>137</v>
      </c>
      <c r="BE298" s="200">
        <f t="shared" si="4"/>
        <v>0</v>
      </c>
      <c r="BF298" s="200">
        <f t="shared" si="5"/>
        <v>0</v>
      </c>
      <c r="BG298" s="200">
        <f t="shared" si="6"/>
        <v>0</v>
      </c>
      <c r="BH298" s="200">
        <f t="shared" si="7"/>
        <v>0</v>
      </c>
      <c r="BI298" s="200">
        <f t="shared" si="8"/>
        <v>0</v>
      </c>
      <c r="BJ298" s="17" t="s">
        <v>145</v>
      </c>
      <c r="BK298" s="200">
        <f t="shared" si="9"/>
        <v>0</v>
      </c>
      <c r="BL298" s="17" t="s">
        <v>233</v>
      </c>
      <c r="BM298" s="199" t="s">
        <v>440</v>
      </c>
    </row>
    <row r="299" spans="1:65" s="12" customFormat="1" ht="22.9" customHeight="1">
      <c r="B299" s="171"/>
      <c r="C299" s="172"/>
      <c r="D299" s="173" t="s">
        <v>73</v>
      </c>
      <c r="E299" s="185" t="s">
        <v>441</v>
      </c>
      <c r="F299" s="185" t="s">
        <v>442</v>
      </c>
      <c r="G299" s="172"/>
      <c r="H299" s="172"/>
      <c r="I299" s="175"/>
      <c r="J299" s="186">
        <f>BK299</f>
        <v>0</v>
      </c>
      <c r="K299" s="172"/>
      <c r="L299" s="177"/>
      <c r="M299" s="178"/>
      <c r="N299" s="179"/>
      <c r="O299" s="179"/>
      <c r="P299" s="180">
        <f>SUM(P300:P348)</f>
        <v>0</v>
      </c>
      <c r="Q299" s="179"/>
      <c r="R299" s="180">
        <f>SUM(R300:R348)</f>
        <v>1.8559999999999997E-2</v>
      </c>
      <c r="S299" s="179"/>
      <c r="T299" s="181">
        <f>SUM(T300:T348)</f>
        <v>2.051E-2</v>
      </c>
      <c r="AR299" s="182" t="s">
        <v>145</v>
      </c>
      <c r="AT299" s="183" t="s">
        <v>73</v>
      </c>
      <c r="AU299" s="183" t="s">
        <v>82</v>
      </c>
      <c r="AY299" s="182" t="s">
        <v>137</v>
      </c>
      <c r="BK299" s="184">
        <f>SUM(BK300:BK348)</f>
        <v>0</v>
      </c>
    </row>
    <row r="300" spans="1:65" s="2" customFormat="1" ht="16.5" customHeight="1">
      <c r="A300" s="34"/>
      <c r="B300" s="35"/>
      <c r="C300" s="187" t="s">
        <v>443</v>
      </c>
      <c r="D300" s="187" t="s">
        <v>140</v>
      </c>
      <c r="E300" s="188" t="s">
        <v>444</v>
      </c>
      <c r="F300" s="189" t="s">
        <v>445</v>
      </c>
      <c r="G300" s="190" t="s">
        <v>266</v>
      </c>
      <c r="H300" s="191">
        <v>11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40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2.7999999999999998E-4</v>
      </c>
      <c r="T300" s="198">
        <f>S300*H300</f>
        <v>3.0799999999999998E-3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233</v>
      </c>
      <c r="AT300" s="199" t="s">
        <v>140</v>
      </c>
      <c r="AU300" s="199" t="s">
        <v>145</v>
      </c>
      <c r="AY300" s="17" t="s">
        <v>137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145</v>
      </c>
      <c r="BK300" s="200">
        <f>ROUND(I300*H300,2)</f>
        <v>0</v>
      </c>
      <c r="BL300" s="17" t="s">
        <v>233</v>
      </c>
      <c r="BM300" s="199" t="s">
        <v>446</v>
      </c>
    </row>
    <row r="301" spans="1:65" s="13" customFormat="1" ht="11.25">
      <c r="B301" s="201"/>
      <c r="C301" s="202"/>
      <c r="D301" s="203" t="s">
        <v>147</v>
      </c>
      <c r="E301" s="204" t="s">
        <v>1</v>
      </c>
      <c r="F301" s="205" t="s">
        <v>387</v>
      </c>
      <c r="G301" s="202"/>
      <c r="H301" s="204" t="s">
        <v>1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147</v>
      </c>
      <c r="AU301" s="211" t="s">
        <v>145</v>
      </c>
      <c r="AV301" s="13" t="s">
        <v>82</v>
      </c>
      <c r="AW301" s="13" t="s">
        <v>32</v>
      </c>
      <c r="AX301" s="13" t="s">
        <v>74</v>
      </c>
      <c r="AY301" s="211" t="s">
        <v>137</v>
      </c>
    </row>
    <row r="302" spans="1:65" s="14" customFormat="1" ht="11.25">
      <c r="B302" s="212"/>
      <c r="C302" s="213"/>
      <c r="D302" s="203" t="s">
        <v>147</v>
      </c>
      <c r="E302" s="214" t="s">
        <v>1</v>
      </c>
      <c r="F302" s="215" t="s">
        <v>182</v>
      </c>
      <c r="G302" s="213"/>
      <c r="H302" s="216">
        <v>7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147</v>
      </c>
      <c r="AU302" s="222" t="s">
        <v>145</v>
      </c>
      <c r="AV302" s="14" t="s">
        <v>145</v>
      </c>
      <c r="AW302" s="14" t="s">
        <v>32</v>
      </c>
      <c r="AX302" s="14" t="s">
        <v>74</v>
      </c>
      <c r="AY302" s="222" t="s">
        <v>137</v>
      </c>
    </row>
    <row r="303" spans="1:65" s="13" customFormat="1" ht="11.25">
      <c r="B303" s="201"/>
      <c r="C303" s="202"/>
      <c r="D303" s="203" t="s">
        <v>147</v>
      </c>
      <c r="E303" s="204" t="s">
        <v>1</v>
      </c>
      <c r="F303" s="205" t="s">
        <v>180</v>
      </c>
      <c r="G303" s="202"/>
      <c r="H303" s="204" t="s">
        <v>1</v>
      </c>
      <c r="I303" s="206"/>
      <c r="J303" s="202"/>
      <c r="K303" s="202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147</v>
      </c>
      <c r="AU303" s="211" t="s">
        <v>145</v>
      </c>
      <c r="AV303" s="13" t="s">
        <v>82</v>
      </c>
      <c r="AW303" s="13" t="s">
        <v>32</v>
      </c>
      <c r="AX303" s="13" t="s">
        <v>74</v>
      </c>
      <c r="AY303" s="211" t="s">
        <v>137</v>
      </c>
    </row>
    <row r="304" spans="1:65" s="14" customFormat="1" ht="11.25">
      <c r="B304" s="212"/>
      <c r="C304" s="213"/>
      <c r="D304" s="203" t="s">
        <v>147</v>
      </c>
      <c r="E304" s="214" t="s">
        <v>1</v>
      </c>
      <c r="F304" s="215" t="s">
        <v>447</v>
      </c>
      <c r="G304" s="213"/>
      <c r="H304" s="216">
        <v>3</v>
      </c>
      <c r="I304" s="217"/>
      <c r="J304" s="213"/>
      <c r="K304" s="213"/>
      <c r="L304" s="218"/>
      <c r="M304" s="219"/>
      <c r="N304" s="220"/>
      <c r="O304" s="220"/>
      <c r="P304" s="220"/>
      <c r="Q304" s="220"/>
      <c r="R304" s="220"/>
      <c r="S304" s="220"/>
      <c r="T304" s="221"/>
      <c r="AT304" s="222" t="s">
        <v>147</v>
      </c>
      <c r="AU304" s="222" t="s">
        <v>145</v>
      </c>
      <c r="AV304" s="14" t="s">
        <v>145</v>
      </c>
      <c r="AW304" s="14" t="s">
        <v>32</v>
      </c>
      <c r="AX304" s="14" t="s">
        <v>74</v>
      </c>
      <c r="AY304" s="222" t="s">
        <v>137</v>
      </c>
    </row>
    <row r="305" spans="1:65" s="13" customFormat="1" ht="11.25">
      <c r="B305" s="201"/>
      <c r="C305" s="202"/>
      <c r="D305" s="203" t="s">
        <v>147</v>
      </c>
      <c r="E305" s="204" t="s">
        <v>1</v>
      </c>
      <c r="F305" s="205" t="s">
        <v>382</v>
      </c>
      <c r="G305" s="202"/>
      <c r="H305" s="204" t="s">
        <v>1</v>
      </c>
      <c r="I305" s="206"/>
      <c r="J305" s="202"/>
      <c r="K305" s="202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147</v>
      </c>
      <c r="AU305" s="211" t="s">
        <v>145</v>
      </c>
      <c r="AV305" s="13" t="s">
        <v>82</v>
      </c>
      <c r="AW305" s="13" t="s">
        <v>32</v>
      </c>
      <c r="AX305" s="13" t="s">
        <v>74</v>
      </c>
      <c r="AY305" s="211" t="s">
        <v>137</v>
      </c>
    </row>
    <row r="306" spans="1:65" s="14" customFormat="1" ht="11.25">
      <c r="B306" s="212"/>
      <c r="C306" s="213"/>
      <c r="D306" s="203" t="s">
        <v>147</v>
      </c>
      <c r="E306" s="214" t="s">
        <v>1</v>
      </c>
      <c r="F306" s="215" t="s">
        <v>82</v>
      </c>
      <c r="G306" s="213"/>
      <c r="H306" s="216">
        <v>1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147</v>
      </c>
      <c r="AU306" s="222" t="s">
        <v>145</v>
      </c>
      <c r="AV306" s="14" t="s">
        <v>145</v>
      </c>
      <c r="AW306" s="14" t="s">
        <v>32</v>
      </c>
      <c r="AX306" s="14" t="s">
        <v>74</v>
      </c>
      <c r="AY306" s="222" t="s">
        <v>137</v>
      </c>
    </row>
    <row r="307" spans="1:65" s="15" customFormat="1" ht="11.25">
      <c r="B307" s="223"/>
      <c r="C307" s="224"/>
      <c r="D307" s="203" t="s">
        <v>147</v>
      </c>
      <c r="E307" s="225" t="s">
        <v>1</v>
      </c>
      <c r="F307" s="226" t="s">
        <v>162</v>
      </c>
      <c r="G307" s="224"/>
      <c r="H307" s="227">
        <v>11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AT307" s="233" t="s">
        <v>147</v>
      </c>
      <c r="AU307" s="233" t="s">
        <v>145</v>
      </c>
      <c r="AV307" s="15" t="s">
        <v>144</v>
      </c>
      <c r="AW307" s="15" t="s">
        <v>32</v>
      </c>
      <c r="AX307" s="15" t="s">
        <v>82</v>
      </c>
      <c r="AY307" s="233" t="s">
        <v>137</v>
      </c>
    </row>
    <row r="308" spans="1:65" s="2" customFormat="1" ht="21.75" customHeight="1">
      <c r="A308" s="34"/>
      <c r="B308" s="35"/>
      <c r="C308" s="187" t="s">
        <v>448</v>
      </c>
      <c r="D308" s="187" t="s">
        <v>140</v>
      </c>
      <c r="E308" s="188" t="s">
        <v>449</v>
      </c>
      <c r="F308" s="189" t="s">
        <v>450</v>
      </c>
      <c r="G308" s="190" t="s">
        <v>216</v>
      </c>
      <c r="H308" s="191">
        <v>8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40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233</v>
      </c>
      <c r="AT308" s="199" t="s">
        <v>140</v>
      </c>
      <c r="AU308" s="199" t="s">
        <v>145</v>
      </c>
      <c r="AY308" s="17" t="s">
        <v>137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145</v>
      </c>
      <c r="BK308" s="200">
        <f>ROUND(I308*H308,2)</f>
        <v>0</v>
      </c>
      <c r="BL308" s="17" t="s">
        <v>233</v>
      </c>
      <c r="BM308" s="199" t="s">
        <v>451</v>
      </c>
    </row>
    <row r="309" spans="1:65" s="2" customFormat="1" ht="24.2" customHeight="1">
      <c r="A309" s="34"/>
      <c r="B309" s="35"/>
      <c r="C309" s="187" t="s">
        <v>452</v>
      </c>
      <c r="D309" s="187" t="s">
        <v>140</v>
      </c>
      <c r="E309" s="188" t="s">
        <v>453</v>
      </c>
      <c r="F309" s="189" t="s">
        <v>454</v>
      </c>
      <c r="G309" s="190" t="s">
        <v>266</v>
      </c>
      <c r="H309" s="191">
        <v>10</v>
      </c>
      <c r="I309" s="192"/>
      <c r="J309" s="193">
        <f>ROUND(I309*H309,2)</f>
        <v>0</v>
      </c>
      <c r="K309" s="194"/>
      <c r="L309" s="39"/>
      <c r="M309" s="195" t="s">
        <v>1</v>
      </c>
      <c r="N309" s="196" t="s">
        <v>40</v>
      </c>
      <c r="O309" s="71"/>
      <c r="P309" s="197">
        <f>O309*H309</f>
        <v>0</v>
      </c>
      <c r="Q309" s="197">
        <v>1.16E-3</v>
      </c>
      <c r="R309" s="197">
        <f>Q309*H309</f>
        <v>1.1599999999999999E-2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233</v>
      </c>
      <c r="AT309" s="199" t="s">
        <v>140</v>
      </c>
      <c r="AU309" s="199" t="s">
        <v>145</v>
      </c>
      <c r="AY309" s="17" t="s">
        <v>137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145</v>
      </c>
      <c r="BK309" s="200">
        <f>ROUND(I309*H309,2)</f>
        <v>0</v>
      </c>
      <c r="BL309" s="17" t="s">
        <v>233</v>
      </c>
      <c r="BM309" s="199" t="s">
        <v>455</v>
      </c>
    </row>
    <row r="310" spans="1:65" s="13" customFormat="1" ht="11.25">
      <c r="B310" s="201"/>
      <c r="C310" s="202"/>
      <c r="D310" s="203" t="s">
        <v>147</v>
      </c>
      <c r="E310" s="204" t="s">
        <v>1</v>
      </c>
      <c r="F310" s="205" t="s">
        <v>456</v>
      </c>
      <c r="G310" s="202"/>
      <c r="H310" s="204" t="s">
        <v>1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147</v>
      </c>
      <c r="AU310" s="211" t="s">
        <v>145</v>
      </c>
      <c r="AV310" s="13" t="s">
        <v>82</v>
      </c>
      <c r="AW310" s="13" t="s">
        <v>32</v>
      </c>
      <c r="AX310" s="13" t="s">
        <v>74</v>
      </c>
      <c r="AY310" s="211" t="s">
        <v>137</v>
      </c>
    </row>
    <row r="311" spans="1:65" s="14" customFormat="1" ht="11.25">
      <c r="B311" s="212"/>
      <c r="C311" s="213"/>
      <c r="D311" s="203" t="s">
        <v>147</v>
      </c>
      <c r="E311" s="214" t="s">
        <v>1</v>
      </c>
      <c r="F311" s="215" t="s">
        <v>198</v>
      </c>
      <c r="G311" s="213"/>
      <c r="H311" s="216">
        <v>10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147</v>
      </c>
      <c r="AU311" s="222" t="s">
        <v>145</v>
      </c>
      <c r="AV311" s="14" t="s">
        <v>145</v>
      </c>
      <c r="AW311" s="14" t="s">
        <v>32</v>
      </c>
      <c r="AX311" s="14" t="s">
        <v>82</v>
      </c>
      <c r="AY311" s="222" t="s">
        <v>137</v>
      </c>
    </row>
    <row r="312" spans="1:65" s="2" customFormat="1" ht="24.2" customHeight="1">
      <c r="A312" s="34"/>
      <c r="B312" s="35"/>
      <c r="C312" s="187" t="s">
        <v>457</v>
      </c>
      <c r="D312" s="187" t="s">
        <v>140</v>
      </c>
      <c r="E312" s="188" t="s">
        <v>458</v>
      </c>
      <c r="F312" s="189" t="s">
        <v>459</v>
      </c>
      <c r="G312" s="190" t="s">
        <v>460</v>
      </c>
      <c r="H312" s="191">
        <v>2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40</v>
      </c>
      <c r="O312" s="71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233</v>
      </c>
      <c r="AT312" s="199" t="s">
        <v>140</v>
      </c>
      <c r="AU312" s="199" t="s">
        <v>145</v>
      </c>
      <c r="AY312" s="17" t="s">
        <v>137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145</v>
      </c>
      <c r="BK312" s="200">
        <f>ROUND(I312*H312,2)</f>
        <v>0</v>
      </c>
      <c r="BL312" s="17" t="s">
        <v>233</v>
      </c>
      <c r="BM312" s="199" t="s">
        <v>461</v>
      </c>
    </row>
    <row r="313" spans="1:65" s="2" customFormat="1" ht="24.2" customHeight="1">
      <c r="A313" s="34"/>
      <c r="B313" s="35"/>
      <c r="C313" s="187" t="s">
        <v>462</v>
      </c>
      <c r="D313" s="187" t="s">
        <v>140</v>
      </c>
      <c r="E313" s="188" t="s">
        <v>463</v>
      </c>
      <c r="F313" s="189" t="s">
        <v>464</v>
      </c>
      <c r="G313" s="190" t="s">
        <v>460</v>
      </c>
      <c r="H313" s="191">
        <v>2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40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233</v>
      </c>
      <c r="AT313" s="199" t="s">
        <v>140</v>
      </c>
      <c r="AU313" s="199" t="s">
        <v>145</v>
      </c>
      <c r="AY313" s="17" t="s">
        <v>137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145</v>
      </c>
      <c r="BK313" s="200">
        <f>ROUND(I313*H313,2)</f>
        <v>0</v>
      </c>
      <c r="BL313" s="17" t="s">
        <v>233</v>
      </c>
      <c r="BM313" s="199" t="s">
        <v>465</v>
      </c>
    </row>
    <row r="314" spans="1:65" s="2" customFormat="1" ht="37.9" customHeight="1">
      <c r="A314" s="34"/>
      <c r="B314" s="35"/>
      <c r="C314" s="187" t="s">
        <v>466</v>
      </c>
      <c r="D314" s="187" t="s">
        <v>140</v>
      </c>
      <c r="E314" s="188" t="s">
        <v>467</v>
      </c>
      <c r="F314" s="189" t="s">
        <v>468</v>
      </c>
      <c r="G314" s="190" t="s">
        <v>266</v>
      </c>
      <c r="H314" s="191">
        <v>10</v>
      </c>
      <c r="I314" s="192"/>
      <c r="J314" s="193">
        <f>ROUND(I314*H314,2)</f>
        <v>0</v>
      </c>
      <c r="K314" s="194"/>
      <c r="L314" s="39"/>
      <c r="M314" s="195" t="s">
        <v>1</v>
      </c>
      <c r="N314" s="196" t="s">
        <v>40</v>
      </c>
      <c r="O314" s="71"/>
      <c r="P314" s="197">
        <f>O314*H314</f>
        <v>0</v>
      </c>
      <c r="Q314" s="197">
        <v>5.0000000000000002E-5</v>
      </c>
      <c r="R314" s="197">
        <f>Q314*H314</f>
        <v>5.0000000000000001E-4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233</v>
      </c>
      <c r="AT314" s="199" t="s">
        <v>140</v>
      </c>
      <c r="AU314" s="199" t="s">
        <v>145</v>
      </c>
      <c r="AY314" s="17" t="s">
        <v>137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145</v>
      </c>
      <c r="BK314" s="200">
        <f>ROUND(I314*H314,2)</f>
        <v>0</v>
      </c>
      <c r="BL314" s="17" t="s">
        <v>233</v>
      </c>
      <c r="BM314" s="199" t="s">
        <v>469</v>
      </c>
    </row>
    <row r="315" spans="1:65" s="2" customFormat="1" ht="16.5" customHeight="1">
      <c r="A315" s="34"/>
      <c r="B315" s="35"/>
      <c r="C315" s="187" t="s">
        <v>470</v>
      </c>
      <c r="D315" s="187" t="s">
        <v>140</v>
      </c>
      <c r="E315" s="188" t="s">
        <v>471</v>
      </c>
      <c r="F315" s="189" t="s">
        <v>472</v>
      </c>
      <c r="G315" s="190" t="s">
        <v>216</v>
      </c>
      <c r="H315" s="191">
        <v>6</v>
      </c>
      <c r="I315" s="192"/>
      <c r="J315" s="193">
        <f>ROUND(I315*H315,2)</f>
        <v>0</v>
      </c>
      <c r="K315" s="194"/>
      <c r="L315" s="39"/>
      <c r="M315" s="195" t="s">
        <v>1</v>
      </c>
      <c r="N315" s="196" t="s">
        <v>40</v>
      </c>
      <c r="O315" s="71"/>
      <c r="P315" s="197">
        <f>O315*H315</f>
        <v>0</v>
      </c>
      <c r="Q315" s="197">
        <v>0</v>
      </c>
      <c r="R315" s="197">
        <f>Q315*H315</f>
        <v>0</v>
      </c>
      <c r="S315" s="197">
        <v>0</v>
      </c>
      <c r="T315" s="19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233</v>
      </c>
      <c r="AT315" s="199" t="s">
        <v>140</v>
      </c>
      <c r="AU315" s="199" t="s">
        <v>145</v>
      </c>
      <c r="AY315" s="17" t="s">
        <v>137</v>
      </c>
      <c r="BE315" s="200">
        <f>IF(N315="základní",J315,0)</f>
        <v>0</v>
      </c>
      <c r="BF315" s="200">
        <f>IF(N315="snížená",J315,0)</f>
        <v>0</v>
      </c>
      <c r="BG315" s="200">
        <f>IF(N315="zákl. přenesená",J315,0)</f>
        <v>0</v>
      </c>
      <c r="BH315" s="200">
        <f>IF(N315="sníž. přenesená",J315,0)</f>
        <v>0</v>
      </c>
      <c r="BI315" s="200">
        <f>IF(N315="nulová",J315,0)</f>
        <v>0</v>
      </c>
      <c r="BJ315" s="17" t="s">
        <v>145</v>
      </c>
      <c r="BK315" s="200">
        <f>ROUND(I315*H315,2)</f>
        <v>0</v>
      </c>
      <c r="BL315" s="17" t="s">
        <v>233</v>
      </c>
      <c r="BM315" s="199" t="s">
        <v>473</v>
      </c>
    </row>
    <row r="316" spans="1:65" s="13" customFormat="1" ht="11.25">
      <c r="B316" s="201"/>
      <c r="C316" s="202"/>
      <c r="D316" s="203" t="s">
        <v>147</v>
      </c>
      <c r="E316" s="204" t="s">
        <v>1</v>
      </c>
      <c r="F316" s="205" t="s">
        <v>410</v>
      </c>
      <c r="G316" s="202"/>
      <c r="H316" s="204" t="s">
        <v>1</v>
      </c>
      <c r="I316" s="206"/>
      <c r="J316" s="202"/>
      <c r="K316" s="202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147</v>
      </c>
      <c r="AU316" s="211" t="s">
        <v>145</v>
      </c>
      <c r="AV316" s="13" t="s">
        <v>82</v>
      </c>
      <c r="AW316" s="13" t="s">
        <v>32</v>
      </c>
      <c r="AX316" s="13" t="s">
        <v>74</v>
      </c>
      <c r="AY316" s="211" t="s">
        <v>137</v>
      </c>
    </row>
    <row r="317" spans="1:65" s="14" customFormat="1" ht="11.25">
      <c r="B317" s="212"/>
      <c r="C317" s="213"/>
      <c r="D317" s="203" t="s">
        <v>147</v>
      </c>
      <c r="E317" s="214" t="s">
        <v>1</v>
      </c>
      <c r="F317" s="215" t="s">
        <v>474</v>
      </c>
      <c r="G317" s="213"/>
      <c r="H317" s="216">
        <v>6</v>
      </c>
      <c r="I317" s="217"/>
      <c r="J317" s="213"/>
      <c r="K317" s="213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147</v>
      </c>
      <c r="AU317" s="222" t="s">
        <v>145</v>
      </c>
      <c r="AV317" s="14" t="s">
        <v>145</v>
      </c>
      <c r="AW317" s="14" t="s">
        <v>32</v>
      </c>
      <c r="AX317" s="14" t="s">
        <v>82</v>
      </c>
      <c r="AY317" s="222" t="s">
        <v>137</v>
      </c>
    </row>
    <row r="318" spans="1:65" s="2" customFormat="1" ht="24.2" customHeight="1">
      <c r="A318" s="34"/>
      <c r="B318" s="35"/>
      <c r="C318" s="187" t="s">
        <v>475</v>
      </c>
      <c r="D318" s="187" t="s">
        <v>140</v>
      </c>
      <c r="E318" s="188" t="s">
        <v>476</v>
      </c>
      <c r="F318" s="189" t="s">
        <v>477</v>
      </c>
      <c r="G318" s="190" t="s">
        <v>216</v>
      </c>
      <c r="H318" s="191">
        <v>2</v>
      </c>
      <c r="I318" s="192"/>
      <c r="J318" s="193">
        <f>ROUND(I318*H318,2)</f>
        <v>0</v>
      </c>
      <c r="K318" s="194"/>
      <c r="L318" s="39"/>
      <c r="M318" s="195" t="s">
        <v>1</v>
      </c>
      <c r="N318" s="196" t="s">
        <v>40</v>
      </c>
      <c r="O318" s="71"/>
      <c r="P318" s="197">
        <f>O318*H318</f>
        <v>0</v>
      </c>
      <c r="Q318" s="197">
        <v>0</v>
      </c>
      <c r="R318" s="197">
        <f>Q318*H318</f>
        <v>0</v>
      </c>
      <c r="S318" s="197">
        <v>0</v>
      </c>
      <c r="T318" s="19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233</v>
      </c>
      <c r="AT318" s="199" t="s">
        <v>140</v>
      </c>
      <c r="AU318" s="199" t="s">
        <v>145</v>
      </c>
      <c r="AY318" s="17" t="s">
        <v>137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7" t="s">
        <v>145</v>
      </c>
      <c r="BK318" s="200">
        <f>ROUND(I318*H318,2)</f>
        <v>0</v>
      </c>
      <c r="BL318" s="17" t="s">
        <v>233</v>
      </c>
      <c r="BM318" s="199" t="s">
        <v>478</v>
      </c>
    </row>
    <row r="319" spans="1:65" s="2" customFormat="1" ht="21.75" customHeight="1">
      <c r="A319" s="34"/>
      <c r="B319" s="35"/>
      <c r="C319" s="187" t="s">
        <v>479</v>
      </c>
      <c r="D319" s="187" t="s">
        <v>140</v>
      </c>
      <c r="E319" s="188" t="s">
        <v>480</v>
      </c>
      <c r="F319" s="189" t="s">
        <v>481</v>
      </c>
      <c r="G319" s="190" t="s">
        <v>216</v>
      </c>
      <c r="H319" s="191">
        <v>6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40</v>
      </c>
      <c r="O319" s="71"/>
      <c r="P319" s="197">
        <f>O319*H319</f>
        <v>0</v>
      </c>
      <c r="Q319" s="197">
        <v>1.7000000000000001E-4</v>
      </c>
      <c r="R319" s="197">
        <f>Q319*H319</f>
        <v>1.0200000000000001E-3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233</v>
      </c>
      <c r="AT319" s="199" t="s">
        <v>140</v>
      </c>
      <c r="AU319" s="199" t="s">
        <v>145</v>
      </c>
      <c r="AY319" s="17" t="s">
        <v>137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145</v>
      </c>
      <c r="BK319" s="200">
        <f>ROUND(I319*H319,2)</f>
        <v>0</v>
      </c>
      <c r="BL319" s="17" t="s">
        <v>233</v>
      </c>
      <c r="BM319" s="199" t="s">
        <v>482</v>
      </c>
    </row>
    <row r="320" spans="1:65" s="13" customFormat="1" ht="11.25">
      <c r="B320" s="201"/>
      <c r="C320" s="202"/>
      <c r="D320" s="203" t="s">
        <v>147</v>
      </c>
      <c r="E320" s="204" t="s">
        <v>1</v>
      </c>
      <c r="F320" s="205" t="s">
        <v>483</v>
      </c>
      <c r="G320" s="202"/>
      <c r="H320" s="204" t="s">
        <v>1</v>
      </c>
      <c r="I320" s="206"/>
      <c r="J320" s="202"/>
      <c r="K320" s="202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147</v>
      </c>
      <c r="AU320" s="211" t="s">
        <v>145</v>
      </c>
      <c r="AV320" s="13" t="s">
        <v>82</v>
      </c>
      <c r="AW320" s="13" t="s">
        <v>32</v>
      </c>
      <c r="AX320" s="13" t="s">
        <v>74</v>
      </c>
      <c r="AY320" s="211" t="s">
        <v>137</v>
      </c>
    </row>
    <row r="321" spans="1:65" s="14" customFormat="1" ht="11.25">
      <c r="B321" s="212"/>
      <c r="C321" s="213"/>
      <c r="D321" s="203" t="s">
        <v>147</v>
      </c>
      <c r="E321" s="214" t="s">
        <v>1</v>
      </c>
      <c r="F321" s="215" t="s">
        <v>474</v>
      </c>
      <c r="G321" s="213"/>
      <c r="H321" s="216">
        <v>6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147</v>
      </c>
      <c r="AU321" s="222" t="s">
        <v>145</v>
      </c>
      <c r="AV321" s="14" t="s">
        <v>145</v>
      </c>
      <c r="AW321" s="14" t="s">
        <v>32</v>
      </c>
      <c r="AX321" s="14" t="s">
        <v>82</v>
      </c>
      <c r="AY321" s="222" t="s">
        <v>137</v>
      </c>
    </row>
    <row r="322" spans="1:65" s="2" customFormat="1" ht="21.75" customHeight="1">
      <c r="A322" s="34"/>
      <c r="B322" s="35"/>
      <c r="C322" s="187" t="s">
        <v>484</v>
      </c>
      <c r="D322" s="187" t="s">
        <v>140</v>
      </c>
      <c r="E322" s="188" t="s">
        <v>485</v>
      </c>
      <c r="F322" s="189" t="s">
        <v>486</v>
      </c>
      <c r="G322" s="190" t="s">
        <v>216</v>
      </c>
      <c r="H322" s="191">
        <v>3</v>
      </c>
      <c r="I322" s="192"/>
      <c r="J322" s="193">
        <f>ROUND(I322*H322,2)</f>
        <v>0</v>
      </c>
      <c r="K322" s="194"/>
      <c r="L322" s="39"/>
      <c r="M322" s="195" t="s">
        <v>1</v>
      </c>
      <c r="N322" s="196" t="s">
        <v>40</v>
      </c>
      <c r="O322" s="71"/>
      <c r="P322" s="197">
        <f>O322*H322</f>
        <v>0</v>
      </c>
      <c r="Q322" s="197">
        <v>0</v>
      </c>
      <c r="R322" s="197">
        <f>Q322*H322</f>
        <v>0</v>
      </c>
      <c r="S322" s="197">
        <v>5.2999999999999998E-4</v>
      </c>
      <c r="T322" s="198">
        <f>S322*H322</f>
        <v>1.5899999999999998E-3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233</v>
      </c>
      <c r="AT322" s="199" t="s">
        <v>140</v>
      </c>
      <c r="AU322" s="199" t="s">
        <v>145</v>
      </c>
      <c r="AY322" s="17" t="s">
        <v>137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7" t="s">
        <v>145</v>
      </c>
      <c r="BK322" s="200">
        <f>ROUND(I322*H322,2)</f>
        <v>0</v>
      </c>
      <c r="BL322" s="17" t="s">
        <v>233</v>
      </c>
      <c r="BM322" s="199" t="s">
        <v>487</v>
      </c>
    </row>
    <row r="323" spans="1:65" s="13" customFormat="1" ht="11.25">
      <c r="B323" s="201"/>
      <c r="C323" s="202"/>
      <c r="D323" s="203" t="s">
        <v>147</v>
      </c>
      <c r="E323" s="204" t="s">
        <v>1</v>
      </c>
      <c r="F323" s="205" t="s">
        <v>488</v>
      </c>
      <c r="G323" s="202"/>
      <c r="H323" s="204" t="s">
        <v>1</v>
      </c>
      <c r="I323" s="206"/>
      <c r="J323" s="202"/>
      <c r="K323" s="202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147</v>
      </c>
      <c r="AU323" s="211" t="s">
        <v>145</v>
      </c>
      <c r="AV323" s="13" t="s">
        <v>82</v>
      </c>
      <c r="AW323" s="13" t="s">
        <v>32</v>
      </c>
      <c r="AX323" s="13" t="s">
        <v>74</v>
      </c>
      <c r="AY323" s="211" t="s">
        <v>137</v>
      </c>
    </row>
    <row r="324" spans="1:65" s="14" customFormat="1" ht="11.25">
      <c r="B324" s="212"/>
      <c r="C324" s="213"/>
      <c r="D324" s="203" t="s">
        <v>147</v>
      </c>
      <c r="E324" s="214" t="s">
        <v>1</v>
      </c>
      <c r="F324" s="215" t="s">
        <v>489</v>
      </c>
      <c r="G324" s="213"/>
      <c r="H324" s="216">
        <v>3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147</v>
      </c>
      <c r="AU324" s="222" t="s">
        <v>145</v>
      </c>
      <c r="AV324" s="14" t="s">
        <v>145</v>
      </c>
      <c r="AW324" s="14" t="s">
        <v>32</v>
      </c>
      <c r="AX324" s="14" t="s">
        <v>82</v>
      </c>
      <c r="AY324" s="222" t="s">
        <v>137</v>
      </c>
    </row>
    <row r="325" spans="1:65" s="2" customFormat="1" ht="24.2" customHeight="1">
      <c r="A325" s="34"/>
      <c r="B325" s="35"/>
      <c r="C325" s="187" t="s">
        <v>490</v>
      </c>
      <c r="D325" s="187" t="s">
        <v>140</v>
      </c>
      <c r="E325" s="188" t="s">
        <v>491</v>
      </c>
      <c r="F325" s="189" t="s">
        <v>492</v>
      </c>
      <c r="G325" s="190" t="s">
        <v>216</v>
      </c>
      <c r="H325" s="191">
        <v>2</v>
      </c>
      <c r="I325" s="192"/>
      <c r="J325" s="193">
        <f>ROUND(I325*H325,2)</f>
        <v>0</v>
      </c>
      <c r="K325" s="194"/>
      <c r="L325" s="39"/>
      <c r="M325" s="195" t="s">
        <v>1</v>
      </c>
      <c r="N325" s="196" t="s">
        <v>40</v>
      </c>
      <c r="O325" s="71"/>
      <c r="P325" s="197">
        <f>O325*H325</f>
        <v>0</v>
      </c>
      <c r="Q325" s="197">
        <v>0</v>
      </c>
      <c r="R325" s="197">
        <f>Q325*H325</f>
        <v>0</v>
      </c>
      <c r="S325" s="197">
        <v>5.11E-3</v>
      </c>
      <c r="T325" s="198">
        <f>S325*H325</f>
        <v>1.022E-2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233</v>
      </c>
      <c r="AT325" s="199" t="s">
        <v>140</v>
      </c>
      <c r="AU325" s="199" t="s">
        <v>145</v>
      </c>
      <c r="AY325" s="17" t="s">
        <v>137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7" t="s">
        <v>145</v>
      </c>
      <c r="BK325" s="200">
        <f>ROUND(I325*H325,2)</f>
        <v>0</v>
      </c>
      <c r="BL325" s="17" t="s">
        <v>233</v>
      </c>
      <c r="BM325" s="199" t="s">
        <v>493</v>
      </c>
    </row>
    <row r="326" spans="1:65" s="13" customFormat="1" ht="11.25">
      <c r="B326" s="201"/>
      <c r="C326" s="202"/>
      <c r="D326" s="203" t="s">
        <v>147</v>
      </c>
      <c r="E326" s="204" t="s">
        <v>1</v>
      </c>
      <c r="F326" s="205" t="s">
        <v>494</v>
      </c>
      <c r="G326" s="202"/>
      <c r="H326" s="204" t="s">
        <v>1</v>
      </c>
      <c r="I326" s="206"/>
      <c r="J326" s="202"/>
      <c r="K326" s="202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147</v>
      </c>
      <c r="AU326" s="211" t="s">
        <v>145</v>
      </c>
      <c r="AV326" s="13" t="s">
        <v>82</v>
      </c>
      <c r="AW326" s="13" t="s">
        <v>32</v>
      </c>
      <c r="AX326" s="13" t="s">
        <v>74</v>
      </c>
      <c r="AY326" s="211" t="s">
        <v>137</v>
      </c>
    </row>
    <row r="327" spans="1:65" s="14" customFormat="1" ht="11.25">
      <c r="B327" s="212"/>
      <c r="C327" s="213"/>
      <c r="D327" s="203" t="s">
        <v>147</v>
      </c>
      <c r="E327" s="214" t="s">
        <v>1</v>
      </c>
      <c r="F327" s="215" t="s">
        <v>82</v>
      </c>
      <c r="G327" s="213"/>
      <c r="H327" s="216">
        <v>1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147</v>
      </c>
      <c r="AU327" s="222" t="s">
        <v>145</v>
      </c>
      <c r="AV327" s="14" t="s">
        <v>145</v>
      </c>
      <c r="AW327" s="14" t="s">
        <v>32</v>
      </c>
      <c r="AX327" s="14" t="s">
        <v>74</v>
      </c>
      <c r="AY327" s="222" t="s">
        <v>137</v>
      </c>
    </row>
    <row r="328" spans="1:65" s="13" customFormat="1" ht="11.25">
      <c r="B328" s="201"/>
      <c r="C328" s="202"/>
      <c r="D328" s="203" t="s">
        <v>147</v>
      </c>
      <c r="E328" s="204" t="s">
        <v>1</v>
      </c>
      <c r="F328" s="205" t="s">
        <v>495</v>
      </c>
      <c r="G328" s="202"/>
      <c r="H328" s="204" t="s">
        <v>1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147</v>
      </c>
      <c r="AU328" s="211" t="s">
        <v>145</v>
      </c>
      <c r="AV328" s="13" t="s">
        <v>82</v>
      </c>
      <c r="AW328" s="13" t="s">
        <v>32</v>
      </c>
      <c r="AX328" s="13" t="s">
        <v>74</v>
      </c>
      <c r="AY328" s="211" t="s">
        <v>137</v>
      </c>
    </row>
    <row r="329" spans="1:65" s="14" customFormat="1" ht="11.25">
      <c r="B329" s="212"/>
      <c r="C329" s="213"/>
      <c r="D329" s="203" t="s">
        <v>147</v>
      </c>
      <c r="E329" s="214" t="s">
        <v>1</v>
      </c>
      <c r="F329" s="215" t="s">
        <v>82</v>
      </c>
      <c r="G329" s="213"/>
      <c r="H329" s="216">
        <v>1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147</v>
      </c>
      <c r="AU329" s="222" t="s">
        <v>145</v>
      </c>
      <c r="AV329" s="14" t="s">
        <v>145</v>
      </c>
      <c r="AW329" s="14" t="s">
        <v>32</v>
      </c>
      <c r="AX329" s="14" t="s">
        <v>74</v>
      </c>
      <c r="AY329" s="222" t="s">
        <v>137</v>
      </c>
    </row>
    <row r="330" spans="1:65" s="15" customFormat="1" ht="11.25">
      <c r="B330" s="223"/>
      <c r="C330" s="224"/>
      <c r="D330" s="203" t="s">
        <v>147</v>
      </c>
      <c r="E330" s="225" t="s">
        <v>1</v>
      </c>
      <c r="F330" s="226" t="s">
        <v>162</v>
      </c>
      <c r="G330" s="224"/>
      <c r="H330" s="227">
        <v>2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AT330" s="233" t="s">
        <v>147</v>
      </c>
      <c r="AU330" s="233" t="s">
        <v>145</v>
      </c>
      <c r="AV330" s="15" t="s">
        <v>144</v>
      </c>
      <c r="AW330" s="15" t="s">
        <v>32</v>
      </c>
      <c r="AX330" s="15" t="s">
        <v>82</v>
      </c>
      <c r="AY330" s="233" t="s">
        <v>137</v>
      </c>
    </row>
    <row r="331" spans="1:65" s="2" customFormat="1" ht="24.2" customHeight="1">
      <c r="A331" s="34"/>
      <c r="B331" s="35"/>
      <c r="C331" s="187" t="s">
        <v>496</v>
      </c>
      <c r="D331" s="187" t="s">
        <v>140</v>
      </c>
      <c r="E331" s="188" t="s">
        <v>497</v>
      </c>
      <c r="F331" s="189" t="s">
        <v>498</v>
      </c>
      <c r="G331" s="190" t="s">
        <v>216</v>
      </c>
      <c r="H331" s="191">
        <v>1</v>
      </c>
      <c r="I331" s="192"/>
      <c r="J331" s="193">
        <f>ROUND(I331*H331,2)</f>
        <v>0</v>
      </c>
      <c r="K331" s="194"/>
      <c r="L331" s="39"/>
      <c r="M331" s="195" t="s">
        <v>1</v>
      </c>
      <c r="N331" s="196" t="s">
        <v>40</v>
      </c>
      <c r="O331" s="71"/>
      <c r="P331" s="197">
        <f>O331*H331</f>
        <v>0</v>
      </c>
      <c r="Q331" s="197">
        <v>7.6999999999999996E-4</v>
      </c>
      <c r="R331" s="197">
        <f>Q331*H331</f>
        <v>7.6999999999999996E-4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233</v>
      </c>
      <c r="AT331" s="199" t="s">
        <v>140</v>
      </c>
      <c r="AU331" s="199" t="s">
        <v>145</v>
      </c>
      <c r="AY331" s="17" t="s">
        <v>137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145</v>
      </c>
      <c r="BK331" s="200">
        <f>ROUND(I331*H331,2)</f>
        <v>0</v>
      </c>
      <c r="BL331" s="17" t="s">
        <v>233</v>
      </c>
      <c r="BM331" s="199" t="s">
        <v>499</v>
      </c>
    </row>
    <row r="332" spans="1:65" s="13" customFormat="1" ht="11.25">
      <c r="B332" s="201"/>
      <c r="C332" s="202"/>
      <c r="D332" s="203" t="s">
        <v>147</v>
      </c>
      <c r="E332" s="204" t="s">
        <v>1</v>
      </c>
      <c r="F332" s="205" t="s">
        <v>500</v>
      </c>
      <c r="G332" s="202"/>
      <c r="H332" s="204" t="s">
        <v>1</v>
      </c>
      <c r="I332" s="206"/>
      <c r="J332" s="202"/>
      <c r="K332" s="202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147</v>
      </c>
      <c r="AU332" s="211" t="s">
        <v>145</v>
      </c>
      <c r="AV332" s="13" t="s">
        <v>82</v>
      </c>
      <c r="AW332" s="13" t="s">
        <v>32</v>
      </c>
      <c r="AX332" s="13" t="s">
        <v>74</v>
      </c>
      <c r="AY332" s="211" t="s">
        <v>137</v>
      </c>
    </row>
    <row r="333" spans="1:65" s="14" customFormat="1" ht="11.25">
      <c r="B333" s="212"/>
      <c r="C333" s="213"/>
      <c r="D333" s="203" t="s">
        <v>147</v>
      </c>
      <c r="E333" s="214" t="s">
        <v>1</v>
      </c>
      <c r="F333" s="215" t="s">
        <v>82</v>
      </c>
      <c r="G333" s="213"/>
      <c r="H333" s="216">
        <v>1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147</v>
      </c>
      <c r="AU333" s="222" t="s">
        <v>145</v>
      </c>
      <c r="AV333" s="14" t="s">
        <v>145</v>
      </c>
      <c r="AW333" s="14" t="s">
        <v>32</v>
      </c>
      <c r="AX333" s="14" t="s">
        <v>82</v>
      </c>
      <c r="AY333" s="222" t="s">
        <v>137</v>
      </c>
    </row>
    <row r="334" spans="1:65" s="2" customFormat="1" ht="24.2" customHeight="1">
      <c r="A334" s="34"/>
      <c r="B334" s="35"/>
      <c r="C334" s="187" t="s">
        <v>501</v>
      </c>
      <c r="D334" s="187" t="s">
        <v>140</v>
      </c>
      <c r="E334" s="188" t="s">
        <v>502</v>
      </c>
      <c r="F334" s="189" t="s">
        <v>503</v>
      </c>
      <c r="G334" s="190" t="s">
        <v>216</v>
      </c>
      <c r="H334" s="191">
        <v>2</v>
      </c>
      <c r="I334" s="192"/>
      <c r="J334" s="193">
        <f>ROUND(I334*H334,2)</f>
        <v>0</v>
      </c>
      <c r="K334" s="194"/>
      <c r="L334" s="39"/>
      <c r="M334" s="195" t="s">
        <v>1</v>
      </c>
      <c r="N334" s="196" t="s">
        <v>40</v>
      </c>
      <c r="O334" s="71"/>
      <c r="P334" s="197">
        <f>O334*H334</f>
        <v>0</v>
      </c>
      <c r="Q334" s="197">
        <v>2.7999999999999998E-4</v>
      </c>
      <c r="R334" s="197">
        <f>Q334*H334</f>
        <v>5.5999999999999995E-4</v>
      </c>
      <c r="S334" s="197">
        <v>0</v>
      </c>
      <c r="T334" s="19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9" t="s">
        <v>233</v>
      </c>
      <c r="AT334" s="199" t="s">
        <v>140</v>
      </c>
      <c r="AU334" s="199" t="s">
        <v>145</v>
      </c>
      <c r="AY334" s="17" t="s">
        <v>137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7" t="s">
        <v>145</v>
      </c>
      <c r="BK334" s="200">
        <f>ROUND(I334*H334,2)</f>
        <v>0</v>
      </c>
      <c r="BL334" s="17" t="s">
        <v>233</v>
      </c>
      <c r="BM334" s="199" t="s">
        <v>504</v>
      </c>
    </row>
    <row r="335" spans="1:65" s="13" customFormat="1" ht="11.25">
      <c r="B335" s="201"/>
      <c r="C335" s="202"/>
      <c r="D335" s="203" t="s">
        <v>147</v>
      </c>
      <c r="E335" s="204" t="s">
        <v>1</v>
      </c>
      <c r="F335" s="205" t="s">
        <v>505</v>
      </c>
      <c r="G335" s="202"/>
      <c r="H335" s="204" t="s">
        <v>1</v>
      </c>
      <c r="I335" s="206"/>
      <c r="J335" s="202"/>
      <c r="K335" s="202"/>
      <c r="L335" s="207"/>
      <c r="M335" s="208"/>
      <c r="N335" s="209"/>
      <c r="O335" s="209"/>
      <c r="P335" s="209"/>
      <c r="Q335" s="209"/>
      <c r="R335" s="209"/>
      <c r="S335" s="209"/>
      <c r="T335" s="210"/>
      <c r="AT335" s="211" t="s">
        <v>147</v>
      </c>
      <c r="AU335" s="211" t="s">
        <v>145</v>
      </c>
      <c r="AV335" s="13" t="s">
        <v>82</v>
      </c>
      <c r="AW335" s="13" t="s">
        <v>32</v>
      </c>
      <c r="AX335" s="13" t="s">
        <v>74</v>
      </c>
      <c r="AY335" s="211" t="s">
        <v>137</v>
      </c>
    </row>
    <row r="336" spans="1:65" s="14" customFormat="1" ht="11.25">
      <c r="B336" s="212"/>
      <c r="C336" s="213"/>
      <c r="D336" s="203" t="s">
        <v>147</v>
      </c>
      <c r="E336" s="214" t="s">
        <v>1</v>
      </c>
      <c r="F336" s="215" t="s">
        <v>145</v>
      </c>
      <c r="G336" s="213"/>
      <c r="H336" s="216">
        <v>2</v>
      </c>
      <c r="I336" s="217"/>
      <c r="J336" s="213"/>
      <c r="K336" s="213"/>
      <c r="L336" s="218"/>
      <c r="M336" s="219"/>
      <c r="N336" s="220"/>
      <c r="O336" s="220"/>
      <c r="P336" s="220"/>
      <c r="Q336" s="220"/>
      <c r="R336" s="220"/>
      <c r="S336" s="220"/>
      <c r="T336" s="221"/>
      <c r="AT336" s="222" t="s">
        <v>147</v>
      </c>
      <c r="AU336" s="222" t="s">
        <v>145</v>
      </c>
      <c r="AV336" s="14" t="s">
        <v>145</v>
      </c>
      <c r="AW336" s="14" t="s">
        <v>32</v>
      </c>
      <c r="AX336" s="14" t="s">
        <v>82</v>
      </c>
      <c r="AY336" s="222" t="s">
        <v>137</v>
      </c>
    </row>
    <row r="337" spans="1:65" s="2" customFormat="1" ht="21.75" customHeight="1">
      <c r="A337" s="34"/>
      <c r="B337" s="35"/>
      <c r="C337" s="187" t="s">
        <v>506</v>
      </c>
      <c r="D337" s="187" t="s">
        <v>140</v>
      </c>
      <c r="E337" s="188" t="s">
        <v>507</v>
      </c>
      <c r="F337" s="189" t="s">
        <v>508</v>
      </c>
      <c r="G337" s="190" t="s">
        <v>216</v>
      </c>
      <c r="H337" s="191">
        <v>2</v>
      </c>
      <c r="I337" s="192"/>
      <c r="J337" s="193">
        <f>ROUND(I337*H337,2)</f>
        <v>0</v>
      </c>
      <c r="K337" s="194"/>
      <c r="L337" s="39"/>
      <c r="M337" s="195" t="s">
        <v>1</v>
      </c>
      <c r="N337" s="196" t="s">
        <v>40</v>
      </c>
      <c r="O337" s="71"/>
      <c r="P337" s="197">
        <f>O337*H337</f>
        <v>0</v>
      </c>
      <c r="Q337" s="197">
        <v>2.0000000000000002E-5</v>
      </c>
      <c r="R337" s="197">
        <f>Q337*H337</f>
        <v>4.0000000000000003E-5</v>
      </c>
      <c r="S337" s="197">
        <v>0</v>
      </c>
      <c r="T337" s="19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233</v>
      </c>
      <c r="AT337" s="199" t="s">
        <v>140</v>
      </c>
      <c r="AU337" s="199" t="s">
        <v>145</v>
      </c>
      <c r="AY337" s="17" t="s">
        <v>137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145</v>
      </c>
      <c r="BK337" s="200">
        <f>ROUND(I337*H337,2)</f>
        <v>0</v>
      </c>
      <c r="BL337" s="17" t="s">
        <v>233</v>
      </c>
      <c r="BM337" s="199" t="s">
        <v>509</v>
      </c>
    </row>
    <row r="338" spans="1:65" s="13" customFormat="1" ht="11.25">
      <c r="B338" s="201"/>
      <c r="C338" s="202"/>
      <c r="D338" s="203" t="s">
        <v>147</v>
      </c>
      <c r="E338" s="204" t="s">
        <v>1</v>
      </c>
      <c r="F338" s="205" t="s">
        <v>510</v>
      </c>
      <c r="G338" s="202"/>
      <c r="H338" s="204" t="s">
        <v>1</v>
      </c>
      <c r="I338" s="206"/>
      <c r="J338" s="202"/>
      <c r="K338" s="202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147</v>
      </c>
      <c r="AU338" s="211" t="s">
        <v>145</v>
      </c>
      <c r="AV338" s="13" t="s">
        <v>82</v>
      </c>
      <c r="AW338" s="13" t="s">
        <v>32</v>
      </c>
      <c r="AX338" s="13" t="s">
        <v>74</v>
      </c>
      <c r="AY338" s="211" t="s">
        <v>137</v>
      </c>
    </row>
    <row r="339" spans="1:65" s="14" customFormat="1" ht="11.25">
      <c r="B339" s="212"/>
      <c r="C339" s="213"/>
      <c r="D339" s="203" t="s">
        <v>147</v>
      </c>
      <c r="E339" s="214" t="s">
        <v>1</v>
      </c>
      <c r="F339" s="215" t="s">
        <v>145</v>
      </c>
      <c r="G339" s="213"/>
      <c r="H339" s="216">
        <v>2</v>
      </c>
      <c r="I339" s="217"/>
      <c r="J339" s="213"/>
      <c r="K339" s="213"/>
      <c r="L339" s="218"/>
      <c r="M339" s="219"/>
      <c r="N339" s="220"/>
      <c r="O339" s="220"/>
      <c r="P339" s="220"/>
      <c r="Q339" s="220"/>
      <c r="R339" s="220"/>
      <c r="S339" s="220"/>
      <c r="T339" s="221"/>
      <c r="AT339" s="222" t="s">
        <v>147</v>
      </c>
      <c r="AU339" s="222" t="s">
        <v>145</v>
      </c>
      <c r="AV339" s="14" t="s">
        <v>145</v>
      </c>
      <c r="AW339" s="14" t="s">
        <v>32</v>
      </c>
      <c r="AX339" s="14" t="s">
        <v>82</v>
      </c>
      <c r="AY339" s="222" t="s">
        <v>137</v>
      </c>
    </row>
    <row r="340" spans="1:65" s="2" customFormat="1" ht="16.5" customHeight="1">
      <c r="A340" s="34"/>
      <c r="B340" s="35"/>
      <c r="C340" s="234" t="s">
        <v>511</v>
      </c>
      <c r="D340" s="234" t="s">
        <v>339</v>
      </c>
      <c r="E340" s="235" t="s">
        <v>512</v>
      </c>
      <c r="F340" s="236" t="s">
        <v>513</v>
      </c>
      <c r="G340" s="237" t="s">
        <v>266</v>
      </c>
      <c r="H340" s="238">
        <v>2</v>
      </c>
      <c r="I340" s="239"/>
      <c r="J340" s="240">
        <f t="shared" ref="J340:J348" si="10">ROUND(I340*H340,2)</f>
        <v>0</v>
      </c>
      <c r="K340" s="241"/>
      <c r="L340" s="242"/>
      <c r="M340" s="243" t="s">
        <v>1</v>
      </c>
      <c r="N340" s="244" t="s">
        <v>40</v>
      </c>
      <c r="O340" s="71"/>
      <c r="P340" s="197">
        <f t="shared" ref="P340:P348" si="11">O340*H340</f>
        <v>0</v>
      </c>
      <c r="Q340" s="197">
        <v>2.5000000000000001E-4</v>
      </c>
      <c r="R340" s="197">
        <f t="shared" ref="R340:R348" si="12">Q340*H340</f>
        <v>5.0000000000000001E-4</v>
      </c>
      <c r="S340" s="197">
        <v>0</v>
      </c>
      <c r="T340" s="198">
        <f t="shared" ref="T340:T348" si="13"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311</v>
      </c>
      <c r="AT340" s="199" t="s">
        <v>339</v>
      </c>
      <c r="AU340" s="199" t="s">
        <v>145</v>
      </c>
      <c r="AY340" s="17" t="s">
        <v>137</v>
      </c>
      <c r="BE340" s="200">
        <f t="shared" ref="BE340:BE348" si="14">IF(N340="základní",J340,0)</f>
        <v>0</v>
      </c>
      <c r="BF340" s="200">
        <f t="shared" ref="BF340:BF348" si="15">IF(N340="snížená",J340,0)</f>
        <v>0</v>
      </c>
      <c r="BG340" s="200">
        <f t="shared" ref="BG340:BG348" si="16">IF(N340="zákl. přenesená",J340,0)</f>
        <v>0</v>
      </c>
      <c r="BH340" s="200">
        <f t="shared" ref="BH340:BH348" si="17">IF(N340="sníž. přenesená",J340,0)</f>
        <v>0</v>
      </c>
      <c r="BI340" s="200">
        <f t="shared" ref="BI340:BI348" si="18">IF(N340="nulová",J340,0)</f>
        <v>0</v>
      </c>
      <c r="BJ340" s="17" t="s">
        <v>145</v>
      </c>
      <c r="BK340" s="200">
        <f t="shared" ref="BK340:BK348" si="19">ROUND(I340*H340,2)</f>
        <v>0</v>
      </c>
      <c r="BL340" s="17" t="s">
        <v>233</v>
      </c>
      <c r="BM340" s="199" t="s">
        <v>514</v>
      </c>
    </row>
    <row r="341" spans="1:65" s="2" customFormat="1" ht="16.5" customHeight="1">
      <c r="A341" s="34"/>
      <c r="B341" s="35"/>
      <c r="C341" s="187" t="s">
        <v>515</v>
      </c>
      <c r="D341" s="187" t="s">
        <v>140</v>
      </c>
      <c r="E341" s="188" t="s">
        <v>516</v>
      </c>
      <c r="F341" s="189" t="s">
        <v>517</v>
      </c>
      <c r="G341" s="190" t="s">
        <v>216</v>
      </c>
      <c r="H341" s="191">
        <v>1</v>
      </c>
      <c r="I341" s="192"/>
      <c r="J341" s="193">
        <f t="shared" si="10"/>
        <v>0</v>
      </c>
      <c r="K341" s="194"/>
      <c r="L341" s="39"/>
      <c r="M341" s="195" t="s">
        <v>1</v>
      </c>
      <c r="N341" s="196" t="s">
        <v>40</v>
      </c>
      <c r="O341" s="71"/>
      <c r="P341" s="197">
        <f t="shared" si="11"/>
        <v>0</v>
      </c>
      <c r="Q341" s="197">
        <v>0</v>
      </c>
      <c r="R341" s="197">
        <f t="shared" si="12"/>
        <v>0</v>
      </c>
      <c r="S341" s="197">
        <v>5.5999999999999999E-3</v>
      </c>
      <c r="T341" s="198">
        <f t="shared" si="13"/>
        <v>5.5999999999999999E-3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233</v>
      </c>
      <c r="AT341" s="199" t="s">
        <v>140</v>
      </c>
      <c r="AU341" s="199" t="s">
        <v>145</v>
      </c>
      <c r="AY341" s="17" t="s">
        <v>137</v>
      </c>
      <c r="BE341" s="200">
        <f t="shared" si="14"/>
        <v>0</v>
      </c>
      <c r="BF341" s="200">
        <f t="shared" si="15"/>
        <v>0</v>
      </c>
      <c r="BG341" s="200">
        <f t="shared" si="16"/>
        <v>0</v>
      </c>
      <c r="BH341" s="200">
        <f t="shared" si="17"/>
        <v>0</v>
      </c>
      <c r="BI341" s="200">
        <f t="shared" si="18"/>
        <v>0</v>
      </c>
      <c r="BJ341" s="17" t="s">
        <v>145</v>
      </c>
      <c r="BK341" s="200">
        <f t="shared" si="19"/>
        <v>0</v>
      </c>
      <c r="BL341" s="17" t="s">
        <v>233</v>
      </c>
      <c r="BM341" s="199" t="s">
        <v>518</v>
      </c>
    </row>
    <row r="342" spans="1:65" s="2" customFormat="1" ht="16.5" customHeight="1">
      <c r="A342" s="34"/>
      <c r="B342" s="35"/>
      <c r="C342" s="187" t="s">
        <v>519</v>
      </c>
      <c r="D342" s="187" t="s">
        <v>140</v>
      </c>
      <c r="E342" s="188" t="s">
        <v>520</v>
      </c>
      <c r="F342" s="189" t="s">
        <v>521</v>
      </c>
      <c r="G342" s="190" t="s">
        <v>216</v>
      </c>
      <c r="H342" s="191">
        <v>1</v>
      </c>
      <c r="I342" s="192"/>
      <c r="J342" s="193">
        <f t="shared" si="10"/>
        <v>0</v>
      </c>
      <c r="K342" s="194"/>
      <c r="L342" s="39"/>
      <c r="M342" s="195" t="s">
        <v>1</v>
      </c>
      <c r="N342" s="196" t="s">
        <v>40</v>
      </c>
      <c r="O342" s="71"/>
      <c r="P342" s="197">
        <f t="shared" si="11"/>
        <v>0</v>
      </c>
      <c r="Q342" s="197">
        <v>2.0000000000000002E-5</v>
      </c>
      <c r="R342" s="197">
        <f t="shared" si="12"/>
        <v>2.0000000000000002E-5</v>
      </c>
      <c r="S342" s="197">
        <v>2.0000000000000002E-5</v>
      </c>
      <c r="T342" s="198">
        <f t="shared" si="13"/>
        <v>2.0000000000000002E-5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233</v>
      </c>
      <c r="AT342" s="199" t="s">
        <v>140</v>
      </c>
      <c r="AU342" s="199" t="s">
        <v>145</v>
      </c>
      <c r="AY342" s="17" t="s">
        <v>137</v>
      </c>
      <c r="BE342" s="200">
        <f t="shared" si="14"/>
        <v>0</v>
      </c>
      <c r="BF342" s="200">
        <f t="shared" si="15"/>
        <v>0</v>
      </c>
      <c r="BG342" s="200">
        <f t="shared" si="16"/>
        <v>0</v>
      </c>
      <c r="BH342" s="200">
        <f t="shared" si="17"/>
        <v>0</v>
      </c>
      <c r="BI342" s="200">
        <f t="shared" si="18"/>
        <v>0</v>
      </c>
      <c r="BJ342" s="17" t="s">
        <v>145</v>
      </c>
      <c r="BK342" s="200">
        <f t="shared" si="19"/>
        <v>0</v>
      </c>
      <c r="BL342" s="17" t="s">
        <v>233</v>
      </c>
      <c r="BM342" s="199" t="s">
        <v>522</v>
      </c>
    </row>
    <row r="343" spans="1:65" s="2" customFormat="1" ht="33" customHeight="1">
      <c r="A343" s="34"/>
      <c r="B343" s="35"/>
      <c r="C343" s="187" t="s">
        <v>523</v>
      </c>
      <c r="D343" s="187" t="s">
        <v>140</v>
      </c>
      <c r="E343" s="188" t="s">
        <v>524</v>
      </c>
      <c r="F343" s="189" t="s">
        <v>525</v>
      </c>
      <c r="G343" s="190" t="s">
        <v>216</v>
      </c>
      <c r="H343" s="191">
        <v>1</v>
      </c>
      <c r="I343" s="192"/>
      <c r="J343" s="193">
        <f t="shared" si="10"/>
        <v>0</v>
      </c>
      <c r="K343" s="194"/>
      <c r="L343" s="39"/>
      <c r="M343" s="195" t="s">
        <v>1</v>
      </c>
      <c r="N343" s="196" t="s">
        <v>40</v>
      </c>
      <c r="O343" s="71"/>
      <c r="P343" s="197">
        <f t="shared" si="11"/>
        <v>0</v>
      </c>
      <c r="Q343" s="197">
        <v>1.5499999999999999E-3</v>
      </c>
      <c r="R343" s="197">
        <f t="shared" si="12"/>
        <v>1.5499999999999999E-3</v>
      </c>
      <c r="S343" s="197">
        <v>0</v>
      </c>
      <c r="T343" s="198">
        <f t="shared" si="1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233</v>
      </c>
      <c r="AT343" s="199" t="s">
        <v>140</v>
      </c>
      <c r="AU343" s="199" t="s">
        <v>145</v>
      </c>
      <c r="AY343" s="17" t="s">
        <v>137</v>
      </c>
      <c r="BE343" s="200">
        <f t="shared" si="14"/>
        <v>0</v>
      </c>
      <c r="BF343" s="200">
        <f t="shared" si="15"/>
        <v>0</v>
      </c>
      <c r="BG343" s="200">
        <f t="shared" si="16"/>
        <v>0</v>
      </c>
      <c r="BH343" s="200">
        <f t="shared" si="17"/>
        <v>0</v>
      </c>
      <c r="BI343" s="200">
        <f t="shared" si="18"/>
        <v>0</v>
      </c>
      <c r="BJ343" s="17" t="s">
        <v>145</v>
      </c>
      <c r="BK343" s="200">
        <f t="shared" si="19"/>
        <v>0</v>
      </c>
      <c r="BL343" s="17" t="s">
        <v>233</v>
      </c>
      <c r="BM343" s="199" t="s">
        <v>526</v>
      </c>
    </row>
    <row r="344" spans="1:65" s="2" customFormat="1" ht="24.2" customHeight="1">
      <c r="A344" s="34"/>
      <c r="B344" s="35"/>
      <c r="C344" s="187" t="s">
        <v>527</v>
      </c>
      <c r="D344" s="187" t="s">
        <v>140</v>
      </c>
      <c r="E344" s="188" t="s">
        <v>528</v>
      </c>
      <c r="F344" s="189" t="s">
        <v>529</v>
      </c>
      <c r="G344" s="190" t="s">
        <v>266</v>
      </c>
      <c r="H344" s="191">
        <v>10</v>
      </c>
      <c r="I344" s="192"/>
      <c r="J344" s="193">
        <f t="shared" si="10"/>
        <v>0</v>
      </c>
      <c r="K344" s="194"/>
      <c r="L344" s="39"/>
      <c r="M344" s="195" t="s">
        <v>1</v>
      </c>
      <c r="N344" s="196" t="s">
        <v>40</v>
      </c>
      <c r="O344" s="71"/>
      <c r="P344" s="197">
        <f t="shared" si="11"/>
        <v>0</v>
      </c>
      <c r="Q344" s="197">
        <v>1.9000000000000001E-4</v>
      </c>
      <c r="R344" s="197">
        <f t="shared" si="12"/>
        <v>1.9000000000000002E-3</v>
      </c>
      <c r="S344" s="197">
        <v>0</v>
      </c>
      <c r="T344" s="198">
        <f t="shared" si="13"/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233</v>
      </c>
      <c r="AT344" s="199" t="s">
        <v>140</v>
      </c>
      <c r="AU344" s="199" t="s">
        <v>145</v>
      </c>
      <c r="AY344" s="17" t="s">
        <v>137</v>
      </c>
      <c r="BE344" s="200">
        <f t="shared" si="14"/>
        <v>0</v>
      </c>
      <c r="BF344" s="200">
        <f t="shared" si="15"/>
        <v>0</v>
      </c>
      <c r="BG344" s="200">
        <f t="shared" si="16"/>
        <v>0</v>
      </c>
      <c r="BH344" s="200">
        <f t="shared" si="17"/>
        <v>0</v>
      </c>
      <c r="BI344" s="200">
        <f t="shared" si="18"/>
        <v>0</v>
      </c>
      <c r="BJ344" s="17" t="s">
        <v>145</v>
      </c>
      <c r="BK344" s="200">
        <f t="shared" si="19"/>
        <v>0</v>
      </c>
      <c r="BL344" s="17" t="s">
        <v>233</v>
      </c>
      <c r="BM344" s="199" t="s">
        <v>530</v>
      </c>
    </row>
    <row r="345" spans="1:65" s="2" customFormat="1" ht="21.75" customHeight="1">
      <c r="A345" s="34"/>
      <c r="B345" s="35"/>
      <c r="C345" s="187" t="s">
        <v>531</v>
      </c>
      <c r="D345" s="187" t="s">
        <v>140</v>
      </c>
      <c r="E345" s="188" t="s">
        <v>532</v>
      </c>
      <c r="F345" s="189" t="s">
        <v>533</v>
      </c>
      <c r="G345" s="190" t="s">
        <v>266</v>
      </c>
      <c r="H345" s="191">
        <v>10</v>
      </c>
      <c r="I345" s="192"/>
      <c r="J345" s="193">
        <f t="shared" si="10"/>
        <v>0</v>
      </c>
      <c r="K345" s="194"/>
      <c r="L345" s="39"/>
      <c r="M345" s="195" t="s">
        <v>1</v>
      </c>
      <c r="N345" s="196" t="s">
        <v>40</v>
      </c>
      <c r="O345" s="71"/>
      <c r="P345" s="197">
        <f t="shared" si="11"/>
        <v>0</v>
      </c>
      <c r="Q345" s="197">
        <v>1.0000000000000001E-5</v>
      </c>
      <c r="R345" s="197">
        <f t="shared" si="12"/>
        <v>1E-4</v>
      </c>
      <c r="S345" s="197">
        <v>0</v>
      </c>
      <c r="T345" s="198">
        <f t="shared" si="1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233</v>
      </c>
      <c r="AT345" s="199" t="s">
        <v>140</v>
      </c>
      <c r="AU345" s="199" t="s">
        <v>145</v>
      </c>
      <c r="AY345" s="17" t="s">
        <v>137</v>
      </c>
      <c r="BE345" s="200">
        <f t="shared" si="14"/>
        <v>0</v>
      </c>
      <c r="BF345" s="200">
        <f t="shared" si="15"/>
        <v>0</v>
      </c>
      <c r="BG345" s="200">
        <f t="shared" si="16"/>
        <v>0</v>
      </c>
      <c r="BH345" s="200">
        <f t="shared" si="17"/>
        <v>0</v>
      </c>
      <c r="BI345" s="200">
        <f t="shared" si="18"/>
        <v>0</v>
      </c>
      <c r="BJ345" s="17" t="s">
        <v>145</v>
      </c>
      <c r="BK345" s="200">
        <f t="shared" si="19"/>
        <v>0</v>
      </c>
      <c r="BL345" s="17" t="s">
        <v>233</v>
      </c>
      <c r="BM345" s="199" t="s">
        <v>534</v>
      </c>
    </row>
    <row r="346" spans="1:65" s="2" customFormat="1" ht="24.2" customHeight="1">
      <c r="A346" s="34"/>
      <c r="B346" s="35"/>
      <c r="C346" s="187" t="s">
        <v>535</v>
      </c>
      <c r="D346" s="187" t="s">
        <v>140</v>
      </c>
      <c r="E346" s="188" t="s">
        <v>536</v>
      </c>
      <c r="F346" s="189" t="s">
        <v>537</v>
      </c>
      <c r="G346" s="190" t="s">
        <v>300</v>
      </c>
      <c r="H346" s="191">
        <v>1.9E-2</v>
      </c>
      <c r="I346" s="192"/>
      <c r="J346" s="193">
        <f t="shared" si="10"/>
        <v>0</v>
      </c>
      <c r="K346" s="194"/>
      <c r="L346" s="39"/>
      <c r="M346" s="195" t="s">
        <v>1</v>
      </c>
      <c r="N346" s="196" t="s">
        <v>40</v>
      </c>
      <c r="O346" s="71"/>
      <c r="P346" s="197">
        <f t="shared" si="11"/>
        <v>0</v>
      </c>
      <c r="Q346" s="197">
        <v>0</v>
      </c>
      <c r="R346" s="197">
        <f t="shared" si="12"/>
        <v>0</v>
      </c>
      <c r="S346" s="197">
        <v>0</v>
      </c>
      <c r="T346" s="198">
        <f t="shared" si="1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233</v>
      </c>
      <c r="AT346" s="199" t="s">
        <v>140</v>
      </c>
      <c r="AU346" s="199" t="s">
        <v>145</v>
      </c>
      <c r="AY346" s="17" t="s">
        <v>137</v>
      </c>
      <c r="BE346" s="200">
        <f t="shared" si="14"/>
        <v>0</v>
      </c>
      <c r="BF346" s="200">
        <f t="shared" si="15"/>
        <v>0</v>
      </c>
      <c r="BG346" s="200">
        <f t="shared" si="16"/>
        <v>0</v>
      </c>
      <c r="BH346" s="200">
        <f t="shared" si="17"/>
        <v>0</v>
      </c>
      <c r="BI346" s="200">
        <f t="shared" si="18"/>
        <v>0</v>
      </c>
      <c r="BJ346" s="17" t="s">
        <v>145</v>
      </c>
      <c r="BK346" s="200">
        <f t="shared" si="19"/>
        <v>0</v>
      </c>
      <c r="BL346" s="17" t="s">
        <v>233</v>
      </c>
      <c r="BM346" s="199" t="s">
        <v>538</v>
      </c>
    </row>
    <row r="347" spans="1:65" s="2" customFormat="1" ht="24.2" customHeight="1">
      <c r="A347" s="34"/>
      <c r="B347" s="35"/>
      <c r="C347" s="187" t="s">
        <v>539</v>
      </c>
      <c r="D347" s="187" t="s">
        <v>140</v>
      </c>
      <c r="E347" s="188" t="s">
        <v>540</v>
      </c>
      <c r="F347" s="189" t="s">
        <v>541</v>
      </c>
      <c r="G347" s="190" t="s">
        <v>300</v>
      </c>
      <c r="H347" s="191">
        <v>1.9E-2</v>
      </c>
      <c r="I347" s="192"/>
      <c r="J347" s="193">
        <f t="shared" si="10"/>
        <v>0</v>
      </c>
      <c r="K347" s="194"/>
      <c r="L347" s="39"/>
      <c r="M347" s="195" t="s">
        <v>1</v>
      </c>
      <c r="N347" s="196" t="s">
        <v>40</v>
      </c>
      <c r="O347" s="71"/>
      <c r="P347" s="197">
        <f t="shared" si="11"/>
        <v>0</v>
      </c>
      <c r="Q347" s="197">
        <v>0</v>
      </c>
      <c r="R347" s="197">
        <f t="shared" si="12"/>
        <v>0</v>
      </c>
      <c r="S347" s="197">
        <v>0</v>
      </c>
      <c r="T347" s="198">
        <f t="shared" si="1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233</v>
      </c>
      <c r="AT347" s="199" t="s">
        <v>140</v>
      </c>
      <c r="AU347" s="199" t="s">
        <v>145</v>
      </c>
      <c r="AY347" s="17" t="s">
        <v>137</v>
      </c>
      <c r="BE347" s="200">
        <f t="shared" si="14"/>
        <v>0</v>
      </c>
      <c r="BF347" s="200">
        <f t="shared" si="15"/>
        <v>0</v>
      </c>
      <c r="BG347" s="200">
        <f t="shared" si="16"/>
        <v>0</v>
      </c>
      <c r="BH347" s="200">
        <f t="shared" si="17"/>
        <v>0</v>
      </c>
      <c r="BI347" s="200">
        <f t="shared" si="18"/>
        <v>0</v>
      </c>
      <c r="BJ347" s="17" t="s">
        <v>145</v>
      </c>
      <c r="BK347" s="200">
        <f t="shared" si="19"/>
        <v>0</v>
      </c>
      <c r="BL347" s="17" t="s">
        <v>233</v>
      </c>
      <c r="BM347" s="199" t="s">
        <v>542</v>
      </c>
    </row>
    <row r="348" spans="1:65" s="2" customFormat="1" ht="24.2" customHeight="1">
      <c r="A348" s="34"/>
      <c r="B348" s="35"/>
      <c r="C348" s="187" t="s">
        <v>543</v>
      </c>
      <c r="D348" s="187" t="s">
        <v>140</v>
      </c>
      <c r="E348" s="188" t="s">
        <v>544</v>
      </c>
      <c r="F348" s="189" t="s">
        <v>545</v>
      </c>
      <c r="G348" s="190" t="s">
        <v>300</v>
      </c>
      <c r="H348" s="191">
        <v>1.9E-2</v>
      </c>
      <c r="I348" s="192"/>
      <c r="J348" s="193">
        <f t="shared" si="10"/>
        <v>0</v>
      </c>
      <c r="K348" s="194"/>
      <c r="L348" s="39"/>
      <c r="M348" s="195" t="s">
        <v>1</v>
      </c>
      <c r="N348" s="196" t="s">
        <v>40</v>
      </c>
      <c r="O348" s="71"/>
      <c r="P348" s="197">
        <f t="shared" si="11"/>
        <v>0</v>
      </c>
      <c r="Q348" s="197">
        <v>0</v>
      </c>
      <c r="R348" s="197">
        <f t="shared" si="12"/>
        <v>0</v>
      </c>
      <c r="S348" s="197">
        <v>0</v>
      </c>
      <c r="T348" s="198">
        <f t="shared" si="1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9" t="s">
        <v>233</v>
      </c>
      <c r="AT348" s="199" t="s">
        <v>140</v>
      </c>
      <c r="AU348" s="199" t="s">
        <v>145</v>
      </c>
      <c r="AY348" s="17" t="s">
        <v>137</v>
      </c>
      <c r="BE348" s="200">
        <f t="shared" si="14"/>
        <v>0</v>
      </c>
      <c r="BF348" s="200">
        <f t="shared" si="15"/>
        <v>0</v>
      </c>
      <c r="BG348" s="200">
        <f t="shared" si="16"/>
        <v>0</v>
      </c>
      <c r="BH348" s="200">
        <f t="shared" si="17"/>
        <v>0</v>
      </c>
      <c r="BI348" s="200">
        <f t="shared" si="18"/>
        <v>0</v>
      </c>
      <c r="BJ348" s="17" t="s">
        <v>145</v>
      </c>
      <c r="BK348" s="200">
        <f t="shared" si="19"/>
        <v>0</v>
      </c>
      <c r="BL348" s="17" t="s">
        <v>233</v>
      </c>
      <c r="BM348" s="199" t="s">
        <v>546</v>
      </c>
    </row>
    <row r="349" spans="1:65" s="12" customFormat="1" ht="22.9" customHeight="1">
      <c r="B349" s="171"/>
      <c r="C349" s="172"/>
      <c r="D349" s="173" t="s">
        <v>73</v>
      </c>
      <c r="E349" s="185" t="s">
        <v>547</v>
      </c>
      <c r="F349" s="185" t="s">
        <v>548</v>
      </c>
      <c r="G349" s="172"/>
      <c r="H349" s="172"/>
      <c r="I349" s="175"/>
      <c r="J349" s="186">
        <f>BK349</f>
        <v>0</v>
      </c>
      <c r="K349" s="172"/>
      <c r="L349" s="177"/>
      <c r="M349" s="178"/>
      <c r="N349" s="179"/>
      <c r="O349" s="179"/>
      <c r="P349" s="180">
        <f>SUM(P350:P372)</f>
        <v>0</v>
      </c>
      <c r="Q349" s="179"/>
      <c r="R349" s="180">
        <f>SUM(R350:R372)</f>
        <v>3.0299999999999997E-3</v>
      </c>
      <c r="S349" s="179"/>
      <c r="T349" s="181">
        <f>SUM(T350:T372)</f>
        <v>0.28856999999999999</v>
      </c>
      <c r="AR349" s="182" t="s">
        <v>145</v>
      </c>
      <c r="AT349" s="183" t="s">
        <v>73</v>
      </c>
      <c r="AU349" s="183" t="s">
        <v>82</v>
      </c>
      <c r="AY349" s="182" t="s">
        <v>137</v>
      </c>
      <c r="BK349" s="184">
        <f>SUM(BK350:BK372)</f>
        <v>0</v>
      </c>
    </row>
    <row r="350" spans="1:65" s="2" customFormat="1" ht="16.5" customHeight="1">
      <c r="A350" s="34"/>
      <c r="B350" s="35"/>
      <c r="C350" s="187" t="s">
        <v>549</v>
      </c>
      <c r="D350" s="187" t="s">
        <v>140</v>
      </c>
      <c r="E350" s="188" t="s">
        <v>550</v>
      </c>
      <c r="F350" s="189" t="s">
        <v>551</v>
      </c>
      <c r="G350" s="190" t="s">
        <v>460</v>
      </c>
      <c r="H350" s="191">
        <v>1</v>
      </c>
      <c r="I350" s="192"/>
      <c r="J350" s="193">
        <f>ROUND(I350*H350,2)</f>
        <v>0</v>
      </c>
      <c r="K350" s="194"/>
      <c r="L350" s="39"/>
      <c r="M350" s="195" t="s">
        <v>1</v>
      </c>
      <c r="N350" s="196" t="s">
        <v>40</v>
      </c>
      <c r="O350" s="71"/>
      <c r="P350" s="197">
        <f>O350*H350</f>
        <v>0</v>
      </c>
      <c r="Q350" s="197">
        <v>0</v>
      </c>
      <c r="R350" s="197">
        <f>Q350*H350</f>
        <v>0</v>
      </c>
      <c r="S350" s="197">
        <v>1.933E-2</v>
      </c>
      <c r="T350" s="198">
        <f>S350*H350</f>
        <v>1.933E-2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233</v>
      </c>
      <c r="AT350" s="199" t="s">
        <v>140</v>
      </c>
      <c r="AU350" s="199" t="s">
        <v>145</v>
      </c>
      <c r="AY350" s="17" t="s">
        <v>137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7" t="s">
        <v>145</v>
      </c>
      <c r="BK350" s="200">
        <f>ROUND(I350*H350,2)</f>
        <v>0</v>
      </c>
      <c r="BL350" s="17" t="s">
        <v>233</v>
      </c>
      <c r="BM350" s="199" t="s">
        <v>552</v>
      </c>
    </row>
    <row r="351" spans="1:65" s="2" customFormat="1" ht="16.5" customHeight="1">
      <c r="A351" s="34"/>
      <c r="B351" s="35"/>
      <c r="C351" s="187" t="s">
        <v>553</v>
      </c>
      <c r="D351" s="187" t="s">
        <v>140</v>
      </c>
      <c r="E351" s="188" t="s">
        <v>554</v>
      </c>
      <c r="F351" s="189" t="s">
        <v>555</v>
      </c>
      <c r="G351" s="190" t="s">
        <v>460</v>
      </c>
      <c r="H351" s="191">
        <v>1</v>
      </c>
      <c r="I351" s="192"/>
      <c r="J351" s="193">
        <f>ROUND(I351*H351,2)</f>
        <v>0</v>
      </c>
      <c r="K351" s="194"/>
      <c r="L351" s="39"/>
      <c r="M351" s="195" t="s">
        <v>1</v>
      </c>
      <c r="N351" s="196" t="s">
        <v>40</v>
      </c>
      <c r="O351" s="71"/>
      <c r="P351" s="197">
        <f>O351*H351</f>
        <v>0</v>
      </c>
      <c r="Q351" s="197">
        <v>0</v>
      </c>
      <c r="R351" s="197">
        <f>Q351*H351</f>
        <v>0</v>
      </c>
      <c r="S351" s="197">
        <v>1.9460000000000002E-2</v>
      </c>
      <c r="T351" s="198">
        <f>S351*H351</f>
        <v>1.9460000000000002E-2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9" t="s">
        <v>233</v>
      </c>
      <c r="AT351" s="199" t="s">
        <v>140</v>
      </c>
      <c r="AU351" s="199" t="s">
        <v>145</v>
      </c>
      <c r="AY351" s="17" t="s">
        <v>137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7" t="s">
        <v>145</v>
      </c>
      <c r="BK351" s="200">
        <f>ROUND(I351*H351,2)</f>
        <v>0</v>
      </c>
      <c r="BL351" s="17" t="s">
        <v>233</v>
      </c>
      <c r="BM351" s="199" t="s">
        <v>556</v>
      </c>
    </row>
    <row r="352" spans="1:65" s="13" customFormat="1" ht="11.25">
      <c r="B352" s="201"/>
      <c r="C352" s="202"/>
      <c r="D352" s="203" t="s">
        <v>147</v>
      </c>
      <c r="E352" s="204" t="s">
        <v>1</v>
      </c>
      <c r="F352" s="205" t="s">
        <v>557</v>
      </c>
      <c r="G352" s="202"/>
      <c r="H352" s="204" t="s">
        <v>1</v>
      </c>
      <c r="I352" s="206"/>
      <c r="J352" s="202"/>
      <c r="K352" s="202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147</v>
      </c>
      <c r="AU352" s="211" t="s">
        <v>145</v>
      </c>
      <c r="AV352" s="13" t="s">
        <v>82</v>
      </c>
      <c r="AW352" s="13" t="s">
        <v>32</v>
      </c>
      <c r="AX352" s="13" t="s">
        <v>74</v>
      </c>
      <c r="AY352" s="211" t="s">
        <v>137</v>
      </c>
    </row>
    <row r="353" spans="1:65" s="14" customFormat="1" ht="11.25">
      <c r="B353" s="212"/>
      <c r="C353" s="213"/>
      <c r="D353" s="203" t="s">
        <v>147</v>
      </c>
      <c r="E353" s="214" t="s">
        <v>1</v>
      </c>
      <c r="F353" s="215" t="s">
        <v>82</v>
      </c>
      <c r="G353" s="213"/>
      <c r="H353" s="216">
        <v>1</v>
      </c>
      <c r="I353" s="217"/>
      <c r="J353" s="213"/>
      <c r="K353" s="213"/>
      <c r="L353" s="218"/>
      <c r="M353" s="219"/>
      <c r="N353" s="220"/>
      <c r="O353" s="220"/>
      <c r="P353" s="220"/>
      <c r="Q353" s="220"/>
      <c r="R353" s="220"/>
      <c r="S353" s="220"/>
      <c r="T353" s="221"/>
      <c r="AT353" s="222" t="s">
        <v>147</v>
      </c>
      <c r="AU353" s="222" t="s">
        <v>145</v>
      </c>
      <c r="AV353" s="14" t="s">
        <v>145</v>
      </c>
      <c r="AW353" s="14" t="s">
        <v>32</v>
      </c>
      <c r="AX353" s="14" t="s">
        <v>82</v>
      </c>
      <c r="AY353" s="222" t="s">
        <v>137</v>
      </c>
    </row>
    <row r="354" spans="1:65" s="2" customFormat="1" ht="21.75" customHeight="1">
      <c r="A354" s="34"/>
      <c r="B354" s="35"/>
      <c r="C354" s="187" t="s">
        <v>558</v>
      </c>
      <c r="D354" s="187" t="s">
        <v>140</v>
      </c>
      <c r="E354" s="188" t="s">
        <v>559</v>
      </c>
      <c r="F354" s="189" t="s">
        <v>560</v>
      </c>
      <c r="G354" s="190" t="s">
        <v>460</v>
      </c>
      <c r="H354" s="191">
        <v>1</v>
      </c>
      <c r="I354" s="192"/>
      <c r="J354" s="193">
        <f>ROUND(I354*H354,2)</f>
        <v>0</v>
      </c>
      <c r="K354" s="194"/>
      <c r="L354" s="39"/>
      <c r="M354" s="195" t="s">
        <v>1</v>
      </c>
      <c r="N354" s="196" t="s">
        <v>40</v>
      </c>
      <c r="O354" s="71"/>
      <c r="P354" s="197">
        <f>O354*H354</f>
        <v>0</v>
      </c>
      <c r="Q354" s="197">
        <v>0</v>
      </c>
      <c r="R354" s="197">
        <f>Q354*H354</f>
        <v>0</v>
      </c>
      <c r="S354" s="197">
        <v>8.7999999999999995E-2</v>
      </c>
      <c r="T354" s="198">
        <f>S354*H354</f>
        <v>8.7999999999999995E-2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233</v>
      </c>
      <c r="AT354" s="199" t="s">
        <v>140</v>
      </c>
      <c r="AU354" s="199" t="s">
        <v>145</v>
      </c>
      <c r="AY354" s="17" t="s">
        <v>137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7" t="s">
        <v>145</v>
      </c>
      <c r="BK354" s="200">
        <f>ROUND(I354*H354,2)</f>
        <v>0</v>
      </c>
      <c r="BL354" s="17" t="s">
        <v>233</v>
      </c>
      <c r="BM354" s="199" t="s">
        <v>561</v>
      </c>
    </row>
    <row r="355" spans="1:65" s="2" customFormat="1" ht="21.75" customHeight="1">
      <c r="A355" s="34"/>
      <c r="B355" s="35"/>
      <c r="C355" s="187" t="s">
        <v>562</v>
      </c>
      <c r="D355" s="187" t="s">
        <v>140</v>
      </c>
      <c r="E355" s="188" t="s">
        <v>563</v>
      </c>
      <c r="F355" s="189" t="s">
        <v>564</v>
      </c>
      <c r="G355" s="190" t="s">
        <v>460</v>
      </c>
      <c r="H355" s="191">
        <v>1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40</v>
      </c>
      <c r="O355" s="71"/>
      <c r="P355" s="197">
        <f>O355*H355</f>
        <v>0</v>
      </c>
      <c r="Q355" s="197">
        <v>0</v>
      </c>
      <c r="R355" s="197">
        <f>Q355*H355</f>
        <v>0</v>
      </c>
      <c r="S355" s="197">
        <v>0.155</v>
      </c>
      <c r="T355" s="198">
        <f>S355*H355</f>
        <v>0.155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233</v>
      </c>
      <c r="AT355" s="199" t="s">
        <v>140</v>
      </c>
      <c r="AU355" s="199" t="s">
        <v>145</v>
      </c>
      <c r="AY355" s="17" t="s">
        <v>137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145</v>
      </c>
      <c r="BK355" s="200">
        <f>ROUND(I355*H355,2)</f>
        <v>0</v>
      </c>
      <c r="BL355" s="17" t="s">
        <v>233</v>
      </c>
      <c r="BM355" s="199" t="s">
        <v>565</v>
      </c>
    </row>
    <row r="356" spans="1:65" s="13" customFormat="1" ht="11.25">
      <c r="B356" s="201"/>
      <c r="C356" s="202"/>
      <c r="D356" s="203" t="s">
        <v>147</v>
      </c>
      <c r="E356" s="204" t="s">
        <v>1</v>
      </c>
      <c r="F356" s="205" t="s">
        <v>557</v>
      </c>
      <c r="G356" s="202"/>
      <c r="H356" s="204" t="s">
        <v>1</v>
      </c>
      <c r="I356" s="206"/>
      <c r="J356" s="202"/>
      <c r="K356" s="202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147</v>
      </c>
      <c r="AU356" s="211" t="s">
        <v>145</v>
      </c>
      <c r="AV356" s="13" t="s">
        <v>82</v>
      </c>
      <c r="AW356" s="13" t="s">
        <v>32</v>
      </c>
      <c r="AX356" s="13" t="s">
        <v>74</v>
      </c>
      <c r="AY356" s="211" t="s">
        <v>137</v>
      </c>
    </row>
    <row r="357" spans="1:65" s="14" customFormat="1" ht="11.25">
      <c r="B357" s="212"/>
      <c r="C357" s="213"/>
      <c r="D357" s="203" t="s">
        <v>147</v>
      </c>
      <c r="E357" s="214" t="s">
        <v>1</v>
      </c>
      <c r="F357" s="215" t="s">
        <v>82</v>
      </c>
      <c r="G357" s="213"/>
      <c r="H357" s="216">
        <v>1</v>
      </c>
      <c r="I357" s="217"/>
      <c r="J357" s="213"/>
      <c r="K357" s="213"/>
      <c r="L357" s="218"/>
      <c r="M357" s="219"/>
      <c r="N357" s="220"/>
      <c r="O357" s="220"/>
      <c r="P357" s="220"/>
      <c r="Q357" s="220"/>
      <c r="R357" s="220"/>
      <c r="S357" s="220"/>
      <c r="T357" s="221"/>
      <c r="AT357" s="222" t="s">
        <v>147</v>
      </c>
      <c r="AU357" s="222" t="s">
        <v>145</v>
      </c>
      <c r="AV357" s="14" t="s">
        <v>145</v>
      </c>
      <c r="AW357" s="14" t="s">
        <v>32</v>
      </c>
      <c r="AX357" s="14" t="s">
        <v>82</v>
      </c>
      <c r="AY357" s="222" t="s">
        <v>137</v>
      </c>
    </row>
    <row r="358" spans="1:65" s="2" customFormat="1" ht="16.5" customHeight="1">
      <c r="A358" s="34"/>
      <c r="B358" s="35"/>
      <c r="C358" s="187" t="s">
        <v>566</v>
      </c>
      <c r="D358" s="187" t="s">
        <v>140</v>
      </c>
      <c r="E358" s="188" t="s">
        <v>567</v>
      </c>
      <c r="F358" s="189" t="s">
        <v>568</v>
      </c>
      <c r="G358" s="190" t="s">
        <v>216</v>
      </c>
      <c r="H358" s="191">
        <v>2</v>
      </c>
      <c r="I358" s="192"/>
      <c r="J358" s="193">
        <f>ROUND(I358*H358,2)</f>
        <v>0</v>
      </c>
      <c r="K358" s="194"/>
      <c r="L358" s="39"/>
      <c r="M358" s="195" t="s">
        <v>1</v>
      </c>
      <c r="N358" s="196" t="s">
        <v>40</v>
      </c>
      <c r="O358" s="71"/>
      <c r="P358" s="197">
        <f>O358*H358</f>
        <v>0</v>
      </c>
      <c r="Q358" s="197">
        <v>1.09E-3</v>
      </c>
      <c r="R358" s="197">
        <f>Q358*H358</f>
        <v>2.1800000000000001E-3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233</v>
      </c>
      <c r="AT358" s="199" t="s">
        <v>140</v>
      </c>
      <c r="AU358" s="199" t="s">
        <v>145</v>
      </c>
      <c r="AY358" s="17" t="s">
        <v>137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145</v>
      </c>
      <c r="BK358" s="200">
        <f>ROUND(I358*H358,2)</f>
        <v>0</v>
      </c>
      <c r="BL358" s="17" t="s">
        <v>233</v>
      </c>
      <c r="BM358" s="199" t="s">
        <v>569</v>
      </c>
    </row>
    <row r="359" spans="1:65" s="13" customFormat="1" ht="11.25">
      <c r="B359" s="201"/>
      <c r="C359" s="202"/>
      <c r="D359" s="203" t="s">
        <v>147</v>
      </c>
      <c r="E359" s="204" t="s">
        <v>1</v>
      </c>
      <c r="F359" s="205" t="s">
        <v>570</v>
      </c>
      <c r="G359" s="202"/>
      <c r="H359" s="204" t="s">
        <v>1</v>
      </c>
      <c r="I359" s="206"/>
      <c r="J359" s="202"/>
      <c r="K359" s="202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147</v>
      </c>
      <c r="AU359" s="211" t="s">
        <v>145</v>
      </c>
      <c r="AV359" s="13" t="s">
        <v>82</v>
      </c>
      <c r="AW359" s="13" t="s">
        <v>32</v>
      </c>
      <c r="AX359" s="13" t="s">
        <v>74</v>
      </c>
      <c r="AY359" s="211" t="s">
        <v>137</v>
      </c>
    </row>
    <row r="360" spans="1:65" s="14" customFormat="1" ht="11.25">
      <c r="B360" s="212"/>
      <c r="C360" s="213"/>
      <c r="D360" s="203" t="s">
        <v>147</v>
      </c>
      <c r="E360" s="214" t="s">
        <v>1</v>
      </c>
      <c r="F360" s="215" t="s">
        <v>372</v>
      </c>
      <c r="G360" s="213"/>
      <c r="H360" s="216">
        <v>2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147</v>
      </c>
      <c r="AU360" s="222" t="s">
        <v>145</v>
      </c>
      <c r="AV360" s="14" t="s">
        <v>145</v>
      </c>
      <c r="AW360" s="14" t="s">
        <v>32</v>
      </c>
      <c r="AX360" s="14" t="s">
        <v>82</v>
      </c>
      <c r="AY360" s="222" t="s">
        <v>137</v>
      </c>
    </row>
    <row r="361" spans="1:65" s="2" customFormat="1" ht="16.5" customHeight="1">
      <c r="A361" s="34"/>
      <c r="B361" s="35"/>
      <c r="C361" s="187" t="s">
        <v>571</v>
      </c>
      <c r="D361" s="187" t="s">
        <v>140</v>
      </c>
      <c r="E361" s="188" t="s">
        <v>572</v>
      </c>
      <c r="F361" s="189" t="s">
        <v>573</v>
      </c>
      <c r="G361" s="190" t="s">
        <v>460</v>
      </c>
      <c r="H361" s="191">
        <v>2</v>
      </c>
      <c r="I361" s="192"/>
      <c r="J361" s="193">
        <f>ROUND(I361*H361,2)</f>
        <v>0</v>
      </c>
      <c r="K361" s="194"/>
      <c r="L361" s="39"/>
      <c r="M361" s="195" t="s">
        <v>1</v>
      </c>
      <c r="N361" s="196" t="s">
        <v>40</v>
      </c>
      <c r="O361" s="71"/>
      <c r="P361" s="197">
        <f>O361*H361</f>
        <v>0</v>
      </c>
      <c r="Q361" s="197">
        <v>0</v>
      </c>
      <c r="R361" s="197">
        <f>Q361*H361</f>
        <v>0</v>
      </c>
      <c r="S361" s="197">
        <v>1.56E-3</v>
      </c>
      <c r="T361" s="198">
        <f>S361*H361</f>
        <v>3.1199999999999999E-3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233</v>
      </c>
      <c r="AT361" s="199" t="s">
        <v>140</v>
      </c>
      <c r="AU361" s="199" t="s">
        <v>145</v>
      </c>
      <c r="AY361" s="17" t="s">
        <v>137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7" t="s">
        <v>145</v>
      </c>
      <c r="BK361" s="200">
        <f>ROUND(I361*H361,2)</f>
        <v>0</v>
      </c>
      <c r="BL361" s="17" t="s">
        <v>233</v>
      </c>
      <c r="BM361" s="199" t="s">
        <v>574</v>
      </c>
    </row>
    <row r="362" spans="1:65" s="13" customFormat="1" ht="11.25">
      <c r="B362" s="201"/>
      <c r="C362" s="202"/>
      <c r="D362" s="203" t="s">
        <v>147</v>
      </c>
      <c r="E362" s="204" t="s">
        <v>1</v>
      </c>
      <c r="F362" s="205" t="s">
        <v>557</v>
      </c>
      <c r="G362" s="202"/>
      <c r="H362" s="204" t="s">
        <v>1</v>
      </c>
      <c r="I362" s="206"/>
      <c r="J362" s="202"/>
      <c r="K362" s="202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147</v>
      </c>
      <c r="AU362" s="211" t="s">
        <v>145</v>
      </c>
      <c r="AV362" s="13" t="s">
        <v>82</v>
      </c>
      <c r="AW362" s="13" t="s">
        <v>32</v>
      </c>
      <c r="AX362" s="13" t="s">
        <v>74</v>
      </c>
      <c r="AY362" s="211" t="s">
        <v>137</v>
      </c>
    </row>
    <row r="363" spans="1:65" s="14" customFormat="1" ht="11.25">
      <c r="B363" s="212"/>
      <c r="C363" s="213"/>
      <c r="D363" s="203" t="s">
        <v>147</v>
      </c>
      <c r="E363" s="214" t="s">
        <v>1</v>
      </c>
      <c r="F363" s="215" t="s">
        <v>372</v>
      </c>
      <c r="G363" s="213"/>
      <c r="H363" s="216">
        <v>2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147</v>
      </c>
      <c r="AU363" s="222" t="s">
        <v>145</v>
      </c>
      <c r="AV363" s="14" t="s">
        <v>145</v>
      </c>
      <c r="AW363" s="14" t="s">
        <v>32</v>
      </c>
      <c r="AX363" s="14" t="s">
        <v>82</v>
      </c>
      <c r="AY363" s="222" t="s">
        <v>137</v>
      </c>
    </row>
    <row r="364" spans="1:65" s="2" customFormat="1" ht="16.5" customHeight="1">
      <c r="A364" s="34"/>
      <c r="B364" s="35"/>
      <c r="C364" s="187" t="s">
        <v>575</v>
      </c>
      <c r="D364" s="187" t="s">
        <v>140</v>
      </c>
      <c r="E364" s="188" t="s">
        <v>576</v>
      </c>
      <c r="F364" s="189" t="s">
        <v>577</v>
      </c>
      <c r="G364" s="190" t="s">
        <v>216</v>
      </c>
      <c r="H364" s="191">
        <v>3</v>
      </c>
      <c r="I364" s="192"/>
      <c r="J364" s="193">
        <f>ROUND(I364*H364,2)</f>
        <v>0</v>
      </c>
      <c r="K364" s="194"/>
      <c r="L364" s="39"/>
      <c r="M364" s="195" t="s">
        <v>1</v>
      </c>
      <c r="N364" s="196" t="s">
        <v>40</v>
      </c>
      <c r="O364" s="71"/>
      <c r="P364" s="197">
        <f>O364*H364</f>
        <v>0</v>
      </c>
      <c r="Q364" s="197">
        <v>0</v>
      </c>
      <c r="R364" s="197">
        <f>Q364*H364</f>
        <v>0</v>
      </c>
      <c r="S364" s="197">
        <v>1.2199999999999999E-3</v>
      </c>
      <c r="T364" s="198">
        <f>S364*H364</f>
        <v>3.6600000000000001E-3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9" t="s">
        <v>233</v>
      </c>
      <c r="AT364" s="199" t="s">
        <v>140</v>
      </c>
      <c r="AU364" s="199" t="s">
        <v>145</v>
      </c>
      <c r="AY364" s="17" t="s">
        <v>137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7" t="s">
        <v>145</v>
      </c>
      <c r="BK364" s="200">
        <f>ROUND(I364*H364,2)</f>
        <v>0</v>
      </c>
      <c r="BL364" s="17" t="s">
        <v>233</v>
      </c>
      <c r="BM364" s="199" t="s">
        <v>578</v>
      </c>
    </row>
    <row r="365" spans="1:65" s="13" customFormat="1" ht="11.25">
      <c r="B365" s="201"/>
      <c r="C365" s="202"/>
      <c r="D365" s="203" t="s">
        <v>147</v>
      </c>
      <c r="E365" s="204" t="s">
        <v>1</v>
      </c>
      <c r="F365" s="205" t="s">
        <v>579</v>
      </c>
      <c r="G365" s="202"/>
      <c r="H365" s="204" t="s">
        <v>1</v>
      </c>
      <c r="I365" s="206"/>
      <c r="J365" s="202"/>
      <c r="K365" s="202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147</v>
      </c>
      <c r="AU365" s="211" t="s">
        <v>145</v>
      </c>
      <c r="AV365" s="13" t="s">
        <v>82</v>
      </c>
      <c r="AW365" s="13" t="s">
        <v>32</v>
      </c>
      <c r="AX365" s="13" t="s">
        <v>74</v>
      </c>
      <c r="AY365" s="211" t="s">
        <v>137</v>
      </c>
    </row>
    <row r="366" spans="1:65" s="14" customFormat="1" ht="11.25">
      <c r="B366" s="212"/>
      <c r="C366" s="213"/>
      <c r="D366" s="203" t="s">
        <v>147</v>
      </c>
      <c r="E366" s="214" t="s">
        <v>1</v>
      </c>
      <c r="F366" s="215" t="s">
        <v>411</v>
      </c>
      <c r="G366" s="213"/>
      <c r="H366" s="216">
        <v>3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147</v>
      </c>
      <c r="AU366" s="222" t="s">
        <v>145</v>
      </c>
      <c r="AV366" s="14" t="s">
        <v>145</v>
      </c>
      <c r="AW366" s="14" t="s">
        <v>32</v>
      </c>
      <c r="AX366" s="14" t="s">
        <v>82</v>
      </c>
      <c r="AY366" s="222" t="s">
        <v>137</v>
      </c>
    </row>
    <row r="367" spans="1:65" s="2" customFormat="1" ht="24.2" customHeight="1">
      <c r="A367" s="34"/>
      <c r="B367" s="35"/>
      <c r="C367" s="187" t="s">
        <v>580</v>
      </c>
      <c r="D367" s="187" t="s">
        <v>140</v>
      </c>
      <c r="E367" s="188" t="s">
        <v>581</v>
      </c>
      <c r="F367" s="189" t="s">
        <v>582</v>
      </c>
      <c r="G367" s="190" t="s">
        <v>216</v>
      </c>
      <c r="H367" s="191">
        <v>1</v>
      </c>
      <c r="I367" s="192"/>
      <c r="J367" s="193">
        <f t="shared" ref="J367:J372" si="20">ROUND(I367*H367,2)</f>
        <v>0</v>
      </c>
      <c r="K367" s="194"/>
      <c r="L367" s="39"/>
      <c r="M367" s="195" t="s">
        <v>1</v>
      </c>
      <c r="N367" s="196" t="s">
        <v>40</v>
      </c>
      <c r="O367" s="71"/>
      <c r="P367" s="197">
        <f t="shared" ref="P367:P372" si="21">O367*H367</f>
        <v>0</v>
      </c>
      <c r="Q367" s="197">
        <v>2.7999999999999998E-4</v>
      </c>
      <c r="R367" s="197">
        <f t="shared" ref="R367:R372" si="22">Q367*H367</f>
        <v>2.7999999999999998E-4</v>
      </c>
      <c r="S367" s="197">
        <v>0</v>
      </c>
      <c r="T367" s="198">
        <f t="shared" ref="T367:T372" si="23"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233</v>
      </c>
      <c r="AT367" s="199" t="s">
        <v>140</v>
      </c>
      <c r="AU367" s="199" t="s">
        <v>145</v>
      </c>
      <c r="AY367" s="17" t="s">
        <v>137</v>
      </c>
      <c r="BE367" s="200">
        <f t="shared" ref="BE367:BE372" si="24">IF(N367="základní",J367,0)</f>
        <v>0</v>
      </c>
      <c r="BF367" s="200">
        <f t="shared" ref="BF367:BF372" si="25">IF(N367="snížená",J367,0)</f>
        <v>0</v>
      </c>
      <c r="BG367" s="200">
        <f t="shared" ref="BG367:BG372" si="26">IF(N367="zákl. přenesená",J367,0)</f>
        <v>0</v>
      </c>
      <c r="BH367" s="200">
        <f t="shared" ref="BH367:BH372" si="27">IF(N367="sníž. přenesená",J367,0)</f>
        <v>0</v>
      </c>
      <c r="BI367" s="200">
        <f t="shared" ref="BI367:BI372" si="28">IF(N367="nulová",J367,0)</f>
        <v>0</v>
      </c>
      <c r="BJ367" s="17" t="s">
        <v>145</v>
      </c>
      <c r="BK367" s="200">
        <f t="shared" ref="BK367:BK372" si="29">ROUND(I367*H367,2)</f>
        <v>0</v>
      </c>
      <c r="BL367" s="17" t="s">
        <v>233</v>
      </c>
      <c r="BM367" s="199" t="s">
        <v>583</v>
      </c>
    </row>
    <row r="368" spans="1:65" s="2" customFormat="1" ht="24.2" customHeight="1">
      <c r="A368" s="34"/>
      <c r="B368" s="35"/>
      <c r="C368" s="234" t="s">
        <v>584</v>
      </c>
      <c r="D368" s="234" t="s">
        <v>339</v>
      </c>
      <c r="E368" s="235" t="s">
        <v>585</v>
      </c>
      <c r="F368" s="236" t="s">
        <v>586</v>
      </c>
      <c r="G368" s="237" t="s">
        <v>216</v>
      </c>
      <c r="H368" s="238">
        <v>1</v>
      </c>
      <c r="I368" s="239"/>
      <c r="J368" s="240">
        <f t="shared" si="20"/>
        <v>0</v>
      </c>
      <c r="K368" s="241"/>
      <c r="L368" s="242"/>
      <c r="M368" s="243" t="s">
        <v>1</v>
      </c>
      <c r="N368" s="244" t="s">
        <v>40</v>
      </c>
      <c r="O368" s="71"/>
      <c r="P368" s="197">
        <f t="shared" si="21"/>
        <v>0</v>
      </c>
      <c r="Q368" s="197">
        <v>2.5999999999999998E-4</v>
      </c>
      <c r="R368" s="197">
        <f t="shared" si="22"/>
        <v>2.5999999999999998E-4</v>
      </c>
      <c r="S368" s="197">
        <v>0</v>
      </c>
      <c r="T368" s="198">
        <f t="shared" si="23"/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311</v>
      </c>
      <c r="AT368" s="199" t="s">
        <v>339</v>
      </c>
      <c r="AU368" s="199" t="s">
        <v>145</v>
      </c>
      <c r="AY368" s="17" t="s">
        <v>137</v>
      </c>
      <c r="BE368" s="200">
        <f t="shared" si="24"/>
        <v>0</v>
      </c>
      <c r="BF368" s="200">
        <f t="shared" si="25"/>
        <v>0</v>
      </c>
      <c r="BG368" s="200">
        <f t="shared" si="26"/>
        <v>0</v>
      </c>
      <c r="BH368" s="200">
        <f t="shared" si="27"/>
        <v>0</v>
      </c>
      <c r="BI368" s="200">
        <f t="shared" si="28"/>
        <v>0</v>
      </c>
      <c r="BJ368" s="17" t="s">
        <v>145</v>
      </c>
      <c r="BK368" s="200">
        <f t="shared" si="29"/>
        <v>0</v>
      </c>
      <c r="BL368" s="17" t="s">
        <v>233</v>
      </c>
      <c r="BM368" s="199" t="s">
        <v>587</v>
      </c>
    </row>
    <row r="369" spans="1:65" s="2" customFormat="1" ht="16.5" customHeight="1">
      <c r="A369" s="34"/>
      <c r="B369" s="35"/>
      <c r="C369" s="187" t="s">
        <v>588</v>
      </c>
      <c r="D369" s="187" t="s">
        <v>140</v>
      </c>
      <c r="E369" s="188" t="s">
        <v>589</v>
      </c>
      <c r="F369" s="189" t="s">
        <v>590</v>
      </c>
      <c r="G369" s="190" t="s">
        <v>216</v>
      </c>
      <c r="H369" s="191">
        <v>1</v>
      </c>
      <c r="I369" s="192"/>
      <c r="J369" s="193">
        <f t="shared" si="20"/>
        <v>0</v>
      </c>
      <c r="K369" s="194"/>
      <c r="L369" s="39"/>
      <c r="M369" s="195" t="s">
        <v>1</v>
      </c>
      <c r="N369" s="196" t="s">
        <v>40</v>
      </c>
      <c r="O369" s="71"/>
      <c r="P369" s="197">
        <f t="shared" si="21"/>
        <v>0</v>
      </c>
      <c r="Q369" s="197">
        <v>3.1E-4</v>
      </c>
      <c r="R369" s="197">
        <f t="shared" si="22"/>
        <v>3.1E-4</v>
      </c>
      <c r="S369" s="197">
        <v>0</v>
      </c>
      <c r="T369" s="198">
        <f t="shared" si="23"/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233</v>
      </c>
      <c r="AT369" s="199" t="s">
        <v>140</v>
      </c>
      <c r="AU369" s="199" t="s">
        <v>145</v>
      </c>
      <c r="AY369" s="17" t="s">
        <v>137</v>
      </c>
      <c r="BE369" s="200">
        <f t="shared" si="24"/>
        <v>0</v>
      </c>
      <c r="BF369" s="200">
        <f t="shared" si="25"/>
        <v>0</v>
      </c>
      <c r="BG369" s="200">
        <f t="shared" si="26"/>
        <v>0</v>
      </c>
      <c r="BH369" s="200">
        <f t="shared" si="27"/>
        <v>0</v>
      </c>
      <c r="BI369" s="200">
        <f t="shared" si="28"/>
        <v>0</v>
      </c>
      <c r="BJ369" s="17" t="s">
        <v>145</v>
      </c>
      <c r="BK369" s="200">
        <f t="shared" si="29"/>
        <v>0</v>
      </c>
      <c r="BL369" s="17" t="s">
        <v>233</v>
      </c>
      <c r="BM369" s="199" t="s">
        <v>591</v>
      </c>
    </row>
    <row r="370" spans="1:65" s="2" customFormat="1" ht="24.2" customHeight="1">
      <c r="A370" s="34"/>
      <c r="B370" s="35"/>
      <c r="C370" s="187" t="s">
        <v>592</v>
      </c>
      <c r="D370" s="187" t="s">
        <v>140</v>
      </c>
      <c r="E370" s="188" t="s">
        <v>593</v>
      </c>
      <c r="F370" s="189" t="s">
        <v>594</v>
      </c>
      <c r="G370" s="190" t="s">
        <v>300</v>
      </c>
      <c r="H370" s="191">
        <v>3.0000000000000001E-3</v>
      </c>
      <c r="I370" s="192"/>
      <c r="J370" s="193">
        <f t="shared" si="20"/>
        <v>0</v>
      </c>
      <c r="K370" s="194"/>
      <c r="L370" s="39"/>
      <c r="M370" s="195" t="s">
        <v>1</v>
      </c>
      <c r="N370" s="196" t="s">
        <v>40</v>
      </c>
      <c r="O370" s="71"/>
      <c r="P370" s="197">
        <f t="shared" si="21"/>
        <v>0</v>
      </c>
      <c r="Q370" s="197">
        <v>0</v>
      </c>
      <c r="R370" s="197">
        <f t="shared" si="22"/>
        <v>0</v>
      </c>
      <c r="S370" s="197">
        <v>0</v>
      </c>
      <c r="T370" s="198">
        <f t="shared" si="23"/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233</v>
      </c>
      <c r="AT370" s="199" t="s">
        <v>140</v>
      </c>
      <c r="AU370" s="199" t="s">
        <v>145</v>
      </c>
      <c r="AY370" s="17" t="s">
        <v>137</v>
      </c>
      <c r="BE370" s="200">
        <f t="shared" si="24"/>
        <v>0</v>
      </c>
      <c r="BF370" s="200">
        <f t="shared" si="25"/>
        <v>0</v>
      </c>
      <c r="BG370" s="200">
        <f t="shared" si="26"/>
        <v>0</v>
      </c>
      <c r="BH370" s="200">
        <f t="shared" si="27"/>
        <v>0</v>
      </c>
      <c r="BI370" s="200">
        <f t="shared" si="28"/>
        <v>0</v>
      </c>
      <c r="BJ370" s="17" t="s">
        <v>145</v>
      </c>
      <c r="BK370" s="200">
        <f t="shared" si="29"/>
        <v>0</v>
      </c>
      <c r="BL370" s="17" t="s">
        <v>233</v>
      </c>
      <c r="BM370" s="199" t="s">
        <v>595</v>
      </c>
    </row>
    <row r="371" spans="1:65" s="2" customFormat="1" ht="24.2" customHeight="1">
      <c r="A371" s="34"/>
      <c r="B371" s="35"/>
      <c r="C371" s="187" t="s">
        <v>596</v>
      </c>
      <c r="D371" s="187" t="s">
        <v>140</v>
      </c>
      <c r="E371" s="188" t="s">
        <v>597</v>
      </c>
      <c r="F371" s="189" t="s">
        <v>598</v>
      </c>
      <c r="G371" s="190" t="s">
        <v>300</v>
      </c>
      <c r="H371" s="191">
        <v>3.0000000000000001E-3</v>
      </c>
      <c r="I371" s="192"/>
      <c r="J371" s="193">
        <f t="shared" si="20"/>
        <v>0</v>
      </c>
      <c r="K371" s="194"/>
      <c r="L371" s="39"/>
      <c r="M371" s="195" t="s">
        <v>1</v>
      </c>
      <c r="N371" s="196" t="s">
        <v>40</v>
      </c>
      <c r="O371" s="71"/>
      <c r="P371" s="197">
        <f t="shared" si="21"/>
        <v>0</v>
      </c>
      <c r="Q371" s="197">
        <v>0</v>
      </c>
      <c r="R371" s="197">
        <f t="shared" si="22"/>
        <v>0</v>
      </c>
      <c r="S371" s="197">
        <v>0</v>
      </c>
      <c r="T371" s="198">
        <f t="shared" si="23"/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233</v>
      </c>
      <c r="AT371" s="199" t="s">
        <v>140</v>
      </c>
      <c r="AU371" s="199" t="s">
        <v>145</v>
      </c>
      <c r="AY371" s="17" t="s">
        <v>137</v>
      </c>
      <c r="BE371" s="200">
        <f t="shared" si="24"/>
        <v>0</v>
      </c>
      <c r="BF371" s="200">
        <f t="shared" si="25"/>
        <v>0</v>
      </c>
      <c r="BG371" s="200">
        <f t="shared" si="26"/>
        <v>0</v>
      </c>
      <c r="BH371" s="200">
        <f t="shared" si="27"/>
        <v>0</v>
      </c>
      <c r="BI371" s="200">
        <f t="shared" si="28"/>
        <v>0</v>
      </c>
      <c r="BJ371" s="17" t="s">
        <v>145</v>
      </c>
      <c r="BK371" s="200">
        <f t="shared" si="29"/>
        <v>0</v>
      </c>
      <c r="BL371" s="17" t="s">
        <v>233</v>
      </c>
      <c r="BM371" s="199" t="s">
        <v>599</v>
      </c>
    </row>
    <row r="372" spans="1:65" s="2" customFormat="1" ht="24.2" customHeight="1">
      <c r="A372" s="34"/>
      <c r="B372" s="35"/>
      <c r="C372" s="187" t="s">
        <v>600</v>
      </c>
      <c r="D372" s="187" t="s">
        <v>140</v>
      </c>
      <c r="E372" s="188" t="s">
        <v>601</v>
      </c>
      <c r="F372" s="189" t="s">
        <v>602</v>
      </c>
      <c r="G372" s="190" t="s">
        <v>300</v>
      </c>
      <c r="H372" s="191">
        <v>3.0000000000000001E-3</v>
      </c>
      <c r="I372" s="192"/>
      <c r="J372" s="193">
        <f t="shared" si="20"/>
        <v>0</v>
      </c>
      <c r="K372" s="194"/>
      <c r="L372" s="39"/>
      <c r="M372" s="195" t="s">
        <v>1</v>
      </c>
      <c r="N372" s="196" t="s">
        <v>40</v>
      </c>
      <c r="O372" s="71"/>
      <c r="P372" s="197">
        <f t="shared" si="21"/>
        <v>0</v>
      </c>
      <c r="Q372" s="197">
        <v>0</v>
      </c>
      <c r="R372" s="197">
        <f t="shared" si="22"/>
        <v>0</v>
      </c>
      <c r="S372" s="197">
        <v>0</v>
      </c>
      <c r="T372" s="198">
        <f t="shared" si="2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233</v>
      </c>
      <c r="AT372" s="199" t="s">
        <v>140</v>
      </c>
      <c r="AU372" s="199" t="s">
        <v>145</v>
      </c>
      <c r="AY372" s="17" t="s">
        <v>137</v>
      </c>
      <c r="BE372" s="200">
        <f t="shared" si="24"/>
        <v>0</v>
      </c>
      <c r="BF372" s="200">
        <f t="shared" si="25"/>
        <v>0</v>
      </c>
      <c r="BG372" s="200">
        <f t="shared" si="26"/>
        <v>0</v>
      </c>
      <c r="BH372" s="200">
        <f t="shared" si="27"/>
        <v>0</v>
      </c>
      <c r="BI372" s="200">
        <f t="shared" si="28"/>
        <v>0</v>
      </c>
      <c r="BJ372" s="17" t="s">
        <v>145</v>
      </c>
      <c r="BK372" s="200">
        <f t="shared" si="29"/>
        <v>0</v>
      </c>
      <c r="BL372" s="17" t="s">
        <v>233</v>
      </c>
      <c r="BM372" s="199" t="s">
        <v>603</v>
      </c>
    </row>
    <row r="373" spans="1:65" s="12" customFormat="1" ht="22.9" customHeight="1">
      <c r="B373" s="171"/>
      <c r="C373" s="172"/>
      <c r="D373" s="173" t="s">
        <v>73</v>
      </c>
      <c r="E373" s="185" t="s">
        <v>604</v>
      </c>
      <c r="F373" s="185" t="s">
        <v>605</v>
      </c>
      <c r="G373" s="172"/>
      <c r="H373" s="172"/>
      <c r="I373" s="175"/>
      <c r="J373" s="186">
        <f>BK373</f>
        <v>0</v>
      </c>
      <c r="K373" s="172"/>
      <c r="L373" s="177"/>
      <c r="M373" s="178"/>
      <c r="N373" s="179"/>
      <c r="O373" s="179"/>
      <c r="P373" s="180">
        <f>SUM(P374:P392)</f>
        <v>0</v>
      </c>
      <c r="Q373" s="179"/>
      <c r="R373" s="180">
        <f>SUM(R374:R392)</f>
        <v>4.9880000000000001E-2</v>
      </c>
      <c r="S373" s="179"/>
      <c r="T373" s="181">
        <f>SUM(T374:T392)</f>
        <v>0</v>
      </c>
      <c r="AR373" s="182" t="s">
        <v>145</v>
      </c>
      <c r="AT373" s="183" t="s">
        <v>73</v>
      </c>
      <c r="AU373" s="183" t="s">
        <v>82</v>
      </c>
      <c r="AY373" s="182" t="s">
        <v>137</v>
      </c>
      <c r="BK373" s="184">
        <f>SUM(BK374:BK392)</f>
        <v>0</v>
      </c>
    </row>
    <row r="374" spans="1:65" s="2" customFormat="1" ht="21.75" customHeight="1">
      <c r="A374" s="34"/>
      <c r="B374" s="35"/>
      <c r="C374" s="187" t="s">
        <v>606</v>
      </c>
      <c r="D374" s="187" t="s">
        <v>140</v>
      </c>
      <c r="E374" s="188" t="s">
        <v>607</v>
      </c>
      <c r="F374" s="189" t="s">
        <v>608</v>
      </c>
      <c r="G374" s="190" t="s">
        <v>216</v>
      </c>
      <c r="H374" s="191">
        <v>4</v>
      </c>
      <c r="I374" s="192"/>
      <c r="J374" s="193">
        <f>ROUND(I374*H374,2)</f>
        <v>0</v>
      </c>
      <c r="K374" s="194"/>
      <c r="L374" s="39"/>
      <c r="M374" s="195" t="s">
        <v>1</v>
      </c>
      <c r="N374" s="196" t="s">
        <v>40</v>
      </c>
      <c r="O374" s="71"/>
      <c r="P374" s="197">
        <f>O374*H374</f>
        <v>0</v>
      </c>
      <c r="Q374" s="197">
        <v>1.25E-3</v>
      </c>
      <c r="R374" s="197">
        <f>Q374*H374</f>
        <v>5.0000000000000001E-3</v>
      </c>
      <c r="S374" s="197">
        <v>0</v>
      </c>
      <c r="T374" s="19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233</v>
      </c>
      <c r="AT374" s="199" t="s">
        <v>140</v>
      </c>
      <c r="AU374" s="199" t="s">
        <v>145</v>
      </c>
      <c r="AY374" s="17" t="s">
        <v>137</v>
      </c>
      <c r="BE374" s="200">
        <f>IF(N374="základní",J374,0)</f>
        <v>0</v>
      </c>
      <c r="BF374" s="200">
        <f>IF(N374="snížená",J374,0)</f>
        <v>0</v>
      </c>
      <c r="BG374" s="200">
        <f>IF(N374="zákl. přenesená",J374,0)</f>
        <v>0</v>
      </c>
      <c r="BH374" s="200">
        <f>IF(N374="sníž. přenesená",J374,0)</f>
        <v>0</v>
      </c>
      <c r="BI374" s="200">
        <f>IF(N374="nulová",J374,0)</f>
        <v>0</v>
      </c>
      <c r="BJ374" s="17" t="s">
        <v>145</v>
      </c>
      <c r="BK374" s="200">
        <f>ROUND(I374*H374,2)</f>
        <v>0</v>
      </c>
      <c r="BL374" s="17" t="s">
        <v>233</v>
      </c>
      <c r="BM374" s="199" t="s">
        <v>609</v>
      </c>
    </row>
    <row r="375" spans="1:65" s="2" customFormat="1" ht="24.2" customHeight="1">
      <c r="A375" s="34"/>
      <c r="B375" s="35"/>
      <c r="C375" s="187" t="s">
        <v>610</v>
      </c>
      <c r="D375" s="187" t="s">
        <v>140</v>
      </c>
      <c r="E375" s="188" t="s">
        <v>611</v>
      </c>
      <c r="F375" s="189" t="s">
        <v>612</v>
      </c>
      <c r="G375" s="190" t="s">
        <v>266</v>
      </c>
      <c r="H375" s="191">
        <v>4</v>
      </c>
      <c r="I375" s="192"/>
      <c r="J375" s="193">
        <f>ROUND(I375*H375,2)</f>
        <v>0</v>
      </c>
      <c r="K375" s="194"/>
      <c r="L375" s="39"/>
      <c r="M375" s="195" t="s">
        <v>1</v>
      </c>
      <c r="N375" s="196" t="s">
        <v>40</v>
      </c>
      <c r="O375" s="71"/>
      <c r="P375" s="197">
        <f>O375*H375</f>
        <v>0</v>
      </c>
      <c r="Q375" s="197">
        <v>4.8000000000000001E-4</v>
      </c>
      <c r="R375" s="197">
        <f>Q375*H375</f>
        <v>1.92E-3</v>
      </c>
      <c r="S375" s="197">
        <v>0</v>
      </c>
      <c r="T375" s="19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233</v>
      </c>
      <c r="AT375" s="199" t="s">
        <v>140</v>
      </c>
      <c r="AU375" s="199" t="s">
        <v>145</v>
      </c>
      <c r="AY375" s="17" t="s">
        <v>137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7" t="s">
        <v>145</v>
      </c>
      <c r="BK375" s="200">
        <f>ROUND(I375*H375,2)</f>
        <v>0</v>
      </c>
      <c r="BL375" s="17" t="s">
        <v>233</v>
      </c>
      <c r="BM375" s="199" t="s">
        <v>613</v>
      </c>
    </row>
    <row r="376" spans="1:65" s="13" customFormat="1" ht="11.25">
      <c r="B376" s="201"/>
      <c r="C376" s="202"/>
      <c r="D376" s="203" t="s">
        <v>147</v>
      </c>
      <c r="E376" s="204" t="s">
        <v>1</v>
      </c>
      <c r="F376" s="205" t="s">
        <v>614</v>
      </c>
      <c r="G376" s="202"/>
      <c r="H376" s="204" t="s">
        <v>1</v>
      </c>
      <c r="I376" s="206"/>
      <c r="J376" s="202"/>
      <c r="K376" s="202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147</v>
      </c>
      <c r="AU376" s="211" t="s">
        <v>145</v>
      </c>
      <c r="AV376" s="13" t="s">
        <v>82</v>
      </c>
      <c r="AW376" s="13" t="s">
        <v>32</v>
      </c>
      <c r="AX376" s="13" t="s">
        <v>74</v>
      </c>
      <c r="AY376" s="211" t="s">
        <v>137</v>
      </c>
    </row>
    <row r="377" spans="1:65" s="14" customFormat="1" ht="11.25">
      <c r="B377" s="212"/>
      <c r="C377" s="213"/>
      <c r="D377" s="203" t="s">
        <v>147</v>
      </c>
      <c r="E377" s="214" t="s">
        <v>1</v>
      </c>
      <c r="F377" s="215" t="s">
        <v>615</v>
      </c>
      <c r="G377" s="213"/>
      <c r="H377" s="216">
        <v>4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147</v>
      </c>
      <c r="AU377" s="222" t="s">
        <v>145</v>
      </c>
      <c r="AV377" s="14" t="s">
        <v>145</v>
      </c>
      <c r="AW377" s="14" t="s">
        <v>32</v>
      </c>
      <c r="AX377" s="14" t="s">
        <v>82</v>
      </c>
      <c r="AY377" s="222" t="s">
        <v>137</v>
      </c>
    </row>
    <row r="378" spans="1:65" s="2" customFormat="1" ht="24.2" customHeight="1">
      <c r="A378" s="34"/>
      <c r="B378" s="35"/>
      <c r="C378" s="187" t="s">
        <v>616</v>
      </c>
      <c r="D378" s="187" t="s">
        <v>140</v>
      </c>
      <c r="E378" s="188" t="s">
        <v>617</v>
      </c>
      <c r="F378" s="189" t="s">
        <v>618</v>
      </c>
      <c r="G378" s="190" t="s">
        <v>266</v>
      </c>
      <c r="H378" s="191">
        <v>54</v>
      </c>
      <c r="I378" s="192"/>
      <c r="J378" s="193">
        <f>ROUND(I378*H378,2)</f>
        <v>0</v>
      </c>
      <c r="K378" s="194"/>
      <c r="L378" s="39"/>
      <c r="M378" s="195" t="s">
        <v>1</v>
      </c>
      <c r="N378" s="196" t="s">
        <v>40</v>
      </c>
      <c r="O378" s="71"/>
      <c r="P378" s="197">
        <f>O378*H378</f>
        <v>0</v>
      </c>
      <c r="Q378" s="197">
        <v>5.9000000000000003E-4</v>
      </c>
      <c r="R378" s="197">
        <f>Q378*H378</f>
        <v>3.1859999999999999E-2</v>
      </c>
      <c r="S378" s="197">
        <v>0</v>
      </c>
      <c r="T378" s="19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233</v>
      </c>
      <c r="AT378" s="199" t="s">
        <v>140</v>
      </c>
      <c r="AU378" s="199" t="s">
        <v>145</v>
      </c>
      <c r="AY378" s="17" t="s">
        <v>137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145</v>
      </c>
      <c r="BK378" s="200">
        <f>ROUND(I378*H378,2)</f>
        <v>0</v>
      </c>
      <c r="BL378" s="17" t="s">
        <v>233</v>
      </c>
      <c r="BM378" s="199" t="s">
        <v>619</v>
      </c>
    </row>
    <row r="379" spans="1:65" s="13" customFormat="1" ht="11.25">
      <c r="B379" s="201"/>
      <c r="C379" s="202"/>
      <c r="D379" s="203" t="s">
        <v>147</v>
      </c>
      <c r="E379" s="204" t="s">
        <v>1</v>
      </c>
      <c r="F379" s="205" t="s">
        <v>188</v>
      </c>
      <c r="G379" s="202"/>
      <c r="H379" s="204" t="s">
        <v>1</v>
      </c>
      <c r="I379" s="206"/>
      <c r="J379" s="202"/>
      <c r="K379" s="202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147</v>
      </c>
      <c r="AU379" s="211" t="s">
        <v>145</v>
      </c>
      <c r="AV379" s="13" t="s">
        <v>82</v>
      </c>
      <c r="AW379" s="13" t="s">
        <v>32</v>
      </c>
      <c r="AX379" s="13" t="s">
        <v>74</v>
      </c>
      <c r="AY379" s="211" t="s">
        <v>137</v>
      </c>
    </row>
    <row r="380" spans="1:65" s="14" customFormat="1" ht="11.25">
      <c r="B380" s="212"/>
      <c r="C380" s="213"/>
      <c r="D380" s="203" t="s">
        <v>147</v>
      </c>
      <c r="E380" s="214" t="s">
        <v>1</v>
      </c>
      <c r="F380" s="215" t="s">
        <v>620</v>
      </c>
      <c r="G380" s="213"/>
      <c r="H380" s="216">
        <v>30</v>
      </c>
      <c r="I380" s="217"/>
      <c r="J380" s="213"/>
      <c r="K380" s="213"/>
      <c r="L380" s="218"/>
      <c r="M380" s="219"/>
      <c r="N380" s="220"/>
      <c r="O380" s="220"/>
      <c r="P380" s="220"/>
      <c r="Q380" s="220"/>
      <c r="R380" s="220"/>
      <c r="S380" s="220"/>
      <c r="T380" s="221"/>
      <c r="AT380" s="222" t="s">
        <v>147</v>
      </c>
      <c r="AU380" s="222" t="s">
        <v>145</v>
      </c>
      <c r="AV380" s="14" t="s">
        <v>145</v>
      </c>
      <c r="AW380" s="14" t="s">
        <v>32</v>
      </c>
      <c r="AX380" s="14" t="s">
        <v>74</v>
      </c>
      <c r="AY380" s="222" t="s">
        <v>137</v>
      </c>
    </row>
    <row r="381" spans="1:65" s="13" customFormat="1" ht="11.25">
      <c r="B381" s="201"/>
      <c r="C381" s="202"/>
      <c r="D381" s="203" t="s">
        <v>147</v>
      </c>
      <c r="E381" s="204" t="s">
        <v>1</v>
      </c>
      <c r="F381" s="205" t="s">
        <v>232</v>
      </c>
      <c r="G381" s="202"/>
      <c r="H381" s="204" t="s">
        <v>1</v>
      </c>
      <c r="I381" s="206"/>
      <c r="J381" s="202"/>
      <c r="K381" s="202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147</v>
      </c>
      <c r="AU381" s="211" t="s">
        <v>145</v>
      </c>
      <c r="AV381" s="13" t="s">
        <v>82</v>
      </c>
      <c r="AW381" s="13" t="s">
        <v>32</v>
      </c>
      <c r="AX381" s="13" t="s">
        <v>74</v>
      </c>
      <c r="AY381" s="211" t="s">
        <v>137</v>
      </c>
    </row>
    <row r="382" spans="1:65" s="14" customFormat="1" ht="11.25">
      <c r="B382" s="212"/>
      <c r="C382" s="213"/>
      <c r="D382" s="203" t="s">
        <v>147</v>
      </c>
      <c r="E382" s="214" t="s">
        <v>1</v>
      </c>
      <c r="F382" s="215" t="s">
        <v>621</v>
      </c>
      <c r="G382" s="213"/>
      <c r="H382" s="216">
        <v>8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147</v>
      </c>
      <c r="AU382" s="222" t="s">
        <v>145</v>
      </c>
      <c r="AV382" s="14" t="s">
        <v>145</v>
      </c>
      <c r="AW382" s="14" t="s">
        <v>32</v>
      </c>
      <c r="AX382" s="14" t="s">
        <v>74</v>
      </c>
      <c r="AY382" s="222" t="s">
        <v>137</v>
      </c>
    </row>
    <row r="383" spans="1:65" s="13" customFormat="1" ht="11.25">
      <c r="B383" s="201"/>
      <c r="C383" s="202"/>
      <c r="D383" s="203" t="s">
        <v>147</v>
      </c>
      <c r="E383" s="204" t="s">
        <v>1</v>
      </c>
      <c r="F383" s="205" t="s">
        <v>557</v>
      </c>
      <c r="G383" s="202"/>
      <c r="H383" s="204" t="s">
        <v>1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147</v>
      </c>
      <c r="AU383" s="211" t="s">
        <v>145</v>
      </c>
      <c r="AV383" s="13" t="s">
        <v>82</v>
      </c>
      <c r="AW383" s="13" t="s">
        <v>32</v>
      </c>
      <c r="AX383" s="13" t="s">
        <v>74</v>
      </c>
      <c r="AY383" s="211" t="s">
        <v>137</v>
      </c>
    </row>
    <row r="384" spans="1:65" s="14" customFormat="1" ht="11.25">
      <c r="B384" s="212"/>
      <c r="C384" s="213"/>
      <c r="D384" s="203" t="s">
        <v>147</v>
      </c>
      <c r="E384" s="214" t="s">
        <v>1</v>
      </c>
      <c r="F384" s="215" t="s">
        <v>219</v>
      </c>
      <c r="G384" s="213"/>
      <c r="H384" s="216">
        <v>16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147</v>
      </c>
      <c r="AU384" s="222" t="s">
        <v>145</v>
      </c>
      <c r="AV384" s="14" t="s">
        <v>145</v>
      </c>
      <c r="AW384" s="14" t="s">
        <v>32</v>
      </c>
      <c r="AX384" s="14" t="s">
        <v>74</v>
      </c>
      <c r="AY384" s="222" t="s">
        <v>137</v>
      </c>
    </row>
    <row r="385" spans="1:65" s="15" customFormat="1" ht="11.25">
      <c r="B385" s="223"/>
      <c r="C385" s="224"/>
      <c r="D385" s="203" t="s">
        <v>147</v>
      </c>
      <c r="E385" s="225" t="s">
        <v>1</v>
      </c>
      <c r="F385" s="226" t="s">
        <v>162</v>
      </c>
      <c r="G385" s="224"/>
      <c r="H385" s="227">
        <v>54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AT385" s="233" t="s">
        <v>147</v>
      </c>
      <c r="AU385" s="233" t="s">
        <v>145</v>
      </c>
      <c r="AV385" s="15" t="s">
        <v>144</v>
      </c>
      <c r="AW385" s="15" t="s">
        <v>32</v>
      </c>
      <c r="AX385" s="15" t="s">
        <v>82</v>
      </c>
      <c r="AY385" s="233" t="s">
        <v>137</v>
      </c>
    </row>
    <row r="386" spans="1:65" s="2" customFormat="1" ht="33" customHeight="1">
      <c r="A386" s="34"/>
      <c r="B386" s="35"/>
      <c r="C386" s="187" t="s">
        <v>622</v>
      </c>
      <c r="D386" s="187" t="s">
        <v>140</v>
      </c>
      <c r="E386" s="188" t="s">
        <v>623</v>
      </c>
      <c r="F386" s="189" t="s">
        <v>624</v>
      </c>
      <c r="G386" s="190" t="s">
        <v>266</v>
      </c>
      <c r="H386" s="191">
        <v>4</v>
      </c>
      <c r="I386" s="192"/>
      <c r="J386" s="193">
        <f t="shared" ref="J386:J392" si="30">ROUND(I386*H386,2)</f>
        <v>0</v>
      </c>
      <c r="K386" s="194"/>
      <c r="L386" s="39"/>
      <c r="M386" s="195" t="s">
        <v>1</v>
      </c>
      <c r="N386" s="196" t="s">
        <v>40</v>
      </c>
      <c r="O386" s="71"/>
      <c r="P386" s="197">
        <f t="shared" ref="P386:P392" si="31">O386*H386</f>
        <v>0</v>
      </c>
      <c r="Q386" s="197">
        <v>2.0000000000000002E-5</v>
      </c>
      <c r="R386" s="197">
        <f t="shared" ref="R386:R392" si="32">Q386*H386</f>
        <v>8.0000000000000007E-5</v>
      </c>
      <c r="S386" s="197">
        <v>0</v>
      </c>
      <c r="T386" s="198">
        <f t="shared" ref="T386:T392" si="33"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9" t="s">
        <v>233</v>
      </c>
      <c r="AT386" s="199" t="s">
        <v>140</v>
      </c>
      <c r="AU386" s="199" t="s">
        <v>145</v>
      </c>
      <c r="AY386" s="17" t="s">
        <v>137</v>
      </c>
      <c r="BE386" s="200">
        <f t="shared" ref="BE386:BE392" si="34">IF(N386="základní",J386,0)</f>
        <v>0</v>
      </c>
      <c r="BF386" s="200">
        <f t="shared" ref="BF386:BF392" si="35">IF(N386="snížená",J386,0)</f>
        <v>0</v>
      </c>
      <c r="BG386" s="200">
        <f t="shared" ref="BG386:BG392" si="36">IF(N386="zákl. přenesená",J386,0)</f>
        <v>0</v>
      </c>
      <c r="BH386" s="200">
        <f t="shared" ref="BH386:BH392" si="37">IF(N386="sníž. přenesená",J386,0)</f>
        <v>0</v>
      </c>
      <c r="BI386" s="200">
        <f t="shared" ref="BI386:BI392" si="38">IF(N386="nulová",J386,0)</f>
        <v>0</v>
      </c>
      <c r="BJ386" s="17" t="s">
        <v>145</v>
      </c>
      <c r="BK386" s="200">
        <f t="shared" ref="BK386:BK392" si="39">ROUND(I386*H386,2)</f>
        <v>0</v>
      </c>
      <c r="BL386" s="17" t="s">
        <v>233</v>
      </c>
      <c r="BM386" s="199" t="s">
        <v>625</v>
      </c>
    </row>
    <row r="387" spans="1:65" s="2" customFormat="1" ht="16.5" customHeight="1">
      <c r="A387" s="34"/>
      <c r="B387" s="35"/>
      <c r="C387" s="187" t="s">
        <v>626</v>
      </c>
      <c r="D387" s="187" t="s">
        <v>140</v>
      </c>
      <c r="E387" s="188" t="s">
        <v>627</v>
      </c>
      <c r="F387" s="189" t="s">
        <v>628</v>
      </c>
      <c r="G387" s="190" t="s">
        <v>266</v>
      </c>
      <c r="H387" s="191">
        <v>58</v>
      </c>
      <c r="I387" s="192"/>
      <c r="J387" s="193">
        <f t="shared" si="30"/>
        <v>0</v>
      </c>
      <c r="K387" s="194"/>
      <c r="L387" s="39"/>
      <c r="M387" s="195" t="s">
        <v>1</v>
      </c>
      <c r="N387" s="196" t="s">
        <v>40</v>
      </c>
      <c r="O387" s="71"/>
      <c r="P387" s="197">
        <f t="shared" si="31"/>
        <v>0</v>
      </c>
      <c r="Q387" s="197">
        <v>0</v>
      </c>
      <c r="R387" s="197">
        <f t="shared" si="32"/>
        <v>0</v>
      </c>
      <c r="S387" s="197">
        <v>0</v>
      </c>
      <c r="T387" s="198">
        <f t="shared" si="33"/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233</v>
      </c>
      <c r="AT387" s="199" t="s">
        <v>140</v>
      </c>
      <c r="AU387" s="199" t="s">
        <v>145</v>
      </c>
      <c r="AY387" s="17" t="s">
        <v>137</v>
      </c>
      <c r="BE387" s="200">
        <f t="shared" si="34"/>
        <v>0</v>
      </c>
      <c r="BF387" s="200">
        <f t="shared" si="35"/>
        <v>0</v>
      </c>
      <c r="BG387" s="200">
        <f t="shared" si="36"/>
        <v>0</v>
      </c>
      <c r="BH387" s="200">
        <f t="shared" si="37"/>
        <v>0</v>
      </c>
      <c r="BI387" s="200">
        <f t="shared" si="38"/>
        <v>0</v>
      </c>
      <c r="BJ387" s="17" t="s">
        <v>145</v>
      </c>
      <c r="BK387" s="200">
        <f t="shared" si="39"/>
        <v>0</v>
      </c>
      <c r="BL387" s="17" t="s">
        <v>233</v>
      </c>
      <c r="BM387" s="199" t="s">
        <v>629</v>
      </c>
    </row>
    <row r="388" spans="1:65" s="2" customFormat="1" ht="24.2" customHeight="1">
      <c r="A388" s="34"/>
      <c r="B388" s="35"/>
      <c r="C388" s="187" t="s">
        <v>14</v>
      </c>
      <c r="D388" s="187" t="s">
        <v>140</v>
      </c>
      <c r="E388" s="188" t="s">
        <v>630</v>
      </c>
      <c r="F388" s="189" t="s">
        <v>631</v>
      </c>
      <c r="G388" s="190" t="s">
        <v>266</v>
      </c>
      <c r="H388" s="191">
        <v>58</v>
      </c>
      <c r="I388" s="192"/>
      <c r="J388" s="193">
        <f t="shared" si="30"/>
        <v>0</v>
      </c>
      <c r="K388" s="194"/>
      <c r="L388" s="39"/>
      <c r="M388" s="195" t="s">
        <v>1</v>
      </c>
      <c r="N388" s="196" t="s">
        <v>40</v>
      </c>
      <c r="O388" s="71"/>
      <c r="P388" s="197">
        <f t="shared" si="31"/>
        <v>0</v>
      </c>
      <c r="Q388" s="197">
        <v>1.2E-4</v>
      </c>
      <c r="R388" s="197">
        <f t="shared" si="32"/>
        <v>6.96E-3</v>
      </c>
      <c r="S388" s="197">
        <v>0</v>
      </c>
      <c r="T388" s="198">
        <f t="shared" si="33"/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233</v>
      </c>
      <c r="AT388" s="199" t="s">
        <v>140</v>
      </c>
      <c r="AU388" s="199" t="s">
        <v>145</v>
      </c>
      <c r="AY388" s="17" t="s">
        <v>137</v>
      </c>
      <c r="BE388" s="200">
        <f t="shared" si="34"/>
        <v>0</v>
      </c>
      <c r="BF388" s="200">
        <f t="shared" si="35"/>
        <v>0</v>
      </c>
      <c r="BG388" s="200">
        <f t="shared" si="36"/>
        <v>0</v>
      </c>
      <c r="BH388" s="200">
        <f t="shared" si="37"/>
        <v>0</v>
      </c>
      <c r="BI388" s="200">
        <f t="shared" si="38"/>
        <v>0</v>
      </c>
      <c r="BJ388" s="17" t="s">
        <v>145</v>
      </c>
      <c r="BK388" s="200">
        <f t="shared" si="39"/>
        <v>0</v>
      </c>
      <c r="BL388" s="17" t="s">
        <v>233</v>
      </c>
      <c r="BM388" s="199" t="s">
        <v>632</v>
      </c>
    </row>
    <row r="389" spans="1:65" s="2" customFormat="1" ht="33" customHeight="1">
      <c r="A389" s="34"/>
      <c r="B389" s="35"/>
      <c r="C389" s="187" t="s">
        <v>633</v>
      </c>
      <c r="D389" s="187" t="s">
        <v>140</v>
      </c>
      <c r="E389" s="188" t="s">
        <v>634</v>
      </c>
      <c r="F389" s="189" t="s">
        <v>635</v>
      </c>
      <c r="G389" s="190" t="s">
        <v>266</v>
      </c>
      <c r="H389" s="191">
        <v>58</v>
      </c>
      <c r="I389" s="192"/>
      <c r="J389" s="193">
        <f t="shared" si="30"/>
        <v>0</v>
      </c>
      <c r="K389" s="194"/>
      <c r="L389" s="39"/>
      <c r="M389" s="195" t="s">
        <v>1</v>
      </c>
      <c r="N389" s="196" t="s">
        <v>40</v>
      </c>
      <c r="O389" s="71"/>
      <c r="P389" s="197">
        <f t="shared" si="31"/>
        <v>0</v>
      </c>
      <c r="Q389" s="197">
        <v>6.9999999999999994E-5</v>
      </c>
      <c r="R389" s="197">
        <f t="shared" si="32"/>
        <v>4.0599999999999994E-3</v>
      </c>
      <c r="S389" s="197">
        <v>0</v>
      </c>
      <c r="T389" s="198">
        <f t="shared" si="33"/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233</v>
      </c>
      <c r="AT389" s="199" t="s">
        <v>140</v>
      </c>
      <c r="AU389" s="199" t="s">
        <v>145</v>
      </c>
      <c r="AY389" s="17" t="s">
        <v>137</v>
      </c>
      <c r="BE389" s="200">
        <f t="shared" si="34"/>
        <v>0</v>
      </c>
      <c r="BF389" s="200">
        <f t="shared" si="35"/>
        <v>0</v>
      </c>
      <c r="BG389" s="200">
        <f t="shared" si="36"/>
        <v>0</v>
      </c>
      <c r="BH389" s="200">
        <f t="shared" si="37"/>
        <v>0</v>
      </c>
      <c r="BI389" s="200">
        <f t="shared" si="38"/>
        <v>0</v>
      </c>
      <c r="BJ389" s="17" t="s">
        <v>145</v>
      </c>
      <c r="BK389" s="200">
        <f t="shared" si="39"/>
        <v>0</v>
      </c>
      <c r="BL389" s="17" t="s">
        <v>233</v>
      </c>
      <c r="BM389" s="199" t="s">
        <v>636</v>
      </c>
    </row>
    <row r="390" spans="1:65" s="2" customFormat="1" ht="24.2" customHeight="1">
      <c r="A390" s="34"/>
      <c r="B390" s="35"/>
      <c r="C390" s="187" t="s">
        <v>637</v>
      </c>
      <c r="D390" s="187" t="s">
        <v>140</v>
      </c>
      <c r="E390" s="188" t="s">
        <v>638</v>
      </c>
      <c r="F390" s="189" t="s">
        <v>639</v>
      </c>
      <c r="G390" s="190" t="s">
        <v>300</v>
      </c>
      <c r="H390" s="191">
        <v>0.05</v>
      </c>
      <c r="I390" s="192"/>
      <c r="J390" s="193">
        <f t="shared" si="30"/>
        <v>0</v>
      </c>
      <c r="K390" s="194"/>
      <c r="L390" s="39"/>
      <c r="M390" s="195" t="s">
        <v>1</v>
      </c>
      <c r="N390" s="196" t="s">
        <v>40</v>
      </c>
      <c r="O390" s="71"/>
      <c r="P390" s="197">
        <f t="shared" si="31"/>
        <v>0</v>
      </c>
      <c r="Q390" s="197">
        <v>0</v>
      </c>
      <c r="R390" s="197">
        <f t="shared" si="32"/>
        <v>0</v>
      </c>
      <c r="S390" s="197">
        <v>0</v>
      </c>
      <c r="T390" s="198">
        <f t="shared" si="33"/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9" t="s">
        <v>233</v>
      </c>
      <c r="AT390" s="199" t="s">
        <v>140</v>
      </c>
      <c r="AU390" s="199" t="s">
        <v>145</v>
      </c>
      <c r="AY390" s="17" t="s">
        <v>137</v>
      </c>
      <c r="BE390" s="200">
        <f t="shared" si="34"/>
        <v>0</v>
      </c>
      <c r="BF390" s="200">
        <f t="shared" si="35"/>
        <v>0</v>
      </c>
      <c r="BG390" s="200">
        <f t="shared" si="36"/>
        <v>0</v>
      </c>
      <c r="BH390" s="200">
        <f t="shared" si="37"/>
        <v>0</v>
      </c>
      <c r="BI390" s="200">
        <f t="shared" si="38"/>
        <v>0</v>
      </c>
      <c r="BJ390" s="17" t="s">
        <v>145</v>
      </c>
      <c r="BK390" s="200">
        <f t="shared" si="39"/>
        <v>0</v>
      </c>
      <c r="BL390" s="17" t="s">
        <v>233</v>
      </c>
      <c r="BM390" s="199" t="s">
        <v>640</v>
      </c>
    </row>
    <row r="391" spans="1:65" s="2" customFormat="1" ht="24.2" customHeight="1">
      <c r="A391" s="34"/>
      <c r="B391" s="35"/>
      <c r="C391" s="187" t="s">
        <v>641</v>
      </c>
      <c r="D391" s="187" t="s">
        <v>140</v>
      </c>
      <c r="E391" s="188" t="s">
        <v>642</v>
      </c>
      <c r="F391" s="189" t="s">
        <v>643</v>
      </c>
      <c r="G391" s="190" t="s">
        <v>300</v>
      </c>
      <c r="H391" s="191">
        <v>0.05</v>
      </c>
      <c r="I391" s="192"/>
      <c r="J391" s="193">
        <f t="shared" si="30"/>
        <v>0</v>
      </c>
      <c r="K391" s="194"/>
      <c r="L391" s="39"/>
      <c r="M391" s="195" t="s">
        <v>1</v>
      </c>
      <c r="N391" s="196" t="s">
        <v>40</v>
      </c>
      <c r="O391" s="71"/>
      <c r="P391" s="197">
        <f t="shared" si="31"/>
        <v>0</v>
      </c>
      <c r="Q391" s="197">
        <v>0</v>
      </c>
      <c r="R391" s="197">
        <f t="shared" si="32"/>
        <v>0</v>
      </c>
      <c r="S391" s="197">
        <v>0</v>
      </c>
      <c r="T391" s="198">
        <f t="shared" si="33"/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233</v>
      </c>
      <c r="AT391" s="199" t="s">
        <v>140</v>
      </c>
      <c r="AU391" s="199" t="s">
        <v>145</v>
      </c>
      <c r="AY391" s="17" t="s">
        <v>137</v>
      </c>
      <c r="BE391" s="200">
        <f t="shared" si="34"/>
        <v>0</v>
      </c>
      <c r="BF391" s="200">
        <f t="shared" si="35"/>
        <v>0</v>
      </c>
      <c r="BG391" s="200">
        <f t="shared" si="36"/>
        <v>0</v>
      </c>
      <c r="BH391" s="200">
        <f t="shared" si="37"/>
        <v>0</v>
      </c>
      <c r="BI391" s="200">
        <f t="shared" si="38"/>
        <v>0</v>
      </c>
      <c r="BJ391" s="17" t="s">
        <v>145</v>
      </c>
      <c r="BK391" s="200">
        <f t="shared" si="39"/>
        <v>0</v>
      </c>
      <c r="BL391" s="17" t="s">
        <v>233</v>
      </c>
      <c r="BM391" s="199" t="s">
        <v>644</v>
      </c>
    </row>
    <row r="392" spans="1:65" s="2" customFormat="1" ht="24.2" customHeight="1">
      <c r="A392" s="34"/>
      <c r="B392" s="35"/>
      <c r="C392" s="187" t="s">
        <v>645</v>
      </c>
      <c r="D392" s="187" t="s">
        <v>140</v>
      </c>
      <c r="E392" s="188" t="s">
        <v>646</v>
      </c>
      <c r="F392" s="189" t="s">
        <v>647</v>
      </c>
      <c r="G392" s="190" t="s">
        <v>300</v>
      </c>
      <c r="H392" s="191">
        <v>0.05</v>
      </c>
      <c r="I392" s="192"/>
      <c r="J392" s="193">
        <f t="shared" si="30"/>
        <v>0</v>
      </c>
      <c r="K392" s="194"/>
      <c r="L392" s="39"/>
      <c r="M392" s="195" t="s">
        <v>1</v>
      </c>
      <c r="N392" s="196" t="s">
        <v>40</v>
      </c>
      <c r="O392" s="71"/>
      <c r="P392" s="197">
        <f t="shared" si="31"/>
        <v>0</v>
      </c>
      <c r="Q392" s="197">
        <v>0</v>
      </c>
      <c r="R392" s="197">
        <f t="shared" si="32"/>
        <v>0</v>
      </c>
      <c r="S392" s="197">
        <v>0</v>
      </c>
      <c r="T392" s="198">
        <f t="shared" si="3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233</v>
      </c>
      <c r="AT392" s="199" t="s">
        <v>140</v>
      </c>
      <c r="AU392" s="199" t="s">
        <v>145</v>
      </c>
      <c r="AY392" s="17" t="s">
        <v>137</v>
      </c>
      <c r="BE392" s="200">
        <f t="shared" si="34"/>
        <v>0</v>
      </c>
      <c r="BF392" s="200">
        <f t="shared" si="35"/>
        <v>0</v>
      </c>
      <c r="BG392" s="200">
        <f t="shared" si="36"/>
        <v>0</v>
      </c>
      <c r="BH392" s="200">
        <f t="shared" si="37"/>
        <v>0</v>
      </c>
      <c r="BI392" s="200">
        <f t="shared" si="38"/>
        <v>0</v>
      </c>
      <c r="BJ392" s="17" t="s">
        <v>145</v>
      </c>
      <c r="BK392" s="200">
        <f t="shared" si="39"/>
        <v>0</v>
      </c>
      <c r="BL392" s="17" t="s">
        <v>233</v>
      </c>
      <c r="BM392" s="199" t="s">
        <v>648</v>
      </c>
    </row>
    <row r="393" spans="1:65" s="12" customFormat="1" ht="22.9" customHeight="1">
      <c r="B393" s="171"/>
      <c r="C393" s="172"/>
      <c r="D393" s="173" t="s">
        <v>73</v>
      </c>
      <c r="E393" s="185" t="s">
        <v>649</v>
      </c>
      <c r="F393" s="185" t="s">
        <v>650</v>
      </c>
      <c r="G393" s="172"/>
      <c r="H393" s="172"/>
      <c r="I393" s="175"/>
      <c r="J393" s="186">
        <f>BK393</f>
        <v>0</v>
      </c>
      <c r="K393" s="172"/>
      <c r="L393" s="177"/>
      <c r="M393" s="178"/>
      <c r="N393" s="179"/>
      <c r="O393" s="179"/>
      <c r="P393" s="180">
        <f>SUM(P394:P401)</f>
        <v>0</v>
      </c>
      <c r="Q393" s="179"/>
      <c r="R393" s="180">
        <f>SUM(R394:R401)</f>
        <v>5.3800000000000011E-3</v>
      </c>
      <c r="S393" s="179"/>
      <c r="T393" s="181">
        <f>SUM(T394:T401)</f>
        <v>0</v>
      </c>
      <c r="AR393" s="182" t="s">
        <v>145</v>
      </c>
      <c r="AT393" s="183" t="s">
        <v>73</v>
      </c>
      <c r="AU393" s="183" t="s">
        <v>82</v>
      </c>
      <c r="AY393" s="182" t="s">
        <v>137</v>
      </c>
      <c r="BK393" s="184">
        <f>SUM(BK394:BK401)</f>
        <v>0</v>
      </c>
    </row>
    <row r="394" spans="1:65" s="2" customFormat="1" ht="24.2" customHeight="1">
      <c r="A394" s="34"/>
      <c r="B394" s="35"/>
      <c r="C394" s="187" t="s">
        <v>651</v>
      </c>
      <c r="D394" s="187" t="s">
        <v>140</v>
      </c>
      <c r="E394" s="188" t="s">
        <v>652</v>
      </c>
      <c r="F394" s="189" t="s">
        <v>653</v>
      </c>
      <c r="G394" s="190" t="s">
        <v>216</v>
      </c>
      <c r="H394" s="191">
        <v>4</v>
      </c>
      <c r="I394" s="192"/>
      <c r="J394" s="193">
        <f t="shared" ref="J394:J401" si="40">ROUND(I394*H394,2)</f>
        <v>0</v>
      </c>
      <c r="K394" s="194"/>
      <c r="L394" s="39"/>
      <c r="M394" s="195" t="s">
        <v>1</v>
      </c>
      <c r="N394" s="196" t="s">
        <v>40</v>
      </c>
      <c r="O394" s="71"/>
      <c r="P394" s="197">
        <f t="shared" ref="P394:P401" si="41">O394*H394</f>
        <v>0</v>
      </c>
      <c r="Q394" s="197">
        <v>1.3999999999999999E-4</v>
      </c>
      <c r="R394" s="197">
        <f t="shared" ref="R394:R401" si="42">Q394*H394</f>
        <v>5.5999999999999995E-4</v>
      </c>
      <c r="S394" s="197">
        <v>0</v>
      </c>
      <c r="T394" s="198">
        <f t="shared" ref="T394:T401" si="43"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233</v>
      </c>
      <c r="AT394" s="199" t="s">
        <v>140</v>
      </c>
      <c r="AU394" s="199" t="s">
        <v>145</v>
      </c>
      <c r="AY394" s="17" t="s">
        <v>137</v>
      </c>
      <c r="BE394" s="200">
        <f t="shared" ref="BE394:BE401" si="44">IF(N394="základní",J394,0)</f>
        <v>0</v>
      </c>
      <c r="BF394" s="200">
        <f t="shared" ref="BF394:BF401" si="45">IF(N394="snížená",J394,0)</f>
        <v>0</v>
      </c>
      <c r="BG394" s="200">
        <f t="shared" ref="BG394:BG401" si="46">IF(N394="zákl. přenesená",J394,0)</f>
        <v>0</v>
      </c>
      <c r="BH394" s="200">
        <f t="shared" ref="BH394:BH401" si="47">IF(N394="sníž. přenesená",J394,0)</f>
        <v>0</v>
      </c>
      <c r="BI394" s="200">
        <f t="shared" ref="BI394:BI401" si="48">IF(N394="nulová",J394,0)</f>
        <v>0</v>
      </c>
      <c r="BJ394" s="17" t="s">
        <v>145</v>
      </c>
      <c r="BK394" s="200">
        <f t="shared" ref="BK394:BK401" si="49">ROUND(I394*H394,2)</f>
        <v>0</v>
      </c>
      <c r="BL394" s="17" t="s">
        <v>233</v>
      </c>
      <c r="BM394" s="199" t="s">
        <v>654</v>
      </c>
    </row>
    <row r="395" spans="1:65" s="2" customFormat="1" ht="24.2" customHeight="1">
      <c r="A395" s="34"/>
      <c r="B395" s="35"/>
      <c r="C395" s="187" t="s">
        <v>655</v>
      </c>
      <c r="D395" s="187" t="s">
        <v>140</v>
      </c>
      <c r="E395" s="188" t="s">
        <v>656</v>
      </c>
      <c r="F395" s="189" t="s">
        <v>657</v>
      </c>
      <c r="G395" s="190" t="s">
        <v>216</v>
      </c>
      <c r="H395" s="191">
        <v>4</v>
      </c>
      <c r="I395" s="192"/>
      <c r="J395" s="193">
        <f t="shared" si="40"/>
        <v>0</v>
      </c>
      <c r="K395" s="194"/>
      <c r="L395" s="39"/>
      <c r="M395" s="195" t="s">
        <v>1</v>
      </c>
      <c r="N395" s="196" t="s">
        <v>40</v>
      </c>
      <c r="O395" s="71"/>
      <c r="P395" s="197">
        <f t="shared" si="41"/>
        <v>0</v>
      </c>
      <c r="Q395" s="197">
        <v>8.5999999999999998E-4</v>
      </c>
      <c r="R395" s="197">
        <f t="shared" si="42"/>
        <v>3.4399999999999999E-3</v>
      </c>
      <c r="S395" s="197">
        <v>0</v>
      </c>
      <c r="T395" s="198">
        <f t="shared" si="4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233</v>
      </c>
      <c r="AT395" s="199" t="s">
        <v>140</v>
      </c>
      <c r="AU395" s="199" t="s">
        <v>145</v>
      </c>
      <c r="AY395" s="17" t="s">
        <v>137</v>
      </c>
      <c r="BE395" s="200">
        <f t="shared" si="44"/>
        <v>0</v>
      </c>
      <c r="BF395" s="200">
        <f t="shared" si="45"/>
        <v>0</v>
      </c>
      <c r="BG395" s="200">
        <f t="shared" si="46"/>
        <v>0</v>
      </c>
      <c r="BH395" s="200">
        <f t="shared" si="47"/>
        <v>0</v>
      </c>
      <c r="BI395" s="200">
        <f t="shared" si="48"/>
        <v>0</v>
      </c>
      <c r="BJ395" s="17" t="s">
        <v>145</v>
      </c>
      <c r="BK395" s="200">
        <f t="shared" si="49"/>
        <v>0</v>
      </c>
      <c r="BL395" s="17" t="s">
        <v>233</v>
      </c>
      <c r="BM395" s="199" t="s">
        <v>658</v>
      </c>
    </row>
    <row r="396" spans="1:65" s="2" customFormat="1" ht="24.2" customHeight="1">
      <c r="A396" s="34"/>
      <c r="B396" s="35"/>
      <c r="C396" s="187" t="s">
        <v>659</v>
      </c>
      <c r="D396" s="187" t="s">
        <v>140</v>
      </c>
      <c r="E396" s="188" t="s">
        <v>660</v>
      </c>
      <c r="F396" s="189" t="s">
        <v>661</v>
      </c>
      <c r="G396" s="190" t="s">
        <v>216</v>
      </c>
      <c r="H396" s="191">
        <v>2</v>
      </c>
      <c r="I396" s="192"/>
      <c r="J396" s="193">
        <f t="shared" si="40"/>
        <v>0</v>
      </c>
      <c r="K396" s="194"/>
      <c r="L396" s="39"/>
      <c r="M396" s="195" t="s">
        <v>1</v>
      </c>
      <c r="N396" s="196" t="s">
        <v>40</v>
      </c>
      <c r="O396" s="71"/>
      <c r="P396" s="197">
        <f t="shared" si="41"/>
        <v>0</v>
      </c>
      <c r="Q396" s="197">
        <v>3.8999999999999999E-4</v>
      </c>
      <c r="R396" s="197">
        <f t="shared" si="42"/>
        <v>7.7999999999999999E-4</v>
      </c>
      <c r="S396" s="197">
        <v>0</v>
      </c>
      <c r="T396" s="198">
        <f t="shared" si="4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233</v>
      </c>
      <c r="AT396" s="199" t="s">
        <v>140</v>
      </c>
      <c r="AU396" s="199" t="s">
        <v>145</v>
      </c>
      <c r="AY396" s="17" t="s">
        <v>137</v>
      </c>
      <c r="BE396" s="200">
        <f t="shared" si="44"/>
        <v>0</v>
      </c>
      <c r="BF396" s="200">
        <f t="shared" si="45"/>
        <v>0</v>
      </c>
      <c r="BG396" s="200">
        <f t="shared" si="46"/>
        <v>0</v>
      </c>
      <c r="BH396" s="200">
        <f t="shared" si="47"/>
        <v>0</v>
      </c>
      <c r="BI396" s="200">
        <f t="shared" si="48"/>
        <v>0</v>
      </c>
      <c r="BJ396" s="17" t="s">
        <v>145</v>
      </c>
      <c r="BK396" s="200">
        <f t="shared" si="49"/>
        <v>0</v>
      </c>
      <c r="BL396" s="17" t="s">
        <v>233</v>
      </c>
      <c r="BM396" s="199" t="s">
        <v>662</v>
      </c>
    </row>
    <row r="397" spans="1:65" s="2" customFormat="1" ht="24.2" customHeight="1">
      <c r="A397" s="34"/>
      <c r="B397" s="35"/>
      <c r="C397" s="187" t="s">
        <v>663</v>
      </c>
      <c r="D397" s="187" t="s">
        <v>140</v>
      </c>
      <c r="E397" s="188" t="s">
        <v>664</v>
      </c>
      <c r="F397" s="189" t="s">
        <v>665</v>
      </c>
      <c r="G397" s="190" t="s">
        <v>216</v>
      </c>
      <c r="H397" s="191">
        <v>1</v>
      </c>
      <c r="I397" s="192"/>
      <c r="J397" s="193">
        <f t="shared" si="40"/>
        <v>0</v>
      </c>
      <c r="K397" s="194"/>
      <c r="L397" s="39"/>
      <c r="M397" s="195" t="s">
        <v>1</v>
      </c>
      <c r="N397" s="196" t="s">
        <v>40</v>
      </c>
      <c r="O397" s="71"/>
      <c r="P397" s="197">
        <f t="shared" si="41"/>
        <v>0</v>
      </c>
      <c r="Q397" s="197">
        <v>2.7E-4</v>
      </c>
      <c r="R397" s="197">
        <f t="shared" si="42"/>
        <v>2.7E-4</v>
      </c>
      <c r="S397" s="197">
        <v>0</v>
      </c>
      <c r="T397" s="198">
        <f t="shared" si="43"/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9" t="s">
        <v>233</v>
      </c>
      <c r="AT397" s="199" t="s">
        <v>140</v>
      </c>
      <c r="AU397" s="199" t="s">
        <v>145</v>
      </c>
      <c r="AY397" s="17" t="s">
        <v>137</v>
      </c>
      <c r="BE397" s="200">
        <f t="shared" si="44"/>
        <v>0</v>
      </c>
      <c r="BF397" s="200">
        <f t="shared" si="45"/>
        <v>0</v>
      </c>
      <c r="BG397" s="200">
        <f t="shared" si="46"/>
        <v>0</v>
      </c>
      <c r="BH397" s="200">
        <f t="shared" si="47"/>
        <v>0</v>
      </c>
      <c r="BI397" s="200">
        <f t="shared" si="48"/>
        <v>0</v>
      </c>
      <c r="BJ397" s="17" t="s">
        <v>145</v>
      </c>
      <c r="BK397" s="200">
        <f t="shared" si="49"/>
        <v>0</v>
      </c>
      <c r="BL397" s="17" t="s">
        <v>233</v>
      </c>
      <c r="BM397" s="199" t="s">
        <v>666</v>
      </c>
    </row>
    <row r="398" spans="1:65" s="2" customFormat="1" ht="37.9" customHeight="1">
      <c r="A398" s="34"/>
      <c r="B398" s="35"/>
      <c r="C398" s="187" t="s">
        <v>667</v>
      </c>
      <c r="D398" s="187" t="s">
        <v>140</v>
      </c>
      <c r="E398" s="188" t="s">
        <v>668</v>
      </c>
      <c r="F398" s="189" t="s">
        <v>669</v>
      </c>
      <c r="G398" s="190" t="s">
        <v>216</v>
      </c>
      <c r="H398" s="191">
        <v>1</v>
      </c>
      <c r="I398" s="192"/>
      <c r="J398" s="193">
        <f t="shared" si="40"/>
        <v>0</v>
      </c>
      <c r="K398" s="194"/>
      <c r="L398" s="39"/>
      <c r="M398" s="195" t="s">
        <v>1</v>
      </c>
      <c r="N398" s="196" t="s">
        <v>40</v>
      </c>
      <c r="O398" s="71"/>
      <c r="P398" s="197">
        <f t="shared" si="41"/>
        <v>0</v>
      </c>
      <c r="Q398" s="197">
        <v>3.3E-4</v>
      </c>
      <c r="R398" s="197">
        <f t="shared" si="42"/>
        <v>3.3E-4</v>
      </c>
      <c r="S398" s="197">
        <v>0</v>
      </c>
      <c r="T398" s="198">
        <f t="shared" si="43"/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9" t="s">
        <v>233</v>
      </c>
      <c r="AT398" s="199" t="s">
        <v>140</v>
      </c>
      <c r="AU398" s="199" t="s">
        <v>145</v>
      </c>
      <c r="AY398" s="17" t="s">
        <v>137</v>
      </c>
      <c r="BE398" s="200">
        <f t="shared" si="44"/>
        <v>0</v>
      </c>
      <c r="BF398" s="200">
        <f t="shared" si="45"/>
        <v>0</v>
      </c>
      <c r="BG398" s="200">
        <f t="shared" si="46"/>
        <v>0</v>
      </c>
      <c r="BH398" s="200">
        <f t="shared" si="47"/>
        <v>0</v>
      </c>
      <c r="BI398" s="200">
        <f t="shared" si="48"/>
        <v>0</v>
      </c>
      <c r="BJ398" s="17" t="s">
        <v>145</v>
      </c>
      <c r="BK398" s="200">
        <f t="shared" si="49"/>
        <v>0</v>
      </c>
      <c r="BL398" s="17" t="s">
        <v>233</v>
      </c>
      <c r="BM398" s="199" t="s">
        <v>670</v>
      </c>
    </row>
    <row r="399" spans="1:65" s="2" customFormat="1" ht="24.2" customHeight="1">
      <c r="A399" s="34"/>
      <c r="B399" s="35"/>
      <c r="C399" s="187" t="s">
        <v>671</v>
      </c>
      <c r="D399" s="187" t="s">
        <v>140</v>
      </c>
      <c r="E399" s="188" t="s">
        <v>672</v>
      </c>
      <c r="F399" s="189" t="s">
        <v>673</v>
      </c>
      <c r="G399" s="190" t="s">
        <v>300</v>
      </c>
      <c r="H399" s="191">
        <v>5.0000000000000001E-3</v>
      </c>
      <c r="I399" s="192"/>
      <c r="J399" s="193">
        <f t="shared" si="40"/>
        <v>0</v>
      </c>
      <c r="K399" s="194"/>
      <c r="L399" s="39"/>
      <c r="M399" s="195" t="s">
        <v>1</v>
      </c>
      <c r="N399" s="196" t="s">
        <v>40</v>
      </c>
      <c r="O399" s="71"/>
      <c r="P399" s="197">
        <f t="shared" si="41"/>
        <v>0</v>
      </c>
      <c r="Q399" s="197">
        <v>0</v>
      </c>
      <c r="R399" s="197">
        <f t="shared" si="42"/>
        <v>0</v>
      </c>
      <c r="S399" s="197">
        <v>0</v>
      </c>
      <c r="T399" s="198">
        <f t="shared" si="4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233</v>
      </c>
      <c r="AT399" s="199" t="s">
        <v>140</v>
      </c>
      <c r="AU399" s="199" t="s">
        <v>145</v>
      </c>
      <c r="AY399" s="17" t="s">
        <v>137</v>
      </c>
      <c r="BE399" s="200">
        <f t="shared" si="44"/>
        <v>0</v>
      </c>
      <c r="BF399" s="200">
        <f t="shared" si="45"/>
        <v>0</v>
      </c>
      <c r="BG399" s="200">
        <f t="shared" si="46"/>
        <v>0</v>
      </c>
      <c r="BH399" s="200">
        <f t="shared" si="47"/>
        <v>0</v>
      </c>
      <c r="BI399" s="200">
        <f t="shared" si="48"/>
        <v>0</v>
      </c>
      <c r="BJ399" s="17" t="s">
        <v>145</v>
      </c>
      <c r="BK399" s="200">
        <f t="shared" si="49"/>
        <v>0</v>
      </c>
      <c r="BL399" s="17" t="s">
        <v>233</v>
      </c>
      <c r="BM399" s="199" t="s">
        <v>674</v>
      </c>
    </row>
    <row r="400" spans="1:65" s="2" customFormat="1" ht="24.2" customHeight="1">
      <c r="A400" s="34"/>
      <c r="B400" s="35"/>
      <c r="C400" s="187" t="s">
        <v>675</v>
      </c>
      <c r="D400" s="187" t="s">
        <v>140</v>
      </c>
      <c r="E400" s="188" t="s">
        <v>676</v>
      </c>
      <c r="F400" s="189" t="s">
        <v>677</v>
      </c>
      <c r="G400" s="190" t="s">
        <v>300</v>
      </c>
      <c r="H400" s="191">
        <v>5.0000000000000001E-3</v>
      </c>
      <c r="I400" s="192"/>
      <c r="J400" s="193">
        <f t="shared" si="40"/>
        <v>0</v>
      </c>
      <c r="K400" s="194"/>
      <c r="L400" s="39"/>
      <c r="M400" s="195" t="s">
        <v>1</v>
      </c>
      <c r="N400" s="196" t="s">
        <v>40</v>
      </c>
      <c r="O400" s="71"/>
      <c r="P400" s="197">
        <f t="shared" si="41"/>
        <v>0</v>
      </c>
      <c r="Q400" s="197">
        <v>0</v>
      </c>
      <c r="R400" s="197">
        <f t="shared" si="42"/>
        <v>0</v>
      </c>
      <c r="S400" s="197">
        <v>0</v>
      </c>
      <c r="T400" s="198">
        <f t="shared" si="43"/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233</v>
      </c>
      <c r="AT400" s="199" t="s">
        <v>140</v>
      </c>
      <c r="AU400" s="199" t="s">
        <v>145</v>
      </c>
      <c r="AY400" s="17" t="s">
        <v>137</v>
      </c>
      <c r="BE400" s="200">
        <f t="shared" si="44"/>
        <v>0</v>
      </c>
      <c r="BF400" s="200">
        <f t="shared" si="45"/>
        <v>0</v>
      </c>
      <c r="BG400" s="200">
        <f t="shared" si="46"/>
        <v>0</v>
      </c>
      <c r="BH400" s="200">
        <f t="shared" si="47"/>
        <v>0</v>
      </c>
      <c r="BI400" s="200">
        <f t="shared" si="48"/>
        <v>0</v>
      </c>
      <c r="BJ400" s="17" t="s">
        <v>145</v>
      </c>
      <c r="BK400" s="200">
        <f t="shared" si="49"/>
        <v>0</v>
      </c>
      <c r="BL400" s="17" t="s">
        <v>233</v>
      </c>
      <c r="BM400" s="199" t="s">
        <v>678</v>
      </c>
    </row>
    <row r="401" spans="1:65" s="2" customFormat="1" ht="24.2" customHeight="1">
      <c r="A401" s="34"/>
      <c r="B401" s="35"/>
      <c r="C401" s="187" t="s">
        <v>679</v>
      </c>
      <c r="D401" s="187" t="s">
        <v>140</v>
      </c>
      <c r="E401" s="188" t="s">
        <v>680</v>
      </c>
      <c r="F401" s="189" t="s">
        <v>681</v>
      </c>
      <c r="G401" s="190" t="s">
        <v>300</v>
      </c>
      <c r="H401" s="191">
        <v>5.0000000000000001E-3</v>
      </c>
      <c r="I401" s="192"/>
      <c r="J401" s="193">
        <f t="shared" si="40"/>
        <v>0</v>
      </c>
      <c r="K401" s="194"/>
      <c r="L401" s="39"/>
      <c r="M401" s="195" t="s">
        <v>1</v>
      </c>
      <c r="N401" s="196" t="s">
        <v>40</v>
      </c>
      <c r="O401" s="71"/>
      <c r="P401" s="197">
        <f t="shared" si="41"/>
        <v>0</v>
      </c>
      <c r="Q401" s="197">
        <v>0</v>
      </c>
      <c r="R401" s="197">
        <f t="shared" si="42"/>
        <v>0</v>
      </c>
      <c r="S401" s="197">
        <v>0</v>
      </c>
      <c r="T401" s="198">
        <f t="shared" si="43"/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9" t="s">
        <v>233</v>
      </c>
      <c r="AT401" s="199" t="s">
        <v>140</v>
      </c>
      <c r="AU401" s="199" t="s">
        <v>145</v>
      </c>
      <c r="AY401" s="17" t="s">
        <v>137</v>
      </c>
      <c r="BE401" s="200">
        <f t="shared" si="44"/>
        <v>0</v>
      </c>
      <c r="BF401" s="200">
        <f t="shared" si="45"/>
        <v>0</v>
      </c>
      <c r="BG401" s="200">
        <f t="shared" si="46"/>
        <v>0</v>
      </c>
      <c r="BH401" s="200">
        <f t="shared" si="47"/>
        <v>0</v>
      </c>
      <c r="BI401" s="200">
        <f t="shared" si="48"/>
        <v>0</v>
      </c>
      <c r="BJ401" s="17" t="s">
        <v>145</v>
      </c>
      <c r="BK401" s="200">
        <f t="shared" si="49"/>
        <v>0</v>
      </c>
      <c r="BL401" s="17" t="s">
        <v>233</v>
      </c>
      <c r="BM401" s="199" t="s">
        <v>682</v>
      </c>
    </row>
    <row r="402" spans="1:65" s="12" customFormat="1" ht="22.9" customHeight="1">
      <c r="B402" s="171"/>
      <c r="C402" s="172"/>
      <c r="D402" s="173" t="s">
        <v>73</v>
      </c>
      <c r="E402" s="185" t="s">
        <v>683</v>
      </c>
      <c r="F402" s="185" t="s">
        <v>684</v>
      </c>
      <c r="G402" s="172"/>
      <c r="H402" s="172"/>
      <c r="I402" s="175"/>
      <c r="J402" s="186">
        <f>BK402</f>
        <v>0</v>
      </c>
      <c r="K402" s="172"/>
      <c r="L402" s="177"/>
      <c r="M402" s="178"/>
      <c r="N402" s="179"/>
      <c r="O402" s="179"/>
      <c r="P402" s="180">
        <f>SUM(P403:P423)</f>
        <v>0</v>
      </c>
      <c r="Q402" s="179"/>
      <c r="R402" s="180">
        <f>SUM(R403:R423)</f>
        <v>0.12648000000000001</v>
      </c>
      <c r="S402" s="179"/>
      <c r="T402" s="181">
        <f>SUM(T403:T423)</f>
        <v>4.0600000000000002E-3</v>
      </c>
      <c r="AR402" s="182" t="s">
        <v>145</v>
      </c>
      <c r="AT402" s="183" t="s">
        <v>73</v>
      </c>
      <c r="AU402" s="183" t="s">
        <v>82</v>
      </c>
      <c r="AY402" s="182" t="s">
        <v>137</v>
      </c>
      <c r="BK402" s="184">
        <f>SUM(BK403:BK423)</f>
        <v>0</v>
      </c>
    </row>
    <row r="403" spans="1:65" s="2" customFormat="1" ht="24.2" customHeight="1">
      <c r="A403" s="34"/>
      <c r="B403" s="35"/>
      <c r="C403" s="187" t="s">
        <v>685</v>
      </c>
      <c r="D403" s="187" t="s">
        <v>140</v>
      </c>
      <c r="E403" s="188" t="s">
        <v>686</v>
      </c>
      <c r="F403" s="189" t="s">
        <v>687</v>
      </c>
      <c r="G403" s="190" t="s">
        <v>216</v>
      </c>
      <c r="H403" s="191">
        <v>4</v>
      </c>
      <c r="I403" s="192"/>
      <c r="J403" s="193">
        <f>ROUND(I403*H403,2)</f>
        <v>0</v>
      </c>
      <c r="K403" s="194"/>
      <c r="L403" s="39"/>
      <c r="M403" s="195" t="s">
        <v>1</v>
      </c>
      <c r="N403" s="196" t="s">
        <v>40</v>
      </c>
      <c r="O403" s="71"/>
      <c r="P403" s="197">
        <f>O403*H403</f>
        <v>0</v>
      </c>
      <c r="Q403" s="197">
        <v>0</v>
      </c>
      <c r="R403" s="197">
        <f>Q403*H403</f>
        <v>0</v>
      </c>
      <c r="S403" s="197">
        <v>0</v>
      </c>
      <c r="T403" s="19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9" t="s">
        <v>233</v>
      </c>
      <c r="AT403" s="199" t="s">
        <v>140</v>
      </c>
      <c r="AU403" s="199" t="s">
        <v>145</v>
      </c>
      <c r="AY403" s="17" t="s">
        <v>137</v>
      </c>
      <c r="BE403" s="200">
        <f>IF(N403="základní",J403,0)</f>
        <v>0</v>
      </c>
      <c r="BF403" s="200">
        <f>IF(N403="snížená",J403,0)</f>
        <v>0</v>
      </c>
      <c r="BG403" s="200">
        <f>IF(N403="zákl. přenesená",J403,0)</f>
        <v>0</v>
      </c>
      <c r="BH403" s="200">
        <f>IF(N403="sníž. přenesená",J403,0)</f>
        <v>0</v>
      </c>
      <c r="BI403" s="200">
        <f>IF(N403="nulová",J403,0)</f>
        <v>0</v>
      </c>
      <c r="BJ403" s="17" t="s">
        <v>145</v>
      </c>
      <c r="BK403" s="200">
        <f>ROUND(I403*H403,2)</f>
        <v>0</v>
      </c>
      <c r="BL403" s="17" t="s">
        <v>233</v>
      </c>
      <c r="BM403" s="199" t="s">
        <v>688</v>
      </c>
    </row>
    <row r="404" spans="1:65" s="2" customFormat="1" ht="24.2" customHeight="1">
      <c r="A404" s="34"/>
      <c r="B404" s="35"/>
      <c r="C404" s="187" t="s">
        <v>689</v>
      </c>
      <c r="D404" s="187" t="s">
        <v>140</v>
      </c>
      <c r="E404" s="188" t="s">
        <v>690</v>
      </c>
      <c r="F404" s="189" t="s">
        <v>691</v>
      </c>
      <c r="G404" s="190" t="s">
        <v>216</v>
      </c>
      <c r="H404" s="191">
        <v>2</v>
      </c>
      <c r="I404" s="192"/>
      <c r="J404" s="193">
        <f>ROUND(I404*H404,2)</f>
        <v>0</v>
      </c>
      <c r="K404" s="194"/>
      <c r="L404" s="39"/>
      <c r="M404" s="195" t="s">
        <v>1</v>
      </c>
      <c r="N404" s="196" t="s">
        <v>40</v>
      </c>
      <c r="O404" s="71"/>
      <c r="P404" s="197">
        <f>O404*H404</f>
        <v>0</v>
      </c>
      <c r="Q404" s="197">
        <v>4.0000000000000003E-5</v>
      </c>
      <c r="R404" s="197">
        <f>Q404*H404</f>
        <v>8.0000000000000007E-5</v>
      </c>
      <c r="S404" s="197">
        <v>2.0300000000000001E-3</v>
      </c>
      <c r="T404" s="198">
        <f>S404*H404</f>
        <v>4.0600000000000002E-3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233</v>
      </c>
      <c r="AT404" s="199" t="s">
        <v>140</v>
      </c>
      <c r="AU404" s="199" t="s">
        <v>145</v>
      </c>
      <c r="AY404" s="17" t="s">
        <v>137</v>
      </c>
      <c r="BE404" s="200">
        <f>IF(N404="základní",J404,0)</f>
        <v>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7" t="s">
        <v>145</v>
      </c>
      <c r="BK404" s="200">
        <f>ROUND(I404*H404,2)</f>
        <v>0</v>
      </c>
      <c r="BL404" s="17" t="s">
        <v>233</v>
      </c>
      <c r="BM404" s="199" t="s">
        <v>692</v>
      </c>
    </row>
    <row r="405" spans="1:65" s="13" customFormat="1" ht="11.25">
      <c r="B405" s="201"/>
      <c r="C405" s="202"/>
      <c r="D405" s="203" t="s">
        <v>147</v>
      </c>
      <c r="E405" s="204" t="s">
        <v>1</v>
      </c>
      <c r="F405" s="205" t="s">
        <v>693</v>
      </c>
      <c r="G405" s="202"/>
      <c r="H405" s="204" t="s">
        <v>1</v>
      </c>
      <c r="I405" s="206"/>
      <c r="J405" s="202"/>
      <c r="K405" s="202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147</v>
      </c>
      <c r="AU405" s="211" t="s">
        <v>145</v>
      </c>
      <c r="AV405" s="13" t="s">
        <v>82</v>
      </c>
      <c r="AW405" s="13" t="s">
        <v>32</v>
      </c>
      <c r="AX405" s="13" t="s">
        <v>74</v>
      </c>
      <c r="AY405" s="211" t="s">
        <v>137</v>
      </c>
    </row>
    <row r="406" spans="1:65" s="14" customFormat="1" ht="11.25">
      <c r="B406" s="212"/>
      <c r="C406" s="213"/>
      <c r="D406" s="203" t="s">
        <v>147</v>
      </c>
      <c r="E406" s="214" t="s">
        <v>1</v>
      </c>
      <c r="F406" s="215" t="s">
        <v>372</v>
      </c>
      <c r="G406" s="213"/>
      <c r="H406" s="216">
        <v>2</v>
      </c>
      <c r="I406" s="217"/>
      <c r="J406" s="213"/>
      <c r="K406" s="213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147</v>
      </c>
      <c r="AU406" s="222" t="s">
        <v>145</v>
      </c>
      <c r="AV406" s="14" t="s">
        <v>145</v>
      </c>
      <c r="AW406" s="14" t="s">
        <v>32</v>
      </c>
      <c r="AX406" s="14" t="s">
        <v>82</v>
      </c>
      <c r="AY406" s="222" t="s">
        <v>137</v>
      </c>
    </row>
    <row r="407" spans="1:65" s="2" customFormat="1" ht="37.9" customHeight="1">
      <c r="A407" s="34"/>
      <c r="B407" s="35"/>
      <c r="C407" s="187" t="s">
        <v>694</v>
      </c>
      <c r="D407" s="187" t="s">
        <v>140</v>
      </c>
      <c r="E407" s="188" t="s">
        <v>695</v>
      </c>
      <c r="F407" s="189" t="s">
        <v>696</v>
      </c>
      <c r="G407" s="190" t="s">
        <v>216</v>
      </c>
      <c r="H407" s="191">
        <v>4</v>
      </c>
      <c r="I407" s="192"/>
      <c r="J407" s="193">
        <f>ROUND(I407*H407,2)</f>
        <v>0</v>
      </c>
      <c r="K407" s="194"/>
      <c r="L407" s="39"/>
      <c r="M407" s="195" t="s">
        <v>1</v>
      </c>
      <c r="N407" s="196" t="s">
        <v>40</v>
      </c>
      <c r="O407" s="71"/>
      <c r="P407" s="197">
        <f>O407*H407</f>
        <v>0</v>
      </c>
      <c r="Q407" s="197">
        <v>3.09E-2</v>
      </c>
      <c r="R407" s="197">
        <f>Q407*H407</f>
        <v>0.1236</v>
      </c>
      <c r="S407" s="197">
        <v>0</v>
      </c>
      <c r="T407" s="19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233</v>
      </c>
      <c r="AT407" s="199" t="s">
        <v>140</v>
      </c>
      <c r="AU407" s="199" t="s">
        <v>145</v>
      </c>
      <c r="AY407" s="17" t="s">
        <v>137</v>
      </c>
      <c r="BE407" s="200">
        <f>IF(N407="základní",J407,0)</f>
        <v>0</v>
      </c>
      <c r="BF407" s="200">
        <f>IF(N407="snížená",J407,0)</f>
        <v>0</v>
      </c>
      <c r="BG407" s="200">
        <f>IF(N407="zákl. přenesená",J407,0)</f>
        <v>0</v>
      </c>
      <c r="BH407" s="200">
        <f>IF(N407="sníž. přenesená",J407,0)</f>
        <v>0</v>
      </c>
      <c r="BI407" s="200">
        <f>IF(N407="nulová",J407,0)</f>
        <v>0</v>
      </c>
      <c r="BJ407" s="17" t="s">
        <v>145</v>
      </c>
      <c r="BK407" s="200">
        <f>ROUND(I407*H407,2)</f>
        <v>0</v>
      </c>
      <c r="BL407" s="17" t="s">
        <v>233</v>
      </c>
      <c r="BM407" s="199" t="s">
        <v>697</v>
      </c>
    </row>
    <row r="408" spans="1:65" s="13" customFormat="1" ht="11.25">
      <c r="B408" s="201"/>
      <c r="C408" s="202"/>
      <c r="D408" s="203" t="s">
        <v>147</v>
      </c>
      <c r="E408" s="204" t="s">
        <v>1</v>
      </c>
      <c r="F408" s="205" t="s">
        <v>188</v>
      </c>
      <c r="G408" s="202"/>
      <c r="H408" s="204" t="s">
        <v>1</v>
      </c>
      <c r="I408" s="206"/>
      <c r="J408" s="202"/>
      <c r="K408" s="202"/>
      <c r="L408" s="207"/>
      <c r="M408" s="208"/>
      <c r="N408" s="209"/>
      <c r="O408" s="209"/>
      <c r="P408" s="209"/>
      <c r="Q408" s="209"/>
      <c r="R408" s="209"/>
      <c r="S408" s="209"/>
      <c r="T408" s="210"/>
      <c r="AT408" s="211" t="s">
        <v>147</v>
      </c>
      <c r="AU408" s="211" t="s">
        <v>145</v>
      </c>
      <c r="AV408" s="13" t="s">
        <v>82</v>
      </c>
      <c r="AW408" s="13" t="s">
        <v>32</v>
      </c>
      <c r="AX408" s="13" t="s">
        <v>74</v>
      </c>
      <c r="AY408" s="211" t="s">
        <v>137</v>
      </c>
    </row>
    <row r="409" spans="1:65" s="14" customFormat="1" ht="11.25">
      <c r="B409" s="212"/>
      <c r="C409" s="213"/>
      <c r="D409" s="203" t="s">
        <v>147</v>
      </c>
      <c r="E409" s="214" t="s">
        <v>1</v>
      </c>
      <c r="F409" s="215" t="s">
        <v>145</v>
      </c>
      <c r="G409" s="213"/>
      <c r="H409" s="216">
        <v>2</v>
      </c>
      <c r="I409" s="217"/>
      <c r="J409" s="213"/>
      <c r="K409" s="213"/>
      <c r="L409" s="218"/>
      <c r="M409" s="219"/>
      <c r="N409" s="220"/>
      <c r="O409" s="220"/>
      <c r="P409" s="220"/>
      <c r="Q409" s="220"/>
      <c r="R409" s="220"/>
      <c r="S409" s="220"/>
      <c r="T409" s="221"/>
      <c r="AT409" s="222" t="s">
        <v>147</v>
      </c>
      <c r="AU409" s="222" t="s">
        <v>145</v>
      </c>
      <c r="AV409" s="14" t="s">
        <v>145</v>
      </c>
      <c r="AW409" s="14" t="s">
        <v>32</v>
      </c>
      <c r="AX409" s="14" t="s">
        <v>74</v>
      </c>
      <c r="AY409" s="222" t="s">
        <v>137</v>
      </c>
    </row>
    <row r="410" spans="1:65" s="13" customFormat="1" ht="11.25">
      <c r="B410" s="201"/>
      <c r="C410" s="202"/>
      <c r="D410" s="203" t="s">
        <v>147</v>
      </c>
      <c r="E410" s="204" t="s">
        <v>1</v>
      </c>
      <c r="F410" s="205" t="s">
        <v>232</v>
      </c>
      <c r="G410" s="202"/>
      <c r="H410" s="204" t="s">
        <v>1</v>
      </c>
      <c r="I410" s="206"/>
      <c r="J410" s="202"/>
      <c r="K410" s="202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147</v>
      </c>
      <c r="AU410" s="211" t="s">
        <v>145</v>
      </c>
      <c r="AV410" s="13" t="s">
        <v>82</v>
      </c>
      <c r="AW410" s="13" t="s">
        <v>32</v>
      </c>
      <c r="AX410" s="13" t="s">
        <v>74</v>
      </c>
      <c r="AY410" s="211" t="s">
        <v>137</v>
      </c>
    </row>
    <row r="411" spans="1:65" s="14" customFormat="1" ht="11.25">
      <c r="B411" s="212"/>
      <c r="C411" s="213"/>
      <c r="D411" s="203" t="s">
        <v>147</v>
      </c>
      <c r="E411" s="214" t="s">
        <v>1</v>
      </c>
      <c r="F411" s="215" t="s">
        <v>82</v>
      </c>
      <c r="G411" s="213"/>
      <c r="H411" s="216">
        <v>1</v>
      </c>
      <c r="I411" s="217"/>
      <c r="J411" s="213"/>
      <c r="K411" s="213"/>
      <c r="L411" s="218"/>
      <c r="M411" s="219"/>
      <c r="N411" s="220"/>
      <c r="O411" s="220"/>
      <c r="P411" s="220"/>
      <c r="Q411" s="220"/>
      <c r="R411" s="220"/>
      <c r="S411" s="220"/>
      <c r="T411" s="221"/>
      <c r="AT411" s="222" t="s">
        <v>147</v>
      </c>
      <c r="AU411" s="222" t="s">
        <v>145</v>
      </c>
      <c r="AV411" s="14" t="s">
        <v>145</v>
      </c>
      <c r="AW411" s="14" t="s">
        <v>32</v>
      </c>
      <c r="AX411" s="14" t="s">
        <v>74</v>
      </c>
      <c r="AY411" s="222" t="s">
        <v>137</v>
      </c>
    </row>
    <row r="412" spans="1:65" s="13" customFormat="1" ht="11.25">
      <c r="B412" s="201"/>
      <c r="C412" s="202"/>
      <c r="D412" s="203" t="s">
        <v>147</v>
      </c>
      <c r="E412" s="204" t="s">
        <v>1</v>
      </c>
      <c r="F412" s="205" t="s">
        <v>557</v>
      </c>
      <c r="G412" s="202"/>
      <c r="H412" s="204" t="s">
        <v>1</v>
      </c>
      <c r="I412" s="206"/>
      <c r="J412" s="202"/>
      <c r="K412" s="202"/>
      <c r="L412" s="207"/>
      <c r="M412" s="208"/>
      <c r="N412" s="209"/>
      <c r="O412" s="209"/>
      <c r="P412" s="209"/>
      <c r="Q412" s="209"/>
      <c r="R412" s="209"/>
      <c r="S412" s="209"/>
      <c r="T412" s="210"/>
      <c r="AT412" s="211" t="s">
        <v>147</v>
      </c>
      <c r="AU412" s="211" t="s">
        <v>145</v>
      </c>
      <c r="AV412" s="13" t="s">
        <v>82</v>
      </c>
      <c r="AW412" s="13" t="s">
        <v>32</v>
      </c>
      <c r="AX412" s="13" t="s">
        <v>74</v>
      </c>
      <c r="AY412" s="211" t="s">
        <v>137</v>
      </c>
    </row>
    <row r="413" spans="1:65" s="14" customFormat="1" ht="11.25">
      <c r="B413" s="212"/>
      <c r="C413" s="213"/>
      <c r="D413" s="203" t="s">
        <v>147</v>
      </c>
      <c r="E413" s="214" t="s">
        <v>1</v>
      </c>
      <c r="F413" s="215" t="s">
        <v>82</v>
      </c>
      <c r="G413" s="213"/>
      <c r="H413" s="216">
        <v>1</v>
      </c>
      <c r="I413" s="217"/>
      <c r="J413" s="213"/>
      <c r="K413" s="213"/>
      <c r="L413" s="218"/>
      <c r="M413" s="219"/>
      <c r="N413" s="220"/>
      <c r="O413" s="220"/>
      <c r="P413" s="220"/>
      <c r="Q413" s="220"/>
      <c r="R413" s="220"/>
      <c r="S413" s="220"/>
      <c r="T413" s="221"/>
      <c r="AT413" s="222" t="s">
        <v>147</v>
      </c>
      <c r="AU413" s="222" t="s">
        <v>145</v>
      </c>
      <c r="AV413" s="14" t="s">
        <v>145</v>
      </c>
      <c r="AW413" s="14" t="s">
        <v>32</v>
      </c>
      <c r="AX413" s="14" t="s">
        <v>74</v>
      </c>
      <c r="AY413" s="222" t="s">
        <v>137</v>
      </c>
    </row>
    <row r="414" spans="1:65" s="15" customFormat="1" ht="11.25">
      <c r="B414" s="223"/>
      <c r="C414" s="224"/>
      <c r="D414" s="203" t="s">
        <v>147</v>
      </c>
      <c r="E414" s="225" t="s">
        <v>1</v>
      </c>
      <c r="F414" s="226" t="s">
        <v>162</v>
      </c>
      <c r="G414" s="224"/>
      <c r="H414" s="227">
        <v>4</v>
      </c>
      <c r="I414" s="228"/>
      <c r="J414" s="224"/>
      <c r="K414" s="224"/>
      <c r="L414" s="229"/>
      <c r="M414" s="230"/>
      <c r="N414" s="231"/>
      <c r="O414" s="231"/>
      <c r="P414" s="231"/>
      <c r="Q414" s="231"/>
      <c r="R414" s="231"/>
      <c r="S414" s="231"/>
      <c r="T414" s="232"/>
      <c r="AT414" s="233" t="s">
        <v>147</v>
      </c>
      <c r="AU414" s="233" t="s">
        <v>145</v>
      </c>
      <c r="AV414" s="15" t="s">
        <v>144</v>
      </c>
      <c r="AW414" s="15" t="s">
        <v>32</v>
      </c>
      <c r="AX414" s="15" t="s">
        <v>82</v>
      </c>
      <c r="AY414" s="233" t="s">
        <v>137</v>
      </c>
    </row>
    <row r="415" spans="1:65" s="2" customFormat="1" ht="21.75" customHeight="1">
      <c r="A415" s="34"/>
      <c r="B415" s="35"/>
      <c r="C415" s="187" t="s">
        <v>698</v>
      </c>
      <c r="D415" s="187" t="s">
        <v>140</v>
      </c>
      <c r="E415" s="188" t="s">
        <v>699</v>
      </c>
      <c r="F415" s="189" t="s">
        <v>700</v>
      </c>
      <c r="G415" s="190" t="s">
        <v>154</v>
      </c>
      <c r="H415" s="191">
        <v>2.64</v>
      </c>
      <c r="I415" s="192"/>
      <c r="J415" s="193">
        <f>ROUND(I415*H415,2)</f>
        <v>0</v>
      </c>
      <c r="K415" s="194"/>
      <c r="L415" s="39"/>
      <c r="M415" s="195" t="s">
        <v>1</v>
      </c>
      <c r="N415" s="196" t="s">
        <v>40</v>
      </c>
      <c r="O415" s="71"/>
      <c r="P415" s="197">
        <f>O415*H415</f>
        <v>0</v>
      </c>
      <c r="Q415" s="197">
        <v>0</v>
      </c>
      <c r="R415" s="197">
        <f>Q415*H415</f>
        <v>0</v>
      </c>
      <c r="S415" s="197">
        <v>0</v>
      </c>
      <c r="T415" s="19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233</v>
      </c>
      <c r="AT415" s="199" t="s">
        <v>140</v>
      </c>
      <c r="AU415" s="199" t="s">
        <v>145</v>
      </c>
      <c r="AY415" s="17" t="s">
        <v>137</v>
      </c>
      <c r="BE415" s="200">
        <f>IF(N415="základní",J415,0)</f>
        <v>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7" t="s">
        <v>145</v>
      </c>
      <c r="BK415" s="200">
        <f>ROUND(I415*H415,2)</f>
        <v>0</v>
      </c>
      <c r="BL415" s="17" t="s">
        <v>233</v>
      </c>
      <c r="BM415" s="199" t="s">
        <v>701</v>
      </c>
    </row>
    <row r="416" spans="1:65" s="14" customFormat="1" ht="11.25">
      <c r="B416" s="212"/>
      <c r="C416" s="213"/>
      <c r="D416" s="203" t="s">
        <v>147</v>
      </c>
      <c r="E416" s="214" t="s">
        <v>1</v>
      </c>
      <c r="F416" s="215" t="s">
        <v>702</v>
      </c>
      <c r="G416" s="213"/>
      <c r="H416" s="216">
        <v>2.64</v>
      </c>
      <c r="I416" s="217"/>
      <c r="J416" s="213"/>
      <c r="K416" s="213"/>
      <c r="L416" s="218"/>
      <c r="M416" s="219"/>
      <c r="N416" s="220"/>
      <c r="O416" s="220"/>
      <c r="P416" s="220"/>
      <c r="Q416" s="220"/>
      <c r="R416" s="220"/>
      <c r="S416" s="220"/>
      <c r="T416" s="221"/>
      <c r="AT416" s="222" t="s">
        <v>147</v>
      </c>
      <c r="AU416" s="222" t="s">
        <v>145</v>
      </c>
      <c r="AV416" s="14" t="s">
        <v>145</v>
      </c>
      <c r="AW416" s="14" t="s">
        <v>32</v>
      </c>
      <c r="AX416" s="14" t="s">
        <v>82</v>
      </c>
      <c r="AY416" s="222" t="s">
        <v>137</v>
      </c>
    </row>
    <row r="417" spans="1:65" s="2" customFormat="1" ht="16.5" customHeight="1">
      <c r="A417" s="34"/>
      <c r="B417" s="35"/>
      <c r="C417" s="187" t="s">
        <v>703</v>
      </c>
      <c r="D417" s="187" t="s">
        <v>140</v>
      </c>
      <c r="E417" s="188" t="s">
        <v>704</v>
      </c>
      <c r="F417" s="189" t="s">
        <v>705</v>
      </c>
      <c r="G417" s="190" t="s">
        <v>216</v>
      </c>
      <c r="H417" s="191">
        <v>4</v>
      </c>
      <c r="I417" s="192"/>
      <c r="J417" s="193">
        <f t="shared" ref="J417:J423" si="50">ROUND(I417*H417,2)</f>
        <v>0</v>
      </c>
      <c r="K417" s="194"/>
      <c r="L417" s="39"/>
      <c r="M417" s="195" t="s">
        <v>1</v>
      </c>
      <c r="N417" s="196" t="s">
        <v>40</v>
      </c>
      <c r="O417" s="71"/>
      <c r="P417" s="197">
        <f t="shared" ref="P417:P423" si="51">O417*H417</f>
        <v>0</v>
      </c>
      <c r="Q417" s="197">
        <v>0</v>
      </c>
      <c r="R417" s="197">
        <f t="shared" ref="R417:R423" si="52">Q417*H417</f>
        <v>0</v>
      </c>
      <c r="S417" s="197">
        <v>0</v>
      </c>
      <c r="T417" s="198">
        <f t="shared" ref="T417:T423" si="53"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233</v>
      </c>
      <c r="AT417" s="199" t="s">
        <v>140</v>
      </c>
      <c r="AU417" s="199" t="s">
        <v>145</v>
      </c>
      <c r="AY417" s="17" t="s">
        <v>137</v>
      </c>
      <c r="BE417" s="200">
        <f t="shared" ref="BE417:BE423" si="54">IF(N417="základní",J417,0)</f>
        <v>0</v>
      </c>
      <c r="BF417" s="200">
        <f t="shared" ref="BF417:BF423" si="55">IF(N417="snížená",J417,0)</f>
        <v>0</v>
      </c>
      <c r="BG417" s="200">
        <f t="shared" ref="BG417:BG423" si="56">IF(N417="zákl. přenesená",J417,0)</f>
        <v>0</v>
      </c>
      <c r="BH417" s="200">
        <f t="shared" ref="BH417:BH423" si="57">IF(N417="sníž. přenesená",J417,0)</f>
        <v>0</v>
      </c>
      <c r="BI417" s="200">
        <f t="shared" ref="BI417:BI423" si="58">IF(N417="nulová",J417,0)</f>
        <v>0</v>
      </c>
      <c r="BJ417" s="17" t="s">
        <v>145</v>
      </c>
      <c r="BK417" s="200">
        <f t="shared" ref="BK417:BK423" si="59">ROUND(I417*H417,2)</f>
        <v>0</v>
      </c>
      <c r="BL417" s="17" t="s">
        <v>233</v>
      </c>
      <c r="BM417" s="199" t="s">
        <v>706</v>
      </c>
    </row>
    <row r="418" spans="1:65" s="2" customFormat="1" ht="16.5" customHeight="1">
      <c r="A418" s="34"/>
      <c r="B418" s="35"/>
      <c r="C418" s="187" t="s">
        <v>707</v>
      </c>
      <c r="D418" s="187" t="s">
        <v>140</v>
      </c>
      <c r="E418" s="188" t="s">
        <v>708</v>
      </c>
      <c r="F418" s="189" t="s">
        <v>709</v>
      </c>
      <c r="G418" s="190" t="s">
        <v>154</v>
      </c>
      <c r="H418" s="191">
        <v>2.64</v>
      </c>
      <c r="I418" s="192"/>
      <c r="J418" s="193">
        <f t="shared" si="50"/>
        <v>0</v>
      </c>
      <c r="K418" s="194"/>
      <c r="L418" s="39"/>
      <c r="M418" s="195" t="s">
        <v>1</v>
      </c>
      <c r="N418" s="196" t="s">
        <v>40</v>
      </c>
      <c r="O418" s="71"/>
      <c r="P418" s="197">
        <f t="shared" si="51"/>
        <v>0</v>
      </c>
      <c r="Q418" s="197">
        <v>0</v>
      </c>
      <c r="R418" s="197">
        <f t="shared" si="52"/>
        <v>0</v>
      </c>
      <c r="S418" s="197">
        <v>0</v>
      </c>
      <c r="T418" s="198">
        <f t="shared" si="5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233</v>
      </c>
      <c r="AT418" s="199" t="s">
        <v>140</v>
      </c>
      <c r="AU418" s="199" t="s">
        <v>145</v>
      </c>
      <c r="AY418" s="17" t="s">
        <v>137</v>
      </c>
      <c r="BE418" s="200">
        <f t="shared" si="54"/>
        <v>0</v>
      </c>
      <c r="BF418" s="200">
        <f t="shared" si="55"/>
        <v>0</v>
      </c>
      <c r="BG418" s="200">
        <f t="shared" si="56"/>
        <v>0</v>
      </c>
      <c r="BH418" s="200">
        <f t="shared" si="57"/>
        <v>0</v>
      </c>
      <c r="BI418" s="200">
        <f t="shared" si="58"/>
        <v>0</v>
      </c>
      <c r="BJ418" s="17" t="s">
        <v>145</v>
      </c>
      <c r="BK418" s="200">
        <f t="shared" si="59"/>
        <v>0</v>
      </c>
      <c r="BL418" s="17" t="s">
        <v>233</v>
      </c>
      <c r="BM418" s="199" t="s">
        <v>710</v>
      </c>
    </row>
    <row r="419" spans="1:65" s="2" customFormat="1" ht="24.2" customHeight="1">
      <c r="A419" s="34"/>
      <c r="B419" s="35"/>
      <c r="C419" s="187" t="s">
        <v>711</v>
      </c>
      <c r="D419" s="187" t="s">
        <v>140</v>
      </c>
      <c r="E419" s="188" t="s">
        <v>712</v>
      </c>
      <c r="F419" s="189" t="s">
        <v>713</v>
      </c>
      <c r="G419" s="190" t="s">
        <v>216</v>
      </c>
      <c r="H419" s="191">
        <v>1</v>
      </c>
      <c r="I419" s="192"/>
      <c r="J419" s="193">
        <f t="shared" si="50"/>
        <v>0</v>
      </c>
      <c r="K419" s="194"/>
      <c r="L419" s="39"/>
      <c r="M419" s="195" t="s">
        <v>1</v>
      </c>
      <c r="N419" s="196" t="s">
        <v>40</v>
      </c>
      <c r="O419" s="71"/>
      <c r="P419" s="197">
        <f t="shared" si="51"/>
        <v>0</v>
      </c>
      <c r="Q419" s="197">
        <v>0</v>
      </c>
      <c r="R419" s="197">
        <f t="shared" si="52"/>
        <v>0</v>
      </c>
      <c r="S419" s="197">
        <v>0</v>
      </c>
      <c r="T419" s="198">
        <f t="shared" si="5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233</v>
      </c>
      <c r="AT419" s="199" t="s">
        <v>140</v>
      </c>
      <c r="AU419" s="199" t="s">
        <v>145</v>
      </c>
      <c r="AY419" s="17" t="s">
        <v>137</v>
      </c>
      <c r="BE419" s="200">
        <f t="shared" si="54"/>
        <v>0</v>
      </c>
      <c r="BF419" s="200">
        <f t="shared" si="55"/>
        <v>0</v>
      </c>
      <c r="BG419" s="200">
        <f t="shared" si="56"/>
        <v>0</v>
      </c>
      <c r="BH419" s="200">
        <f t="shared" si="57"/>
        <v>0</v>
      </c>
      <c r="BI419" s="200">
        <f t="shared" si="58"/>
        <v>0</v>
      </c>
      <c r="BJ419" s="17" t="s">
        <v>145</v>
      </c>
      <c r="BK419" s="200">
        <f t="shared" si="59"/>
        <v>0</v>
      </c>
      <c r="BL419" s="17" t="s">
        <v>233</v>
      </c>
      <c r="BM419" s="199" t="s">
        <v>714</v>
      </c>
    </row>
    <row r="420" spans="1:65" s="2" customFormat="1" ht="16.5" customHeight="1">
      <c r="A420" s="34"/>
      <c r="B420" s="35"/>
      <c r="C420" s="234" t="s">
        <v>715</v>
      </c>
      <c r="D420" s="234" t="s">
        <v>339</v>
      </c>
      <c r="E420" s="235" t="s">
        <v>716</v>
      </c>
      <c r="F420" s="236" t="s">
        <v>717</v>
      </c>
      <c r="G420" s="237" t="s">
        <v>216</v>
      </c>
      <c r="H420" s="238">
        <v>1</v>
      </c>
      <c r="I420" s="239"/>
      <c r="J420" s="240">
        <f t="shared" si="50"/>
        <v>0</v>
      </c>
      <c r="K420" s="241"/>
      <c r="L420" s="242"/>
      <c r="M420" s="243" t="s">
        <v>1</v>
      </c>
      <c r="N420" s="244" t="s">
        <v>40</v>
      </c>
      <c r="O420" s="71"/>
      <c r="P420" s="197">
        <f t="shared" si="51"/>
        <v>0</v>
      </c>
      <c r="Q420" s="197">
        <v>2.8E-3</v>
      </c>
      <c r="R420" s="197">
        <f t="shared" si="52"/>
        <v>2.8E-3</v>
      </c>
      <c r="S420" s="197">
        <v>0</v>
      </c>
      <c r="T420" s="198">
        <f t="shared" si="5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311</v>
      </c>
      <c r="AT420" s="199" t="s">
        <v>339</v>
      </c>
      <c r="AU420" s="199" t="s">
        <v>145</v>
      </c>
      <c r="AY420" s="17" t="s">
        <v>137</v>
      </c>
      <c r="BE420" s="200">
        <f t="shared" si="54"/>
        <v>0</v>
      </c>
      <c r="BF420" s="200">
        <f t="shared" si="55"/>
        <v>0</v>
      </c>
      <c r="BG420" s="200">
        <f t="shared" si="56"/>
        <v>0</v>
      </c>
      <c r="BH420" s="200">
        <f t="shared" si="57"/>
        <v>0</v>
      </c>
      <c r="BI420" s="200">
        <f t="shared" si="58"/>
        <v>0</v>
      </c>
      <c r="BJ420" s="17" t="s">
        <v>145</v>
      </c>
      <c r="BK420" s="200">
        <f t="shared" si="59"/>
        <v>0</v>
      </c>
      <c r="BL420" s="17" t="s">
        <v>233</v>
      </c>
      <c r="BM420" s="199" t="s">
        <v>718</v>
      </c>
    </row>
    <row r="421" spans="1:65" s="2" customFormat="1" ht="24.2" customHeight="1">
      <c r="A421" s="34"/>
      <c r="B421" s="35"/>
      <c r="C421" s="187" t="s">
        <v>719</v>
      </c>
      <c r="D421" s="187" t="s">
        <v>140</v>
      </c>
      <c r="E421" s="188" t="s">
        <v>720</v>
      </c>
      <c r="F421" s="189" t="s">
        <v>721</v>
      </c>
      <c r="G421" s="190" t="s">
        <v>300</v>
      </c>
      <c r="H421" s="191">
        <v>0.126</v>
      </c>
      <c r="I421" s="192"/>
      <c r="J421" s="193">
        <f t="shared" si="50"/>
        <v>0</v>
      </c>
      <c r="K421" s="194"/>
      <c r="L421" s="39"/>
      <c r="M421" s="195" t="s">
        <v>1</v>
      </c>
      <c r="N421" s="196" t="s">
        <v>40</v>
      </c>
      <c r="O421" s="71"/>
      <c r="P421" s="197">
        <f t="shared" si="51"/>
        <v>0</v>
      </c>
      <c r="Q421" s="197">
        <v>0</v>
      </c>
      <c r="R421" s="197">
        <f t="shared" si="52"/>
        <v>0</v>
      </c>
      <c r="S421" s="197">
        <v>0</v>
      </c>
      <c r="T421" s="198">
        <f t="shared" si="5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9" t="s">
        <v>233</v>
      </c>
      <c r="AT421" s="199" t="s">
        <v>140</v>
      </c>
      <c r="AU421" s="199" t="s">
        <v>145</v>
      </c>
      <c r="AY421" s="17" t="s">
        <v>137</v>
      </c>
      <c r="BE421" s="200">
        <f t="shared" si="54"/>
        <v>0</v>
      </c>
      <c r="BF421" s="200">
        <f t="shared" si="55"/>
        <v>0</v>
      </c>
      <c r="BG421" s="200">
        <f t="shared" si="56"/>
        <v>0</v>
      </c>
      <c r="BH421" s="200">
        <f t="shared" si="57"/>
        <v>0</v>
      </c>
      <c r="BI421" s="200">
        <f t="shared" si="58"/>
        <v>0</v>
      </c>
      <c r="BJ421" s="17" t="s">
        <v>145</v>
      </c>
      <c r="BK421" s="200">
        <f t="shared" si="59"/>
        <v>0</v>
      </c>
      <c r="BL421" s="17" t="s">
        <v>233</v>
      </c>
      <c r="BM421" s="199" t="s">
        <v>722</v>
      </c>
    </row>
    <row r="422" spans="1:65" s="2" customFormat="1" ht="24.2" customHeight="1">
      <c r="A422" s="34"/>
      <c r="B422" s="35"/>
      <c r="C422" s="187" t="s">
        <v>723</v>
      </c>
      <c r="D422" s="187" t="s">
        <v>140</v>
      </c>
      <c r="E422" s="188" t="s">
        <v>724</v>
      </c>
      <c r="F422" s="189" t="s">
        <v>725</v>
      </c>
      <c r="G422" s="190" t="s">
        <v>300</v>
      </c>
      <c r="H422" s="191">
        <v>0.126</v>
      </c>
      <c r="I422" s="192"/>
      <c r="J422" s="193">
        <f t="shared" si="50"/>
        <v>0</v>
      </c>
      <c r="K422" s="194"/>
      <c r="L422" s="39"/>
      <c r="M422" s="195" t="s">
        <v>1</v>
      </c>
      <c r="N422" s="196" t="s">
        <v>40</v>
      </c>
      <c r="O422" s="71"/>
      <c r="P422" s="197">
        <f t="shared" si="51"/>
        <v>0</v>
      </c>
      <c r="Q422" s="197">
        <v>0</v>
      </c>
      <c r="R422" s="197">
        <f t="shared" si="52"/>
        <v>0</v>
      </c>
      <c r="S422" s="197">
        <v>0</v>
      </c>
      <c r="T422" s="198">
        <f t="shared" si="5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233</v>
      </c>
      <c r="AT422" s="199" t="s">
        <v>140</v>
      </c>
      <c r="AU422" s="199" t="s">
        <v>145</v>
      </c>
      <c r="AY422" s="17" t="s">
        <v>137</v>
      </c>
      <c r="BE422" s="200">
        <f t="shared" si="54"/>
        <v>0</v>
      </c>
      <c r="BF422" s="200">
        <f t="shared" si="55"/>
        <v>0</v>
      </c>
      <c r="BG422" s="200">
        <f t="shared" si="56"/>
        <v>0</v>
      </c>
      <c r="BH422" s="200">
        <f t="shared" si="57"/>
        <v>0</v>
      </c>
      <c r="BI422" s="200">
        <f t="shared" si="58"/>
        <v>0</v>
      </c>
      <c r="BJ422" s="17" t="s">
        <v>145</v>
      </c>
      <c r="BK422" s="200">
        <f t="shared" si="59"/>
        <v>0</v>
      </c>
      <c r="BL422" s="17" t="s">
        <v>233</v>
      </c>
      <c r="BM422" s="199" t="s">
        <v>726</v>
      </c>
    </row>
    <row r="423" spans="1:65" s="2" customFormat="1" ht="24.2" customHeight="1">
      <c r="A423" s="34"/>
      <c r="B423" s="35"/>
      <c r="C423" s="187" t="s">
        <v>727</v>
      </c>
      <c r="D423" s="187" t="s">
        <v>140</v>
      </c>
      <c r="E423" s="188" t="s">
        <v>728</v>
      </c>
      <c r="F423" s="189" t="s">
        <v>729</v>
      </c>
      <c r="G423" s="190" t="s">
        <v>300</v>
      </c>
      <c r="H423" s="191">
        <v>0.126</v>
      </c>
      <c r="I423" s="192"/>
      <c r="J423" s="193">
        <f t="shared" si="50"/>
        <v>0</v>
      </c>
      <c r="K423" s="194"/>
      <c r="L423" s="39"/>
      <c r="M423" s="195" t="s">
        <v>1</v>
      </c>
      <c r="N423" s="196" t="s">
        <v>40</v>
      </c>
      <c r="O423" s="71"/>
      <c r="P423" s="197">
        <f t="shared" si="51"/>
        <v>0</v>
      </c>
      <c r="Q423" s="197">
        <v>0</v>
      </c>
      <c r="R423" s="197">
        <f t="shared" si="52"/>
        <v>0</v>
      </c>
      <c r="S423" s="197">
        <v>0</v>
      </c>
      <c r="T423" s="198">
        <f t="shared" si="5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9" t="s">
        <v>233</v>
      </c>
      <c r="AT423" s="199" t="s">
        <v>140</v>
      </c>
      <c r="AU423" s="199" t="s">
        <v>145</v>
      </c>
      <c r="AY423" s="17" t="s">
        <v>137</v>
      </c>
      <c r="BE423" s="200">
        <f t="shared" si="54"/>
        <v>0</v>
      </c>
      <c r="BF423" s="200">
        <f t="shared" si="55"/>
        <v>0</v>
      </c>
      <c r="BG423" s="200">
        <f t="shared" si="56"/>
        <v>0</v>
      </c>
      <c r="BH423" s="200">
        <f t="shared" si="57"/>
        <v>0</v>
      </c>
      <c r="BI423" s="200">
        <f t="shared" si="58"/>
        <v>0</v>
      </c>
      <c r="BJ423" s="17" t="s">
        <v>145</v>
      </c>
      <c r="BK423" s="200">
        <f t="shared" si="59"/>
        <v>0</v>
      </c>
      <c r="BL423" s="17" t="s">
        <v>233</v>
      </c>
      <c r="BM423" s="199" t="s">
        <v>730</v>
      </c>
    </row>
    <row r="424" spans="1:65" s="12" customFormat="1" ht="22.9" customHeight="1">
      <c r="B424" s="171"/>
      <c r="C424" s="172"/>
      <c r="D424" s="173" t="s">
        <v>73</v>
      </c>
      <c r="E424" s="185" t="s">
        <v>731</v>
      </c>
      <c r="F424" s="185" t="s">
        <v>732</v>
      </c>
      <c r="G424" s="172"/>
      <c r="H424" s="172"/>
      <c r="I424" s="175"/>
      <c r="J424" s="186">
        <f>BK424</f>
        <v>0</v>
      </c>
      <c r="K424" s="172"/>
      <c r="L424" s="177"/>
      <c r="M424" s="178"/>
      <c r="N424" s="179"/>
      <c r="O424" s="179"/>
      <c r="P424" s="180">
        <f>SUM(P425:P560)</f>
        <v>0</v>
      </c>
      <c r="Q424" s="179"/>
      <c r="R424" s="180">
        <f>SUM(R425:R560)</f>
        <v>8.7789600000000023E-2</v>
      </c>
      <c r="S424" s="179"/>
      <c r="T424" s="181">
        <f>SUM(T425:T560)</f>
        <v>4.5279999999999994E-2</v>
      </c>
      <c r="AR424" s="182" t="s">
        <v>145</v>
      </c>
      <c r="AT424" s="183" t="s">
        <v>73</v>
      </c>
      <c r="AU424" s="183" t="s">
        <v>82</v>
      </c>
      <c r="AY424" s="182" t="s">
        <v>137</v>
      </c>
      <c r="BK424" s="184">
        <f>SUM(BK425:BK560)</f>
        <v>0</v>
      </c>
    </row>
    <row r="425" spans="1:65" s="2" customFormat="1" ht="16.5" customHeight="1">
      <c r="A425" s="34"/>
      <c r="B425" s="35"/>
      <c r="C425" s="187" t="s">
        <v>733</v>
      </c>
      <c r="D425" s="187" t="s">
        <v>140</v>
      </c>
      <c r="E425" s="188" t="s">
        <v>734</v>
      </c>
      <c r="F425" s="189" t="s">
        <v>735</v>
      </c>
      <c r="G425" s="190" t="s">
        <v>736</v>
      </c>
      <c r="H425" s="191">
        <v>1</v>
      </c>
      <c r="I425" s="192"/>
      <c r="J425" s="193">
        <f>ROUND(I425*H425,2)</f>
        <v>0</v>
      </c>
      <c r="K425" s="194"/>
      <c r="L425" s="39"/>
      <c r="M425" s="195" t="s">
        <v>1</v>
      </c>
      <c r="N425" s="196" t="s">
        <v>40</v>
      </c>
      <c r="O425" s="71"/>
      <c r="P425" s="197">
        <f>O425*H425</f>
        <v>0</v>
      </c>
      <c r="Q425" s="197">
        <v>0</v>
      </c>
      <c r="R425" s="197">
        <f>Q425*H425</f>
        <v>0</v>
      </c>
      <c r="S425" s="197">
        <v>0</v>
      </c>
      <c r="T425" s="19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233</v>
      </c>
      <c r="AT425" s="199" t="s">
        <v>140</v>
      </c>
      <c r="AU425" s="199" t="s">
        <v>145</v>
      </c>
      <c r="AY425" s="17" t="s">
        <v>137</v>
      </c>
      <c r="BE425" s="200">
        <f>IF(N425="základní",J425,0)</f>
        <v>0</v>
      </c>
      <c r="BF425" s="200">
        <f>IF(N425="snížená",J425,0)</f>
        <v>0</v>
      </c>
      <c r="BG425" s="200">
        <f>IF(N425="zákl. přenesená",J425,0)</f>
        <v>0</v>
      </c>
      <c r="BH425" s="200">
        <f>IF(N425="sníž. přenesená",J425,0)</f>
        <v>0</v>
      </c>
      <c r="BI425" s="200">
        <f>IF(N425="nulová",J425,0)</f>
        <v>0</v>
      </c>
      <c r="BJ425" s="17" t="s">
        <v>145</v>
      </c>
      <c r="BK425" s="200">
        <f>ROUND(I425*H425,2)</f>
        <v>0</v>
      </c>
      <c r="BL425" s="17" t="s">
        <v>233</v>
      </c>
      <c r="BM425" s="199" t="s">
        <v>737</v>
      </c>
    </row>
    <row r="426" spans="1:65" s="2" customFormat="1" ht="24.2" customHeight="1">
      <c r="A426" s="34"/>
      <c r="B426" s="35"/>
      <c r="C426" s="187" t="s">
        <v>738</v>
      </c>
      <c r="D426" s="187" t="s">
        <v>140</v>
      </c>
      <c r="E426" s="188" t="s">
        <v>739</v>
      </c>
      <c r="F426" s="189" t="s">
        <v>740</v>
      </c>
      <c r="G426" s="190" t="s">
        <v>266</v>
      </c>
      <c r="H426" s="191">
        <v>217</v>
      </c>
      <c r="I426" s="192"/>
      <c r="J426" s="193">
        <f>ROUND(I426*H426,2)</f>
        <v>0</v>
      </c>
      <c r="K426" s="194"/>
      <c r="L426" s="39"/>
      <c r="M426" s="195" t="s">
        <v>1</v>
      </c>
      <c r="N426" s="196" t="s">
        <v>40</v>
      </c>
      <c r="O426" s="71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233</v>
      </c>
      <c r="AT426" s="199" t="s">
        <v>140</v>
      </c>
      <c r="AU426" s="199" t="s">
        <v>145</v>
      </c>
      <c r="AY426" s="17" t="s">
        <v>137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7" t="s">
        <v>145</v>
      </c>
      <c r="BK426" s="200">
        <f>ROUND(I426*H426,2)</f>
        <v>0</v>
      </c>
      <c r="BL426" s="17" t="s">
        <v>233</v>
      </c>
      <c r="BM426" s="199" t="s">
        <v>741</v>
      </c>
    </row>
    <row r="427" spans="1:65" s="14" customFormat="1" ht="11.25">
      <c r="B427" s="212"/>
      <c r="C427" s="213"/>
      <c r="D427" s="203" t="s">
        <v>147</v>
      </c>
      <c r="E427" s="214" t="s">
        <v>1</v>
      </c>
      <c r="F427" s="215" t="s">
        <v>742</v>
      </c>
      <c r="G427" s="213"/>
      <c r="H427" s="216">
        <v>217</v>
      </c>
      <c r="I427" s="217"/>
      <c r="J427" s="213"/>
      <c r="K427" s="213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147</v>
      </c>
      <c r="AU427" s="222" t="s">
        <v>145</v>
      </c>
      <c r="AV427" s="14" t="s">
        <v>145</v>
      </c>
      <c r="AW427" s="14" t="s">
        <v>32</v>
      </c>
      <c r="AX427" s="14" t="s">
        <v>82</v>
      </c>
      <c r="AY427" s="222" t="s">
        <v>137</v>
      </c>
    </row>
    <row r="428" spans="1:65" s="2" customFormat="1" ht="21.75" customHeight="1">
      <c r="A428" s="34"/>
      <c r="B428" s="35"/>
      <c r="C428" s="234" t="s">
        <v>743</v>
      </c>
      <c r="D428" s="234" t="s">
        <v>339</v>
      </c>
      <c r="E428" s="235" t="s">
        <v>744</v>
      </c>
      <c r="F428" s="236" t="s">
        <v>745</v>
      </c>
      <c r="G428" s="237" t="s">
        <v>266</v>
      </c>
      <c r="H428" s="238">
        <v>345.51</v>
      </c>
      <c r="I428" s="239"/>
      <c r="J428" s="240">
        <f>ROUND(I428*H428,2)</f>
        <v>0</v>
      </c>
      <c r="K428" s="241"/>
      <c r="L428" s="242"/>
      <c r="M428" s="243" t="s">
        <v>1</v>
      </c>
      <c r="N428" s="244" t="s">
        <v>40</v>
      </c>
      <c r="O428" s="71"/>
      <c r="P428" s="197">
        <f>O428*H428</f>
        <v>0</v>
      </c>
      <c r="Q428" s="197">
        <v>1.6000000000000001E-4</v>
      </c>
      <c r="R428" s="197">
        <f>Q428*H428</f>
        <v>5.52816E-2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311</v>
      </c>
      <c r="AT428" s="199" t="s">
        <v>339</v>
      </c>
      <c r="AU428" s="199" t="s">
        <v>145</v>
      </c>
      <c r="AY428" s="17" t="s">
        <v>137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145</v>
      </c>
      <c r="BK428" s="200">
        <f>ROUND(I428*H428,2)</f>
        <v>0</v>
      </c>
      <c r="BL428" s="17" t="s">
        <v>233</v>
      </c>
      <c r="BM428" s="199" t="s">
        <v>746</v>
      </c>
    </row>
    <row r="429" spans="1:65" s="14" customFormat="1" ht="11.25">
      <c r="B429" s="212"/>
      <c r="C429" s="213"/>
      <c r="D429" s="203" t="s">
        <v>147</v>
      </c>
      <c r="E429" s="213"/>
      <c r="F429" s="215" t="s">
        <v>747</v>
      </c>
      <c r="G429" s="213"/>
      <c r="H429" s="216">
        <v>345.51</v>
      </c>
      <c r="I429" s="217"/>
      <c r="J429" s="213"/>
      <c r="K429" s="213"/>
      <c r="L429" s="218"/>
      <c r="M429" s="219"/>
      <c r="N429" s="220"/>
      <c r="O429" s="220"/>
      <c r="P429" s="220"/>
      <c r="Q429" s="220"/>
      <c r="R429" s="220"/>
      <c r="S429" s="220"/>
      <c r="T429" s="221"/>
      <c r="AT429" s="222" t="s">
        <v>147</v>
      </c>
      <c r="AU429" s="222" t="s">
        <v>145</v>
      </c>
      <c r="AV429" s="14" t="s">
        <v>145</v>
      </c>
      <c r="AW429" s="14" t="s">
        <v>4</v>
      </c>
      <c r="AX429" s="14" t="s">
        <v>82</v>
      </c>
      <c r="AY429" s="222" t="s">
        <v>137</v>
      </c>
    </row>
    <row r="430" spans="1:65" s="2" customFormat="1" ht="16.5" customHeight="1">
      <c r="A430" s="34"/>
      <c r="B430" s="35"/>
      <c r="C430" s="187" t="s">
        <v>748</v>
      </c>
      <c r="D430" s="187" t="s">
        <v>140</v>
      </c>
      <c r="E430" s="188" t="s">
        <v>749</v>
      </c>
      <c r="F430" s="189" t="s">
        <v>750</v>
      </c>
      <c r="G430" s="190" t="s">
        <v>216</v>
      </c>
      <c r="H430" s="191">
        <v>28</v>
      </c>
      <c r="I430" s="192"/>
      <c r="J430" s="193">
        <f>ROUND(I430*H430,2)</f>
        <v>0</v>
      </c>
      <c r="K430" s="194"/>
      <c r="L430" s="39"/>
      <c r="M430" s="195" t="s">
        <v>1</v>
      </c>
      <c r="N430" s="196" t="s">
        <v>40</v>
      </c>
      <c r="O430" s="71"/>
      <c r="P430" s="197">
        <f>O430*H430</f>
        <v>0</v>
      </c>
      <c r="Q430" s="197">
        <v>0</v>
      </c>
      <c r="R430" s="197">
        <f>Q430*H430</f>
        <v>0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233</v>
      </c>
      <c r="AT430" s="199" t="s">
        <v>140</v>
      </c>
      <c r="AU430" s="199" t="s">
        <v>145</v>
      </c>
      <c r="AY430" s="17" t="s">
        <v>137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145</v>
      </c>
      <c r="BK430" s="200">
        <f>ROUND(I430*H430,2)</f>
        <v>0</v>
      </c>
      <c r="BL430" s="17" t="s">
        <v>233</v>
      </c>
      <c r="BM430" s="199" t="s">
        <v>751</v>
      </c>
    </row>
    <row r="431" spans="1:65" s="2" customFormat="1" ht="24.2" customHeight="1">
      <c r="A431" s="34"/>
      <c r="B431" s="35"/>
      <c r="C431" s="234" t="s">
        <v>752</v>
      </c>
      <c r="D431" s="234" t="s">
        <v>339</v>
      </c>
      <c r="E431" s="235" t="s">
        <v>753</v>
      </c>
      <c r="F431" s="236" t="s">
        <v>754</v>
      </c>
      <c r="G431" s="237" t="s">
        <v>216</v>
      </c>
      <c r="H431" s="238">
        <v>28</v>
      </c>
      <c r="I431" s="239"/>
      <c r="J431" s="240">
        <f>ROUND(I431*H431,2)</f>
        <v>0</v>
      </c>
      <c r="K431" s="241"/>
      <c r="L431" s="242"/>
      <c r="M431" s="243" t="s">
        <v>1</v>
      </c>
      <c r="N431" s="244" t="s">
        <v>40</v>
      </c>
      <c r="O431" s="71"/>
      <c r="P431" s="197">
        <f>O431*H431</f>
        <v>0</v>
      </c>
      <c r="Q431" s="197">
        <v>9.0000000000000006E-5</v>
      </c>
      <c r="R431" s="197">
        <f>Q431*H431</f>
        <v>2.5200000000000001E-3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311</v>
      </c>
      <c r="AT431" s="199" t="s">
        <v>339</v>
      </c>
      <c r="AU431" s="199" t="s">
        <v>145</v>
      </c>
      <c r="AY431" s="17" t="s">
        <v>137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145</v>
      </c>
      <c r="BK431" s="200">
        <f>ROUND(I431*H431,2)</f>
        <v>0</v>
      </c>
      <c r="BL431" s="17" t="s">
        <v>233</v>
      </c>
      <c r="BM431" s="199" t="s">
        <v>755</v>
      </c>
    </row>
    <row r="432" spans="1:65" s="2" customFormat="1" ht="21.75" customHeight="1">
      <c r="A432" s="34"/>
      <c r="B432" s="35"/>
      <c r="C432" s="187" t="s">
        <v>756</v>
      </c>
      <c r="D432" s="187" t="s">
        <v>140</v>
      </c>
      <c r="E432" s="188" t="s">
        <v>757</v>
      </c>
      <c r="F432" s="189" t="s">
        <v>758</v>
      </c>
      <c r="G432" s="190" t="s">
        <v>216</v>
      </c>
      <c r="H432" s="191">
        <v>14</v>
      </c>
      <c r="I432" s="192"/>
      <c r="J432" s="193">
        <f>ROUND(I432*H432,2)</f>
        <v>0</v>
      </c>
      <c r="K432" s="194"/>
      <c r="L432" s="39"/>
      <c r="M432" s="195" t="s">
        <v>1</v>
      </c>
      <c r="N432" s="196" t="s">
        <v>40</v>
      </c>
      <c r="O432" s="71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9" t="s">
        <v>233</v>
      </c>
      <c r="AT432" s="199" t="s">
        <v>140</v>
      </c>
      <c r="AU432" s="199" t="s">
        <v>145</v>
      </c>
      <c r="AY432" s="17" t="s">
        <v>137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7" t="s">
        <v>145</v>
      </c>
      <c r="BK432" s="200">
        <f>ROUND(I432*H432,2)</f>
        <v>0</v>
      </c>
      <c r="BL432" s="17" t="s">
        <v>233</v>
      </c>
      <c r="BM432" s="199" t="s">
        <v>759</v>
      </c>
    </row>
    <row r="433" spans="1:65" s="2" customFormat="1" ht="16.5" customHeight="1">
      <c r="A433" s="34"/>
      <c r="B433" s="35"/>
      <c r="C433" s="234" t="s">
        <v>760</v>
      </c>
      <c r="D433" s="234" t="s">
        <v>339</v>
      </c>
      <c r="E433" s="235" t="s">
        <v>761</v>
      </c>
      <c r="F433" s="236" t="s">
        <v>762</v>
      </c>
      <c r="G433" s="237" t="s">
        <v>216</v>
      </c>
      <c r="H433" s="238">
        <v>14</v>
      </c>
      <c r="I433" s="239"/>
      <c r="J433" s="240">
        <f>ROUND(I433*H433,2)</f>
        <v>0</v>
      </c>
      <c r="K433" s="241"/>
      <c r="L433" s="242"/>
      <c r="M433" s="243" t="s">
        <v>1</v>
      </c>
      <c r="N433" s="244" t="s">
        <v>40</v>
      </c>
      <c r="O433" s="71"/>
      <c r="P433" s="197">
        <f>O433*H433</f>
        <v>0</v>
      </c>
      <c r="Q433" s="197">
        <v>2.0000000000000002E-5</v>
      </c>
      <c r="R433" s="197">
        <f>Q433*H433</f>
        <v>2.8000000000000003E-4</v>
      </c>
      <c r="S433" s="197">
        <v>0</v>
      </c>
      <c r="T433" s="19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9" t="s">
        <v>311</v>
      </c>
      <c r="AT433" s="199" t="s">
        <v>339</v>
      </c>
      <c r="AU433" s="199" t="s">
        <v>145</v>
      </c>
      <c r="AY433" s="17" t="s">
        <v>137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7" t="s">
        <v>145</v>
      </c>
      <c r="BK433" s="200">
        <f>ROUND(I433*H433,2)</f>
        <v>0</v>
      </c>
      <c r="BL433" s="17" t="s">
        <v>233</v>
      </c>
      <c r="BM433" s="199" t="s">
        <v>763</v>
      </c>
    </row>
    <row r="434" spans="1:65" s="2" customFormat="1" ht="24.2" customHeight="1">
      <c r="A434" s="34"/>
      <c r="B434" s="35"/>
      <c r="C434" s="187" t="s">
        <v>764</v>
      </c>
      <c r="D434" s="187" t="s">
        <v>140</v>
      </c>
      <c r="E434" s="188" t="s">
        <v>765</v>
      </c>
      <c r="F434" s="189" t="s">
        <v>766</v>
      </c>
      <c r="G434" s="190" t="s">
        <v>266</v>
      </c>
      <c r="H434" s="191">
        <v>170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40</v>
      </c>
      <c r="O434" s="71"/>
      <c r="P434" s="197">
        <f>O434*H434</f>
        <v>0</v>
      </c>
      <c r="Q434" s="197">
        <v>0</v>
      </c>
      <c r="R434" s="197">
        <f>Q434*H434</f>
        <v>0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233</v>
      </c>
      <c r="AT434" s="199" t="s">
        <v>140</v>
      </c>
      <c r="AU434" s="199" t="s">
        <v>145</v>
      </c>
      <c r="AY434" s="17" t="s">
        <v>137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145</v>
      </c>
      <c r="BK434" s="200">
        <f>ROUND(I434*H434,2)</f>
        <v>0</v>
      </c>
      <c r="BL434" s="17" t="s">
        <v>233</v>
      </c>
      <c r="BM434" s="199" t="s">
        <v>767</v>
      </c>
    </row>
    <row r="435" spans="1:65" s="14" customFormat="1" ht="11.25">
      <c r="B435" s="212"/>
      <c r="C435" s="213"/>
      <c r="D435" s="203" t="s">
        <v>147</v>
      </c>
      <c r="E435" s="214" t="s">
        <v>1</v>
      </c>
      <c r="F435" s="215" t="s">
        <v>768</v>
      </c>
      <c r="G435" s="213"/>
      <c r="H435" s="216">
        <v>170</v>
      </c>
      <c r="I435" s="217"/>
      <c r="J435" s="213"/>
      <c r="K435" s="213"/>
      <c r="L435" s="218"/>
      <c r="M435" s="219"/>
      <c r="N435" s="220"/>
      <c r="O435" s="220"/>
      <c r="P435" s="220"/>
      <c r="Q435" s="220"/>
      <c r="R435" s="220"/>
      <c r="S435" s="220"/>
      <c r="T435" s="221"/>
      <c r="AT435" s="222" t="s">
        <v>147</v>
      </c>
      <c r="AU435" s="222" t="s">
        <v>145</v>
      </c>
      <c r="AV435" s="14" t="s">
        <v>145</v>
      </c>
      <c r="AW435" s="14" t="s">
        <v>32</v>
      </c>
      <c r="AX435" s="14" t="s">
        <v>82</v>
      </c>
      <c r="AY435" s="222" t="s">
        <v>137</v>
      </c>
    </row>
    <row r="436" spans="1:65" s="2" customFormat="1" ht="24.2" customHeight="1">
      <c r="A436" s="34"/>
      <c r="B436" s="35"/>
      <c r="C436" s="234" t="s">
        <v>769</v>
      </c>
      <c r="D436" s="234" t="s">
        <v>339</v>
      </c>
      <c r="E436" s="235" t="s">
        <v>770</v>
      </c>
      <c r="F436" s="236" t="s">
        <v>771</v>
      </c>
      <c r="G436" s="237" t="s">
        <v>266</v>
      </c>
      <c r="H436" s="238">
        <v>64.8</v>
      </c>
      <c r="I436" s="239"/>
      <c r="J436" s="240">
        <f>ROUND(I436*H436,2)</f>
        <v>0</v>
      </c>
      <c r="K436" s="241"/>
      <c r="L436" s="242"/>
      <c r="M436" s="243" t="s">
        <v>1</v>
      </c>
      <c r="N436" s="244" t="s">
        <v>40</v>
      </c>
      <c r="O436" s="71"/>
      <c r="P436" s="197">
        <f>O436*H436</f>
        <v>0</v>
      </c>
      <c r="Q436" s="197">
        <v>1.0000000000000001E-5</v>
      </c>
      <c r="R436" s="197">
        <f>Q436*H436</f>
        <v>6.4800000000000003E-4</v>
      </c>
      <c r="S436" s="197">
        <v>0</v>
      </c>
      <c r="T436" s="19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9" t="s">
        <v>311</v>
      </c>
      <c r="AT436" s="199" t="s">
        <v>339</v>
      </c>
      <c r="AU436" s="199" t="s">
        <v>145</v>
      </c>
      <c r="AY436" s="17" t="s">
        <v>137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7" t="s">
        <v>145</v>
      </c>
      <c r="BK436" s="200">
        <f>ROUND(I436*H436,2)</f>
        <v>0</v>
      </c>
      <c r="BL436" s="17" t="s">
        <v>233</v>
      </c>
      <c r="BM436" s="199" t="s">
        <v>772</v>
      </c>
    </row>
    <row r="437" spans="1:65" s="13" customFormat="1" ht="11.25">
      <c r="B437" s="201"/>
      <c r="C437" s="202"/>
      <c r="D437" s="203" t="s">
        <v>147</v>
      </c>
      <c r="E437" s="204" t="s">
        <v>1</v>
      </c>
      <c r="F437" s="205" t="s">
        <v>773</v>
      </c>
      <c r="G437" s="202"/>
      <c r="H437" s="204" t="s">
        <v>1</v>
      </c>
      <c r="I437" s="206"/>
      <c r="J437" s="202"/>
      <c r="K437" s="202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147</v>
      </c>
      <c r="AU437" s="211" t="s">
        <v>145</v>
      </c>
      <c r="AV437" s="13" t="s">
        <v>82</v>
      </c>
      <c r="AW437" s="13" t="s">
        <v>32</v>
      </c>
      <c r="AX437" s="13" t="s">
        <v>74</v>
      </c>
      <c r="AY437" s="211" t="s">
        <v>137</v>
      </c>
    </row>
    <row r="438" spans="1:65" s="13" customFormat="1" ht="11.25">
      <c r="B438" s="201"/>
      <c r="C438" s="202"/>
      <c r="D438" s="203" t="s">
        <v>147</v>
      </c>
      <c r="E438" s="204" t="s">
        <v>1</v>
      </c>
      <c r="F438" s="205" t="s">
        <v>774</v>
      </c>
      <c r="G438" s="202"/>
      <c r="H438" s="204" t="s">
        <v>1</v>
      </c>
      <c r="I438" s="206"/>
      <c r="J438" s="202"/>
      <c r="K438" s="202"/>
      <c r="L438" s="207"/>
      <c r="M438" s="208"/>
      <c r="N438" s="209"/>
      <c r="O438" s="209"/>
      <c r="P438" s="209"/>
      <c r="Q438" s="209"/>
      <c r="R438" s="209"/>
      <c r="S438" s="209"/>
      <c r="T438" s="210"/>
      <c r="AT438" s="211" t="s">
        <v>147</v>
      </c>
      <c r="AU438" s="211" t="s">
        <v>145</v>
      </c>
      <c r="AV438" s="13" t="s">
        <v>82</v>
      </c>
      <c r="AW438" s="13" t="s">
        <v>32</v>
      </c>
      <c r="AX438" s="13" t="s">
        <v>74</v>
      </c>
      <c r="AY438" s="211" t="s">
        <v>137</v>
      </c>
    </row>
    <row r="439" spans="1:65" s="13" customFormat="1" ht="11.25">
      <c r="B439" s="201"/>
      <c r="C439" s="202"/>
      <c r="D439" s="203" t="s">
        <v>147</v>
      </c>
      <c r="E439" s="204" t="s">
        <v>1</v>
      </c>
      <c r="F439" s="205" t="s">
        <v>232</v>
      </c>
      <c r="G439" s="202"/>
      <c r="H439" s="204" t="s">
        <v>1</v>
      </c>
      <c r="I439" s="206"/>
      <c r="J439" s="202"/>
      <c r="K439" s="202"/>
      <c r="L439" s="207"/>
      <c r="M439" s="208"/>
      <c r="N439" s="209"/>
      <c r="O439" s="209"/>
      <c r="P439" s="209"/>
      <c r="Q439" s="209"/>
      <c r="R439" s="209"/>
      <c r="S439" s="209"/>
      <c r="T439" s="210"/>
      <c r="AT439" s="211" t="s">
        <v>147</v>
      </c>
      <c r="AU439" s="211" t="s">
        <v>145</v>
      </c>
      <c r="AV439" s="13" t="s">
        <v>82</v>
      </c>
      <c r="AW439" s="13" t="s">
        <v>32</v>
      </c>
      <c r="AX439" s="13" t="s">
        <v>74</v>
      </c>
      <c r="AY439" s="211" t="s">
        <v>137</v>
      </c>
    </row>
    <row r="440" spans="1:65" s="14" customFormat="1" ht="11.25">
      <c r="B440" s="212"/>
      <c r="C440" s="213"/>
      <c r="D440" s="203" t="s">
        <v>147</v>
      </c>
      <c r="E440" s="214" t="s">
        <v>1</v>
      </c>
      <c r="F440" s="215" t="s">
        <v>273</v>
      </c>
      <c r="G440" s="213"/>
      <c r="H440" s="216">
        <v>24</v>
      </c>
      <c r="I440" s="217"/>
      <c r="J440" s="213"/>
      <c r="K440" s="213"/>
      <c r="L440" s="218"/>
      <c r="M440" s="219"/>
      <c r="N440" s="220"/>
      <c r="O440" s="220"/>
      <c r="P440" s="220"/>
      <c r="Q440" s="220"/>
      <c r="R440" s="220"/>
      <c r="S440" s="220"/>
      <c r="T440" s="221"/>
      <c r="AT440" s="222" t="s">
        <v>147</v>
      </c>
      <c r="AU440" s="222" t="s">
        <v>145</v>
      </c>
      <c r="AV440" s="14" t="s">
        <v>145</v>
      </c>
      <c r="AW440" s="14" t="s">
        <v>32</v>
      </c>
      <c r="AX440" s="14" t="s">
        <v>74</v>
      </c>
      <c r="AY440" s="222" t="s">
        <v>137</v>
      </c>
    </row>
    <row r="441" spans="1:65" s="13" customFormat="1" ht="11.25">
      <c r="B441" s="201"/>
      <c r="C441" s="202"/>
      <c r="D441" s="203" t="s">
        <v>147</v>
      </c>
      <c r="E441" s="204" t="s">
        <v>1</v>
      </c>
      <c r="F441" s="205" t="s">
        <v>557</v>
      </c>
      <c r="G441" s="202"/>
      <c r="H441" s="204" t="s">
        <v>1</v>
      </c>
      <c r="I441" s="206"/>
      <c r="J441" s="202"/>
      <c r="K441" s="202"/>
      <c r="L441" s="207"/>
      <c r="M441" s="208"/>
      <c r="N441" s="209"/>
      <c r="O441" s="209"/>
      <c r="P441" s="209"/>
      <c r="Q441" s="209"/>
      <c r="R441" s="209"/>
      <c r="S441" s="209"/>
      <c r="T441" s="210"/>
      <c r="AT441" s="211" t="s">
        <v>147</v>
      </c>
      <c r="AU441" s="211" t="s">
        <v>145</v>
      </c>
      <c r="AV441" s="13" t="s">
        <v>82</v>
      </c>
      <c r="AW441" s="13" t="s">
        <v>32</v>
      </c>
      <c r="AX441" s="13" t="s">
        <v>74</v>
      </c>
      <c r="AY441" s="211" t="s">
        <v>137</v>
      </c>
    </row>
    <row r="442" spans="1:65" s="14" customFormat="1" ht="11.25">
      <c r="B442" s="212"/>
      <c r="C442" s="213"/>
      <c r="D442" s="203" t="s">
        <v>147</v>
      </c>
      <c r="E442" s="214" t="s">
        <v>1</v>
      </c>
      <c r="F442" s="215" t="s">
        <v>233</v>
      </c>
      <c r="G442" s="213"/>
      <c r="H442" s="216">
        <v>16</v>
      </c>
      <c r="I442" s="217"/>
      <c r="J442" s="213"/>
      <c r="K442" s="213"/>
      <c r="L442" s="218"/>
      <c r="M442" s="219"/>
      <c r="N442" s="220"/>
      <c r="O442" s="220"/>
      <c r="P442" s="220"/>
      <c r="Q442" s="220"/>
      <c r="R442" s="220"/>
      <c r="S442" s="220"/>
      <c r="T442" s="221"/>
      <c r="AT442" s="222" t="s">
        <v>147</v>
      </c>
      <c r="AU442" s="222" t="s">
        <v>145</v>
      </c>
      <c r="AV442" s="14" t="s">
        <v>145</v>
      </c>
      <c r="AW442" s="14" t="s">
        <v>32</v>
      </c>
      <c r="AX442" s="14" t="s">
        <v>74</v>
      </c>
      <c r="AY442" s="222" t="s">
        <v>137</v>
      </c>
    </row>
    <row r="443" spans="1:65" s="13" customFormat="1" ht="11.25">
      <c r="B443" s="201"/>
      <c r="C443" s="202"/>
      <c r="D443" s="203" t="s">
        <v>147</v>
      </c>
      <c r="E443" s="204" t="s">
        <v>1</v>
      </c>
      <c r="F443" s="205" t="s">
        <v>188</v>
      </c>
      <c r="G443" s="202"/>
      <c r="H443" s="204" t="s">
        <v>1</v>
      </c>
      <c r="I443" s="206"/>
      <c r="J443" s="202"/>
      <c r="K443" s="202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147</v>
      </c>
      <c r="AU443" s="211" t="s">
        <v>145</v>
      </c>
      <c r="AV443" s="13" t="s">
        <v>82</v>
      </c>
      <c r="AW443" s="13" t="s">
        <v>32</v>
      </c>
      <c r="AX443" s="13" t="s">
        <v>74</v>
      </c>
      <c r="AY443" s="211" t="s">
        <v>137</v>
      </c>
    </row>
    <row r="444" spans="1:65" s="14" customFormat="1" ht="11.25">
      <c r="B444" s="212"/>
      <c r="C444" s="213"/>
      <c r="D444" s="203" t="s">
        <v>147</v>
      </c>
      <c r="E444" s="214" t="s">
        <v>1</v>
      </c>
      <c r="F444" s="215" t="s">
        <v>224</v>
      </c>
      <c r="G444" s="213"/>
      <c r="H444" s="216">
        <v>14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AT444" s="222" t="s">
        <v>147</v>
      </c>
      <c r="AU444" s="222" t="s">
        <v>145</v>
      </c>
      <c r="AV444" s="14" t="s">
        <v>145</v>
      </c>
      <c r="AW444" s="14" t="s">
        <v>32</v>
      </c>
      <c r="AX444" s="14" t="s">
        <v>74</v>
      </c>
      <c r="AY444" s="222" t="s">
        <v>137</v>
      </c>
    </row>
    <row r="445" spans="1:65" s="15" customFormat="1" ht="11.25">
      <c r="B445" s="223"/>
      <c r="C445" s="224"/>
      <c r="D445" s="203" t="s">
        <v>147</v>
      </c>
      <c r="E445" s="225" t="s">
        <v>1</v>
      </c>
      <c r="F445" s="226" t="s">
        <v>162</v>
      </c>
      <c r="G445" s="224"/>
      <c r="H445" s="227">
        <v>54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AT445" s="233" t="s">
        <v>147</v>
      </c>
      <c r="AU445" s="233" t="s">
        <v>145</v>
      </c>
      <c r="AV445" s="15" t="s">
        <v>144</v>
      </c>
      <c r="AW445" s="15" t="s">
        <v>32</v>
      </c>
      <c r="AX445" s="15" t="s">
        <v>82</v>
      </c>
      <c r="AY445" s="233" t="s">
        <v>137</v>
      </c>
    </row>
    <row r="446" spans="1:65" s="14" customFormat="1" ht="11.25">
      <c r="B446" s="212"/>
      <c r="C446" s="213"/>
      <c r="D446" s="203" t="s">
        <v>147</v>
      </c>
      <c r="E446" s="213"/>
      <c r="F446" s="215" t="s">
        <v>775</v>
      </c>
      <c r="G446" s="213"/>
      <c r="H446" s="216">
        <v>64.8</v>
      </c>
      <c r="I446" s="217"/>
      <c r="J446" s="213"/>
      <c r="K446" s="213"/>
      <c r="L446" s="218"/>
      <c r="M446" s="219"/>
      <c r="N446" s="220"/>
      <c r="O446" s="220"/>
      <c r="P446" s="220"/>
      <c r="Q446" s="220"/>
      <c r="R446" s="220"/>
      <c r="S446" s="220"/>
      <c r="T446" s="221"/>
      <c r="AT446" s="222" t="s">
        <v>147</v>
      </c>
      <c r="AU446" s="222" t="s">
        <v>145</v>
      </c>
      <c r="AV446" s="14" t="s">
        <v>145</v>
      </c>
      <c r="AW446" s="14" t="s">
        <v>4</v>
      </c>
      <c r="AX446" s="14" t="s">
        <v>82</v>
      </c>
      <c r="AY446" s="222" t="s">
        <v>137</v>
      </c>
    </row>
    <row r="447" spans="1:65" s="2" customFormat="1" ht="24.2" customHeight="1">
      <c r="A447" s="34"/>
      <c r="B447" s="35"/>
      <c r="C447" s="234" t="s">
        <v>776</v>
      </c>
      <c r="D447" s="234" t="s">
        <v>339</v>
      </c>
      <c r="E447" s="235" t="s">
        <v>777</v>
      </c>
      <c r="F447" s="236" t="s">
        <v>778</v>
      </c>
      <c r="G447" s="237" t="s">
        <v>266</v>
      </c>
      <c r="H447" s="238">
        <v>139.19999999999999</v>
      </c>
      <c r="I447" s="239"/>
      <c r="J447" s="240">
        <f>ROUND(I447*H447,2)</f>
        <v>0</v>
      </c>
      <c r="K447" s="241"/>
      <c r="L447" s="242"/>
      <c r="M447" s="243" t="s">
        <v>1</v>
      </c>
      <c r="N447" s="244" t="s">
        <v>40</v>
      </c>
      <c r="O447" s="71"/>
      <c r="P447" s="197">
        <f>O447*H447</f>
        <v>0</v>
      </c>
      <c r="Q447" s="197">
        <v>1.0000000000000001E-5</v>
      </c>
      <c r="R447" s="197">
        <f>Q447*H447</f>
        <v>1.392E-3</v>
      </c>
      <c r="S447" s="197">
        <v>0</v>
      </c>
      <c r="T447" s="19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311</v>
      </c>
      <c r="AT447" s="199" t="s">
        <v>339</v>
      </c>
      <c r="AU447" s="199" t="s">
        <v>145</v>
      </c>
      <c r="AY447" s="17" t="s">
        <v>137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7" t="s">
        <v>145</v>
      </c>
      <c r="BK447" s="200">
        <f>ROUND(I447*H447,2)</f>
        <v>0</v>
      </c>
      <c r="BL447" s="17" t="s">
        <v>233</v>
      </c>
      <c r="BM447" s="199" t="s">
        <v>779</v>
      </c>
    </row>
    <row r="448" spans="1:65" s="13" customFormat="1" ht="11.25">
      <c r="B448" s="201"/>
      <c r="C448" s="202"/>
      <c r="D448" s="203" t="s">
        <v>147</v>
      </c>
      <c r="E448" s="204" t="s">
        <v>1</v>
      </c>
      <c r="F448" s="205" t="s">
        <v>780</v>
      </c>
      <c r="G448" s="202"/>
      <c r="H448" s="204" t="s">
        <v>1</v>
      </c>
      <c r="I448" s="206"/>
      <c r="J448" s="202"/>
      <c r="K448" s="202"/>
      <c r="L448" s="207"/>
      <c r="M448" s="208"/>
      <c r="N448" s="209"/>
      <c r="O448" s="209"/>
      <c r="P448" s="209"/>
      <c r="Q448" s="209"/>
      <c r="R448" s="209"/>
      <c r="S448" s="209"/>
      <c r="T448" s="210"/>
      <c r="AT448" s="211" t="s">
        <v>147</v>
      </c>
      <c r="AU448" s="211" t="s">
        <v>145</v>
      </c>
      <c r="AV448" s="13" t="s">
        <v>82</v>
      </c>
      <c r="AW448" s="13" t="s">
        <v>32</v>
      </c>
      <c r="AX448" s="13" t="s">
        <v>74</v>
      </c>
      <c r="AY448" s="211" t="s">
        <v>137</v>
      </c>
    </row>
    <row r="449" spans="2:51" s="13" customFormat="1" ht="11.25">
      <c r="B449" s="201"/>
      <c r="C449" s="202"/>
      <c r="D449" s="203" t="s">
        <v>147</v>
      </c>
      <c r="E449" s="204" t="s">
        <v>1</v>
      </c>
      <c r="F449" s="205" t="s">
        <v>781</v>
      </c>
      <c r="G449" s="202"/>
      <c r="H449" s="204" t="s">
        <v>1</v>
      </c>
      <c r="I449" s="206"/>
      <c r="J449" s="202"/>
      <c r="K449" s="202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147</v>
      </c>
      <c r="AU449" s="211" t="s">
        <v>145</v>
      </c>
      <c r="AV449" s="13" t="s">
        <v>82</v>
      </c>
      <c r="AW449" s="13" t="s">
        <v>32</v>
      </c>
      <c r="AX449" s="13" t="s">
        <v>74</v>
      </c>
      <c r="AY449" s="211" t="s">
        <v>137</v>
      </c>
    </row>
    <row r="450" spans="2:51" s="14" customFormat="1" ht="11.25">
      <c r="B450" s="212"/>
      <c r="C450" s="213"/>
      <c r="D450" s="203" t="s">
        <v>147</v>
      </c>
      <c r="E450" s="214" t="s">
        <v>1</v>
      </c>
      <c r="F450" s="215" t="s">
        <v>213</v>
      </c>
      <c r="G450" s="213"/>
      <c r="H450" s="216">
        <v>12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AT450" s="222" t="s">
        <v>147</v>
      </c>
      <c r="AU450" s="222" t="s">
        <v>145</v>
      </c>
      <c r="AV450" s="14" t="s">
        <v>145</v>
      </c>
      <c r="AW450" s="14" t="s">
        <v>32</v>
      </c>
      <c r="AX450" s="14" t="s">
        <v>74</v>
      </c>
      <c r="AY450" s="222" t="s">
        <v>137</v>
      </c>
    </row>
    <row r="451" spans="2:51" s="13" customFormat="1" ht="11.25">
      <c r="B451" s="201"/>
      <c r="C451" s="202"/>
      <c r="D451" s="203" t="s">
        <v>147</v>
      </c>
      <c r="E451" s="204" t="s">
        <v>1</v>
      </c>
      <c r="F451" s="205" t="s">
        <v>782</v>
      </c>
      <c r="G451" s="202"/>
      <c r="H451" s="204" t="s">
        <v>1</v>
      </c>
      <c r="I451" s="206"/>
      <c r="J451" s="202"/>
      <c r="K451" s="202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147</v>
      </c>
      <c r="AU451" s="211" t="s">
        <v>145</v>
      </c>
      <c r="AV451" s="13" t="s">
        <v>82</v>
      </c>
      <c r="AW451" s="13" t="s">
        <v>32</v>
      </c>
      <c r="AX451" s="13" t="s">
        <v>74</v>
      </c>
      <c r="AY451" s="211" t="s">
        <v>137</v>
      </c>
    </row>
    <row r="452" spans="2:51" s="14" customFormat="1" ht="11.25">
      <c r="B452" s="212"/>
      <c r="C452" s="213"/>
      <c r="D452" s="203" t="s">
        <v>147</v>
      </c>
      <c r="E452" s="214" t="s">
        <v>1</v>
      </c>
      <c r="F452" s="215" t="s">
        <v>213</v>
      </c>
      <c r="G452" s="213"/>
      <c r="H452" s="216">
        <v>12</v>
      </c>
      <c r="I452" s="217"/>
      <c r="J452" s="213"/>
      <c r="K452" s="213"/>
      <c r="L452" s="218"/>
      <c r="M452" s="219"/>
      <c r="N452" s="220"/>
      <c r="O452" s="220"/>
      <c r="P452" s="220"/>
      <c r="Q452" s="220"/>
      <c r="R452" s="220"/>
      <c r="S452" s="220"/>
      <c r="T452" s="221"/>
      <c r="AT452" s="222" t="s">
        <v>147</v>
      </c>
      <c r="AU452" s="222" t="s">
        <v>145</v>
      </c>
      <c r="AV452" s="14" t="s">
        <v>145</v>
      </c>
      <c r="AW452" s="14" t="s">
        <v>32</v>
      </c>
      <c r="AX452" s="14" t="s">
        <v>74</v>
      </c>
      <c r="AY452" s="222" t="s">
        <v>137</v>
      </c>
    </row>
    <row r="453" spans="2:51" s="13" customFormat="1" ht="11.25">
      <c r="B453" s="201"/>
      <c r="C453" s="202"/>
      <c r="D453" s="203" t="s">
        <v>147</v>
      </c>
      <c r="E453" s="204" t="s">
        <v>1</v>
      </c>
      <c r="F453" s="205" t="s">
        <v>783</v>
      </c>
      <c r="G453" s="202"/>
      <c r="H453" s="204" t="s">
        <v>1</v>
      </c>
      <c r="I453" s="206"/>
      <c r="J453" s="202"/>
      <c r="K453" s="202"/>
      <c r="L453" s="207"/>
      <c r="M453" s="208"/>
      <c r="N453" s="209"/>
      <c r="O453" s="209"/>
      <c r="P453" s="209"/>
      <c r="Q453" s="209"/>
      <c r="R453" s="209"/>
      <c r="S453" s="209"/>
      <c r="T453" s="210"/>
      <c r="AT453" s="211" t="s">
        <v>147</v>
      </c>
      <c r="AU453" s="211" t="s">
        <v>145</v>
      </c>
      <c r="AV453" s="13" t="s">
        <v>82</v>
      </c>
      <c r="AW453" s="13" t="s">
        <v>32</v>
      </c>
      <c r="AX453" s="13" t="s">
        <v>74</v>
      </c>
      <c r="AY453" s="211" t="s">
        <v>137</v>
      </c>
    </row>
    <row r="454" spans="2:51" s="14" customFormat="1" ht="11.25">
      <c r="B454" s="212"/>
      <c r="C454" s="213"/>
      <c r="D454" s="203" t="s">
        <v>147</v>
      </c>
      <c r="E454" s="214" t="s">
        <v>1</v>
      </c>
      <c r="F454" s="215" t="s">
        <v>233</v>
      </c>
      <c r="G454" s="213"/>
      <c r="H454" s="216">
        <v>16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147</v>
      </c>
      <c r="AU454" s="222" t="s">
        <v>145</v>
      </c>
      <c r="AV454" s="14" t="s">
        <v>145</v>
      </c>
      <c r="AW454" s="14" t="s">
        <v>32</v>
      </c>
      <c r="AX454" s="14" t="s">
        <v>74</v>
      </c>
      <c r="AY454" s="222" t="s">
        <v>137</v>
      </c>
    </row>
    <row r="455" spans="2:51" s="13" customFormat="1" ht="11.25">
      <c r="B455" s="201"/>
      <c r="C455" s="202"/>
      <c r="D455" s="203" t="s">
        <v>147</v>
      </c>
      <c r="E455" s="204" t="s">
        <v>1</v>
      </c>
      <c r="F455" s="205" t="s">
        <v>784</v>
      </c>
      <c r="G455" s="202"/>
      <c r="H455" s="204" t="s">
        <v>1</v>
      </c>
      <c r="I455" s="206"/>
      <c r="J455" s="202"/>
      <c r="K455" s="202"/>
      <c r="L455" s="207"/>
      <c r="M455" s="208"/>
      <c r="N455" s="209"/>
      <c r="O455" s="209"/>
      <c r="P455" s="209"/>
      <c r="Q455" s="209"/>
      <c r="R455" s="209"/>
      <c r="S455" s="209"/>
      <c r="T455" s="210"/>
      <c r="AT455" s="211" t="s">
        <v>147</v>
      </c>
      <c r="AU455" s="211" t="s">
        <v>145</v>
      </c>
      <c r="AV455" s="13" t="s">
        <v>82</v>
      </c>
      <c r="AW455" s="13" t="s">
        <v>32</v>
      </c>
      <c r="AX455" s="13" t="s">
        <v>74</v>
      </c>
      <c r="AY455" s="211" t="s">
        <v>137</v>
      </c>
    </row>
    <row r="456" spans="2:51" s="14" customFormat="1" ht="11.25">
      <c r="B456" s="212"/>
      <c r="C456" s="213"/>
      <c r="D456" s="203" t="s">
        <v>147</v>
      </c>
      <c r="E456" s="214" t="s">
        <v>1</v>
      </c>
      <c r="F456" s="215" t="s">
        <v>198</v>
      </c>
      <c r="G456" s="213"/>
      <c r="H456" s="216">
        <v>10</v>
      </c>
      <c r="I456" s="217"/>
      <c r="J456" s="213"/>
      <c r="K456" s="213"/>
      <c r="L456" s="218"/>
      <c r="M456" s="219"/>
      <c r="N456" s="220"/>
      <c r="O456" s="220"/>
      <c r="P456" s="220"/>
      <c r="Q456" s="220"/>
      <c r="R456" s="220"/>
      <c r="S456" s="220"/>
      <c r="T456" s="221"/>
      <c r="AT456" s="222" t="s">
        <v>147</v>
      </c>
      <c r="AU456" s="222" t="s">
        <v>145</v>
      </c>
      <c r="AV456" s="14" t="s">
        <v>145</v>
      </c>
      <c r="AW456" s="14" t="s">
        <v>32</v>
      </c>
      <c r="AX456" s="14" t="s">
        <v>74</v>
      </c>
      <c r="AY456" s="222" t="s">
        <v>137</v>
      </c>
    </row>
    <row r="457" spans="2:51" s="13" customFormat="1" ht="11.25">
      <c r="B457" s="201"/>
      <c r="C457" s="202"/>
      <c r="D457" s="203" t="s">
        <v>147</v>
      </c>
      <c r="E457" s="204" t="s">
        <v>1</v>
      </c>
      <c r="F457" s="205" t="s">
        <v>785</v>
      </c>
      <c r="G457" s="202"/>
      <c r="H457" s="204" t="s">
        <v>1</v>
      </c>
      <c r="I457" s="206"/>
      <c r="J457" s="202"/>
      <c r="K457" s="202"/>
      <c r="L457" s="207"/>
      <c r="M457" s="208"/>
      <c r="N457" s="209"/>
      <c r="O457" s="209"/>
      <c r="P457" s="209"/>
      <c r="Q457" s="209"/>
      <c r="R457" s="209"/>
      <c r="S457" s="209"/>
      <c r="T457" s="210"/>
      <c r="AT457" s="211" t="s">
        <v>147</v>
      </c>
      <c r="AU457" s="211" t="s">
        <v>145</v>
      </c>
      <c r="AV457" s="13" t="s">
        <v>82</v>
      </c>
      <c r="AW457" s="13" t="s">
        <v>32</v>
      </c>
      <c r="AX457" s="13" t="s">
        <v>74</v>
      </c>
      <c r="AY457" s="211" t="s">
        <v>137</v>
      </c>
    </row>
    <row r="458" spans="2:51" s="13" customFormat="1" ht="11.25">
      <c r="B458" s="201"/>
      <c r="C458" s="202"/>
      <c r="D458" s="203" t="s">
        <v>147</v>
      </c>
      <c r="E458" s="204" t="s">
        <v>1</v>
      </c>
      <c r="F458" s="205" t="s">
        <v>156</v>
      </c>
      <c r="G458" s="202"/>
      <c r="H458" s="204" t="s">
        <v>1</v>
      </c>
      <c r="I458" s="206"/>
      <c r="J458" s="202"/>
      <c r="K458" s="202"/>
      <c r="L458" s="207"/>
      <c r="M458" s="208"/>
      <c r="N458" s="209"/>
      <c r="O458" s="209"/>
      <c r="P458" s="209"/>
      <c r="Q458" s="209"/>
      <c r="R458" s="209"/>
      <c r="S458" s="209"/>
      <c r="T458" s="210"/>
      <c r="AT458" s="211" t="s">
        <v>147</v>
      </c>
      <c r="AU458" s="211" t="s">
        <v>145</v>
      </c>
      <c r="AV458" s="13" t="s">
        <v>82</v>
      </c>
      <c r="AW458" s="13" t="s">
        <v>32</v>
      </c>
      <c r="AX458" s="13" t="s">
        <v>74</v>
      </c>
      <c r="AY458" s="211" t="s">
        <v>137</v>
      </c>
    </row>
    <row r="459" spans="2:51" s="14" customFormat="1" ht="11.25">
      <c r="B459" s="212"/>
      <c r="C459" s="213"/>
      <c r="D459" s="203" t="s">
        <v>147</v>
      </c>
      <c r="E459" s="214" t="s">
        <v>1</v>
      </c>
      <c r="F459" s="215" t="s">
        <v>213</v>
      </c>
      <c r="G459" s="213"/>
      <c r="H459" s="216">
        <v>12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147</v>
      </c>
      <c r="AU459" s="222" t="s">
        <v>145</v>
      </c>
      <c r="AV459" s="14" t="s">
        <v>145</v>
      </c>
      <c r="AW459" s="14" t="s">
        <v>32</v>
      </c>
      <c r="AX459" s="14" t="s">
        <v>74</v>
      </c>
      <c r="AY459" s="222" t="s">
        <v>137</v>
      </c>
    </row>
    <row r="460" spans="2:51" s="13" customFormat="1" ht="11.25">
      <c r="B460" s="201"/>
      <c r="C460" s="202"/>
      <c r="D460" s="203" t="s">
        <v>147</v>
      </c>
      <c r="E460" s="204" t="s">
        <v>1</v>
      </c>
      <c r="F460" s="205" t="s">
        <v>557</v>
      </c>
      <c r="G460" s="202"/>
      <c r="H460" s="204" t="s">
        <v>1</v>
      </c>
      <c r="I460" s="206"/>
      <c r="J460" s="202"/>
      <c r="K460" s="202"/>
      <c r="L460" s="207"/>
      <c r="M460" s="208"/>
      <c r="N460" s="209"/>
      <c r="O460" s="209"/>
      <c r="P460" s="209"/>
      <c r="Q460" s="209"/>
      <c r="R460" s="209"/>
      <c r="S460" s="209"/>
      <c r="T460" s="210"/>
      <c r="AT460" s="211" t="s">
        <v>147</v>
      </c>
      <c r="AU460" s="211" t="s">
        <v>145</v>
      </c>
      <c r="AV460" s="13" t="s">
        <v>82</v>
      </c>
      <c r="AW460" s="13" t="s">
        <v>32</v>
      </c>
      <c r="AX460" s="13" t="s">
        <v>74</v>
      </c>
      <c r="AY460" s="211" t="s">
        <v>137</v>
      </c>
    </row>
    <row r="461" spans="2:51" s="14" customFormat="1" ht="11.25">
      <c r="B461" s="212"/>
      <c r="C461" s="213"/>
      <c r="D461" s="203" t="s">
        <v>147</v>
      </c>
      <c r="E461" s="214" t="s">
        <v>1</v>
      </c>
      <c r="F461" s="215" t="s">
        <v>302</v>
      </c>
      <c r="G461" s="213"/>
      <c r="H461" s="216">
        <v>30</v>
      </c>
      <c r="I461" s="217"/>
      <c r="J461" s="213"/>
      <c r="K461" s="213"/>
      <c r="L461" s="218"/>
      <c r="M461" s="219"/>
      <c r="N461" s="220"/>
      <c r="O461" s="220"/>
      <c r="P461" s="220"/>
      <c r="Q461" s="220"/>
      <c r="R461" s="220"/>
      <c r="S461" s="220"/>
      <c r="T461" s="221"/>
      <c r="AT461" s="222" t="s">
        <v>147</v>
      </c>
      <c r="AU461" s="222" t="s">
        <v>145</v>
      </c>
      <c r="AV461" s="14" t="s">
        <v>145</v>
      </c>
      <c r="AW461" s="14" t="s">
        <v>32</v>
      </c>
      <c r="AX461" s="14" t="s">
        <v>74</v>
      </c>
      <c r="AY461" s="222" t="s">
        <v>137</v>
      </c>
    </row>
    <row r="462" spans="2:51" s="13" customFormat="1" ht="11.25">
      <c r="B462" s="201"/>
      <c r="C462" s="202"/>
      <c r="D462" s="203" t="s">
        <v>147</v>
      </c>
      <c r="E462" s="204" t="s">
        <v>1</v>
      </c>
      <c r="F462" s="205" t="s">
        <v>188</v>
      </c>
      <c r="G462" s="202"/>
      <c r="H462" s="204" t="s">
        <v>1</v>
      </c>
      <c r="I462" s="206"/>
      <c r="J462" s="202"/>
      <c r="K462" s="202"/>
      <c r="L462" s="207"/>
      <c r="M462" s="208"/>
      <c r="N462" s="209"/>
      <c r="O462" s="209"/>
      <c r="P462" s="209"/>
      <c r="Q462" s="209"/>
      <c r="R462" s="209"/>
      <c r="S462" s="209"/>
      <c r="T462" s="210"/>
      <c r="AT462" s="211" t="s">
        <v>147</v>
      </c>
      <c r="AU462" s="211" t="s">
        <v>145</v>
      </c>
      <c r="AV462" s="13" t="s">
        <v>82</v>
      </c>
      <c r="AW462" s="13" t="s">
        <v>32</v>
      </c>
      <c r="AX462" s="13" t="s">
        <v>74</v>
      </c>
      <c r="AY462" s="211" t="s">
        <v>137</v>
      </c>
    </row>
    <row r="463" spans="2:51" s="14" customFormat="1" ht="11.25">
      <c r="B463" s="212"/>
      <c r="C463" s="213"/>
      <c r="D463" s="203" t="s">
        <v>147</v>
      </c>
      <c r="E463" s="214" t="s">
        <v>1</v>
      </c>
      <c r="F463" s="215" t="s">
        <v>273</v>
      </c>
      <c r="G463" s="213"/>
      <c r="H463" s="216">
        <v>24</v>
      </c>
      <c r="I463" s="217"/>
      <c r="J463" s="213"/>
      <c r="K463" s="213"/>
      <c r="L463" s="218"/>
      <c r="M463" s="219"/>
      <c r="N463" s="220"/>
      <c r="O463" s="220"/>
      <c r="P463" s="220"/>
      <c r="Q463" s="220"/>
      <c r="R463" s="220"/>
      <c r="S463" s="220"/>
      <c r="T463" s="221"/>
      <c r="AT463" s="222" t="s">
        <v>147</v>
      </c>
      <c r="AU463" s="222" t="s">
        <v>145</v>
      </c>
      <c r="AV463" s="14" t="s">
        <v>145</v>
      </c>
      <c r="AW463" s="14" t="s">
        <v>32</v>
      </c>
      <c r="AX463" s="14" t="s">
        <v>74</v>
      </c>
      <c r="AY463" s="222" t="s">
        <v>137</v>
      </c>
    </row>
    <row r="464" spans="2:51" s="15" customFormat="1" ht="11.25">
      <c r="B464" s="223"/>
      <c r="C464" s="224"/>
      <c r="D464" s="203" t="s">
        <v>147</v>
      </c>
      <c r="E464" s="225" t="s">
        <v>1</v>
      </c>
      <c r="F464" s="226" t="s">
        <v>162</v>
      </c>
      <c r="G464" s="224"/>
      <c r="H464" s="227">
        <v>116</v>
      </c>
      <c r="I464" s="228"/>
      <c r="J464" s="224"/>
      <c r="K464" s="224"/>
      <c r="L464" s="229"/>
      <c r="M464" s="230"/>
      <c r="N464" s="231"/>
      <c r="O464" s="231"/>
      <c r="P464" s="231"/>
      <c r="Q464" s="231"/>
      <c r="R464" s="231"/>
      <c r="S464" s="231"/>
      <c r="T464" s="232"/>
      <c r="AT464" s="233" t="s">
        <v>147</v>
      </c>
      <c r="AU464" s="233" t="s">
        <v>145</v>
      </c>
      <c r="AV464" s="15" t="s">
        <v>144</v>
      </c>
      <c r="AW464" s="15" t="s">
        <v>32</v>
      </c>
      <c r="AX464" s="15" t="s">
        <v>82</v>
      </c>
      <c r="AY464" s="233" t="s">
        <v>137</v>
      </c>
    </row>
    <row r="465" spans="1:65" s="14" customFormat="1" ht="11.25">
      <c r="B465" s="212"/>
      <c r="C465" s="213"/>
      <c r="D465" s="203" t="s">
        <v>147</v>
      </c>
      <c r="E465" s="213"/>
      <c r="F465" s="215" t="s">
        <v>786</v>
      </c>
      <c r="G465" s="213"/>
      <c r="H465" s="216">
        <v>139.19999999999999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147</v>
      </c>
      <c r="AU465" s="222" t="s">
        <v>145</v>
      </c>
      <c r="AV465" s="14" t="s">
        <v>145</v>
      </c>
      <c r="AW465" s="14" t="s">
        <v>4</v>
      </c>
      <c r="AX465" s="14" t="s">
        <v>82</v>
      </c>
      <c r="AY465" s="222" t="s">
        <v>137</v>
      </c>
    </row>
    <row r="466" spans="1:65" s="2" customFormat="1" ht="24.2" customHeight="1">
      <c r="A466" s="34"/>
      <c r="B466" s="35"/>
      <c r="C466" s="187" t="s">
        <v>787</v>
      </c>
      <c r="D466" s="187" t="s">
        <v>140</v>
      </c>
      <c r="E466" s="188" t="s">
        <v>788</v>
      </c>
      <c r="F466" s="189" t="s">
        <v>789</v>
      </c>
      <c r="G466" s="190" t="s">
        <v>266</v>
      </c>
      <c r="H466" s="191">
        <v>12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40</v>
      </c>
      <c r="O466" s="71"/>
      <c r="P466" s="197">
        <f>O466*H466</f>
        <v>0</v>
      </c>
      <c r="Q466" s="197">
        <v>0</v>
      </c>
      <c r="R466" s="197">
        <f>Q466*H466</f>
        <v>0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233</v>
      </c>
      <c r="AT466" s="199" t="s">
        <v>140</v>
      </c>
      <c r="AU466" s="199" t="s">
        <v>145</v>
      </c>
      <c r="AY466" s="17" t="s">
        <v>137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145</v>
      </c>
      <c r="BK466" s="200">
        <f>ROUND(I466*H466,2)</f>
        <v>0</v>
      </c>
      <c r="BL466" s="17" t="s">
        <v>233</v>
      </c>
      <c r="BM466" s="199" t="s">
        <v>790</v>
      </c>
    </row>
    <row r="467" spans="1:65" s="13" customFormat="1" ht="11.25">
      <c r="B467" s="201"/>
      <c r="C467" s="202"/>
      <c r="D467" s="203" t="s">
        <v>147</v>
      </c>
      <c r="E467" s="204" t="s">
        <v>1</v>
      </c>
      <c r="F467" s="205" t="s">
        <v>791</v>
      </c>
      <c r="G467" s="202"/>
      <c r="H467" s="204" t="s">
        <v>1</v>
      </c>
      <c r="I467" s="206"/>
      <c r="J467" s="202"/>
      <c r="K467" s="202"/>
      <c r="L467" s="207"/>
      <c r="M467" s="208"/>
      <c r="N467" s="209"/>
      <c r="O467" s="209"/>
      <c r="P467" s="209"/>
      <c r="Q467" s="209"/>
      <c r="R467" s="209"/>
      <c r="S467" s="209"/>
      <c r="T467" s="210"/>
      <c r="AT467" s="211" t="s">
        <v>147</v>
      </c>
      <c r="AU467" s="211" t="s">
        <v>145</v>
      </c>
      <c r="AV467" s="13" t="s">
        <v>82</v>
      </c>
      <c r="AW467" s="13" t="s">
        <v>32</v>
      </c>
      <c r="AX467" s="13" t="s">
        <v>74</v>
      </c>
      <c r="AY467" s="211" t="s">
        <v>137</v>
      </c>
    </row>
    <row r="468" spans="1:65" s="14" customFormat="1" ht="11.25">
      <c r="B468" s="212"/>
      <c r="C468" s="213"/>
      <c r="D468" s="203" t="s">
        <v>147</v>
      </c>
      <c r="E468" s="214" t="s">
        <v>1</v>
      </c>
      <c r="F468" s="215" t="s">
        <v>213</v>
      </c>
      <c r="G468" s="213"/>
      <c r="H468" s="216">
        <v>12</v>
      </c>
      <c r="I468" s="217"/>
      <c r="J468" s="213"/>
      <c r="K468" s="213"/>
      <c r="L468" s="218"/>
      <c r="M468" s="219"/>
      <c r="N468" s="220"/>
      <c r="O468" s="220"/>
      <c r="P468" s="220"/>
      <c r="Q468" s="220"/>
      <c r="R468" s="220"/>
      <c r="S468" s="220"/>
      <c r="T468" s="221"/>
      <c r="AT468" s="222" t="s">
        <v>147</v>
      </c>
      <c r="AU468" s="222" t="s">
        <v>145</v>
      </c>
      <c r="AV468" s="14" t="s">
        <v>145</v>
      </c>
      <c r="AW468" s="14" t="s">
        <v>32</v>
      </c>
      <c r="AX468" s="14" t="s">
        <v>82</v>
      </c>
      <c r="AY468" s="222" t="s">
        <v>137</v>
      </c>
    </row>
    <row r="469" spans="1:65" s="2" customFormat="1" ht="24.2" customHeight="1">
      <c r="A469" s="34"/>
      <c r="B469" s="35"/>
      <c r="C469" s="234" t="s">
        <v>792</v>
      </c>
      <c r="D469" s="234" t="s">
        <v>339</v>
      </c>
      <c r="E469" s="235" t="s">
        <v>793</v>
      </c>
      <c r="F469" s="236" t="s">
        <v>794</v>
      </c>
      <c r="G469" s="237" t="s">
        <v>266</v>
      </c>
      <c r="H469" s="238">
        <v>13.8</v>
      </c>
      <c r="I469" s="239"/>
      <c r="J469" s="240">
        <f>ROUND(I469*H469,2)</f>
        <v>0</v>
      </c>
      <c r="K469" s="241"/>
      <c r="L469" s="242"/>
      <c r="M469" s="243" t="s">
        <v>1</v>
      </c>
      <c r="N469" s="244" t="s">
        <v>40</v>
      </c>
      <c r="O469" s="71"/>
      <c r="P469" s="197">
        <f>O469*H469</f>
        <v>0</v>
      </c>
      <c r="Q469" s="197">
        <v>1.3999999999999999E-4</v>
      </c>
      <c r="R469" s="197">
        <f>Q469*H469</f>
        <v>1.9319999999999999E-3</v>
      </c>
      <c r="S469" s="197">
        <v>0</v>
      </c>
      <c r="T469" s="19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9" t="s">
        <v>311</v>
      </c>
      <c r="AT469" s="199" t="s">
        <v>339</v>
      </c>
      <c r="AU469" s="199" t="s">
        <v>145</v>
      </c>
      <c r="AY469" s="17" t="s">
        <v>137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7" t="s">
        <v>145</v>
      </c>
      <c r="BK469" s="200">
        <f>ROUND(I469*H469,2)</f>
        <v>0</v>
      </c>
      <c r="BL469" s="17" t="s">
        <v>233</v>
      </c>
      <c r="BM469" s="199" t="s">
        <v>795</v>
      </c>
    </row>
    <row r="470" spans="1:65" s="14" customFormat="1" ht="11.25">
      <c r="B470" s="212"/>
      <c r="C470" s="213"/>
      <c r="D470" s="203" t="s">
        <v>147</v>
      </c>
      <c r="E470" s="213"/>
      <c r="F470" s="215" t="s">
        <v>796</v>
      </c>
      <c r="G470" s="213"/>
      <c r="H470" s="216">
        <v>13.8</v>
      </c>
      <c r="I470" s="217"/>
      <c r="J470" s="213"/>
      <c r="K470" s="213"/>
      <c r="L470" s="218"/>
      <c r="M470" s="219"/>
      <c r="N470" s="220"/>
      <c r="O470" s="220"/>
      <c r="P470" s="220"/>
      <c r="Q470" s="220"/>
      <c r="R470" s="220"/>
      <c r="S470" s="220"/>
      <c r="T470" s="221"/>
      <c r="AT470" s="222" t="s">
        <v>147</v>
      </c>
      <c r="AU470" s="222" t="s">
        <v>145</v>
      </c>
      <c r="AV470" s="14" t="s">
        <v>145</v>
      </c>
      <c r="AW470" s="14" t="s">
        <v>4</v>
      </c>
      <c r="AX470" s="14" t="s">
        <v>82</v>
      </c>
      <c r="AY470" s="222" t="s">
        <v>137</v>
      </c>
    </row>
    <row r="471" spans="1:65" s="2" customFormat="1" ht="24.2" customHeight="1">
      <c r="A471" s="34"/>
      <c r="B471" s="35"/>
      <c r="C471" s="187" t="s">
        <v>797</v>
      </c>
      <c r="D471" s="187" t="s">
        <v>140</v>
      </c>
      <c r="E471" s="188" t="s">
        <v>798</v>
      </c>
      <c r="F471" s="189" t="s">
        <v>799</v>
      </c>
      <c r="G471" s="190" t="s">
        <v>266</v>
      </c>
      <c r="H471" s="191">
        <v>32</v>
      </c>
      <c r="I471" s="192"/>
      <c r="J471" s="193">
        <f>ROUND(I471*H471,2)</f>
        <v>0</v>
      </c>
      <c r="K471" s="194"/>
      <c r="L471" s="39"/>
      <c r="M471" s="195" t="s">
        <v>1</v>
      </c>
      <c r="N471" s="196" t="s">
        <v>40</v>
      </c>
      <c r="O471" s="71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233</v>
      </c>
      <c r="AT471" s="199" t="s">
        <v>140</v>
      </c>
      <c r="AU471" s="199" t="s">
        <v>145</v>
      </c>
      <c r="AY471" s="17" t="s">
        <v>137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7" t="s">
        <v>145</v>
      </c>
      <c r="BK471" s="200">
        <f>ROUND(I471*H471,2)</f>
        <v>0</v>
      </c>
      <c r="BL471" s="17" t="s">
        <v>233</v>
      </c>
      <c r="BM471" s="199" t="s">
        <v>800</v>
      </c>
    </row>
    <row r="472" spans="1:65" s="14" customFormat="1" ht="11.25">
      <c r="B472" s="212"/>
      <c r="C472" s="213"/>
      <c r="D472" s="203" t="s">
        <v>147</v>
      </c>
      <c r="E472" s="214" t="s">
        <v>1</v>
      </c>
      <c r="F472" s="215" t="s">
        <v>801</v>
      </c>
      <c r="G472" s="213"/>
      <c r="H472" s="216">
        <v>32</v>
      </c>
      <c r="I472" s="217"/>
      <c r="J472" s="213"/>
      <c r="K472" s="213"/>
      <c r="L472" s="218"/>
      <c r="M472" s="219"/>
      <c r="N472" s="220"/>
      <c r="O472" s="220"/>
      <c r="P472" s="220"/>
      <c r="Q472" s="220"/>
      <c r="R472" s="220"/>
      <c r="S472" s="220"/>
      <c r="T472" s="221"/>
      <c r="AT472" s="222" t="s">
        <v>147</v>
      </c>
      <c r="AU472" s="222" t="s">
        <v>145</v>
      </c>
      <c r="AV472" s="14" t="s">
        <v>145</v>
      </c>
      <c r="AW472" s="14" t="s">
        <v>32</v>
      </c>
      <c r="AX472" s="14" t="s">
        <v>82</v>
      </c>
      <c r="AY472" s="222" t="s">
        <v>137</v>
      </c>
    </row>
    <row r="473" spans="1:65" s="2" customFormat="1" ht="24.2" customHeight="1">
      <c r="A473" s="34"/>
      <c r="B473" s="35"/>
      <c r="C473" s="234" t="s">
        <v>802</v>
      </c>
      <c r="D473" s="234" t="s">
        <v>339</v>
      </c>
      <c r="E473" s="235" t="s">
        <v>803</v>
      </c>
      <c r="F473" s="236" t="s">
        <v>804</v>
      </c>
      <c r="G473" s="237" t="s">
        <v>266</v>
      </c>
      <c r="H473" s="238">
        <v>12</v>
      </c>
      <c r="I473" s="239"/>
      <c r="J473" s="240">
        <f>ROUND(I473*H473,2)</f>
        <v>0</v>
      </c>
      <c r="K473" s="241"/>
      <c r="L473" s="242"/>
      <c r="M473" s="243" t="s">
        <v>1</v>
      </c>
      <c r="N473" s="244" t="s">
        <v>40</v>
      </c>
      <c r="O473" s="71"/>
      <c r="P473" s="197">
        <f>O473*H473</f>
        <v>0</v>
      </c>
      <c r="Q473" s="197">
        <v>5.2999999999999998E-4</v>
      </c>
      <c r="R473" s="197">
        <f>Q473*H473</f>
        <v>6.3599999999999993E-3</v>
      </c>
      <c r="S473" s="197">
        <v>0</v>
      </c>
      <c r="T473" s="19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311</v>
      </c>
      <c r="AT473" s="199" t="s">
        <v>339</v>
      </c>
      <c r="AU473" s="199" t="s">
        <v>145</v>
      </c>
      <c r="AY473" s="17" t="s">
        <v>137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7" t="s">
        <v>145</v>
      </c>
      <c r="BK473" s="200">
        <f>ROUND(I473*H473,2)</f>
        <v>0</v>
      </c>
      <c r="BL473" s="17" t="s">
        <v>233</v>
      </c>
      <c r="BM473" s="199" t="s">
        <v>805</v>
      </c>
    </row>
    <row r="474" spans="1:65" s="13" customFormat="1" ht="11.25">
      <c r="B474" s="201"/>
      <c r="C474" s="202"/>
      <c r="D474" s="203" t="s">
        <v>147</v>
      </c>
      <c r="E474" s="204" t="s">
        <v>1</v>
      </c>
      <c r="F474" s="205" t="s">
        <v>806</v>
      </c>
      <c r="G474" s="202"/>
      <c r="H474" s="204" t="s">
        <v>1</v>
      </c>
      <c r="I474" s="206"/>
      <c r="J474" s="202"/>
      <c r="K474" s="202"/>
      <c r="L474" s="207"/>
      <c r="M474" s="208"/>
      <c r="N474" s="209"/>
      <c r="O474" s="209"/>
      <c r="P474" s="209"/>
      <c r="Q474" s="209"/>
      <c r="R474" s="209"/>
      <c r="S474" s="209"/>
      <c r="T474" s="210"/>
      <c r="AT474" s="211" t="s">
        <v>147</v>
      </c>
      <c r="AU474" s="211" t="s">
        <v>145</v>
      </c>
      <c r="AV474" s="13" t="s">
        <v>82</v>
      </c>
      <c r="AW474" s="13" t="s">
        <v>32</v>
      </c>
      <c r="AX474" s="13" t="s">
        <v>74</v>
      </c>
      <c r="AY474" s="211" t="s">
        <v>137</v>
      </c>
    </row>
    <row r="475" spans="1:65" s="14" customFormat="1" ht="11.25">
      <c r="B475" s="212"/>
      <c r="C475" s="213"/>
      <c r="D475" s="203" t="s">
        <v>147</v>
      </c>
      <c r="E475" s="214" t="s">
        <v>1</v>
      </c>
      <c r="F475" s="215" t="s">
        <v>198</v>
      </c>
      <c r="G475" s="213"/>
      <c r="H475" s="216">
        <v>10</v>
      </c>
      <c r="I475" s="217"/>
      <c r="J475" s="213"/>
      <c r="K475" s="213"/>
      <c r="L475" s="218"/>
      <c r="M475" s="219"/>
      <c r="N475" s="220"/>
      <c r="O475" s="220"/>
      <c r="P475" s="220"/>
      <c r="Q475" s="220"/>
      <c r="R475" s="220"/>
      <c r="S475" s="220"/>
      <c r="T475" s="221"/>
      <c r="AT475" s="222" t="s">
        <v>147</v>
      </c>
      <c r="AU475" s="222" t="s">
        <v>145</v>
      </c>
      <c r="AV475" s="14" t="s">
        <v>145</v>
      </c>
      <c r="AW475" s="14" t="s">
        <v>32</v>
      </c>
      <c r="AX475" s="14" t="s">
        <v>82</v>
      </c>
      <c r="AY475" s="222" t="s">
        <v>137</v>
      </c>
    </row>
    <row r="476" spans="1:65" s="14" customFormat="1" ht="11.25">
      <c r="B476" s="212"/>
      <c r="C476" s="213"/>
      <c r="D476" s="203" t="s">
        <v>147</v>
      </c>
      <c r="E476" s="213"/>
      <c r="F476" s="215" t="s">
        <v>807</v>
      </c>
      <c r="G476" s="213"/>
      <c r="H476" s="216">
        <v>12</v>
      </c>
      <c r="I476" s="217"/>
      <c r="J476" s="213"/>
      <c r="K476" s="213"/>
      <c r="L476" s="218"/>
      <c r="M476" s="219"/>
      <c r="N476" s="220"/>
      <c r="O476" s="220"/>
      <c r="P476" s="220"/>
      <c r="Q476" s="220"/>
      <c r="R476" s="220"/>
      <c r="S476" s="220"/>
      <c r="T476" s="221"/>
      <c r="AT476" s="222" t="s">
        <v>147</v>
      </c>
      <c r="AU476" s="222" t="s">
        <v>145</v>
      </c>
      <c r="AV476" s="14" t="s">
        <v>145</v>
      </c>
      <c r="AW476" s="14" t="s">
        <v>4</v>
      </c>
      <c r="AX476" s="14" t="s">
        <v>82</v>
      </c>
      <c r="AY476" s="222" t="s">
        <v>137</v>
      </c>
    </row>
    <row r="477" spans="1:65" s="2" customFormat="1" ht="24.2" customHeight="1">
      <c r="A477" s="34"/>
      <c r="B477" s="35"/>
      <c r="C477" s="234" t="s">
        <v>808</v>
      </c>
      <c r="D477" s="234" t="s">
        <v>339</v>
      </c>
      <c r="E477" s="235" t="s">
        <v>809</v>
      </c>
      <c r="F477" s="236" t="s">
        <v>810</v>
      </c>
      <c r="G477" s="237" t="s">
        <v>266</v>
      </c>
      <c r="H477" s="238">
        <v>14.4</v>
      </c>
      <c r="I477" s="239"/>
      <c r="J477" s="240">
        <f>ROUND(I477*H477,2)</f>
        <v>0</v>
      </c>
      <c r="K477" s="241"/>
      <c r="L477" s="242"/>
      <c r="M477" s="243" t="s">
        <v>1</v>
      </c>
      <c r="N477" s="244" t="s">
        <v>40</v>
      </c>
      <c r="O477" s="71"/>
      <c r="P477" s="197">
        <f>O477*H477</f>
        <v>0</v>
      </c>
      <c r="Q477" s="197">
        <v>3.4000000000000002E-4</v>
      </c>
      <c r="R477" s="197">
        <f>Q477*H477</f>
        <v>4.8960000000000002E-3</v>
      </c>
      <c r="S477" s="197">
        <v>0</v>
      </c>
      <c r="T477" s="19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9" t="s">
        <v>311</v>
      </c>
      <c r="AT477" s="199" t="s">
        <v>339</v>
      </c>
      <c r="AU477" s="199" t="s">
        <v>145</v>
      </c>
      <c r="AY477" s="17" t="s">
        <v>137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7" t="s">
        <v>145</v>
      </c>
      <c r="BK477" s="200">
        <f>ROUND(I477*H477,2)</f>
        <v>0</v>
      </c>
      <c r="BL477" s="17" t="s">
        <v>233</v>
      </c>
      <c r="BM477" s="199" t="s">
        <v>811</v>
      </c>
    </row>
    <row r="478" spans="1:65" s="13" customFormat="1" ht="11.25">
      <c r="B478" s="201"/>
      <c r="C478" s="202"/>
      <c r="D478" s="203" t="s">
        <v>147</v>
      </c>
      <c r="E478" s="204" t="s">
        <v>1</v>
      </c>
      <c r="F478" s="205" t="s">
        <v>812</v>
      </c>
      <c r="G478" s="202"/>
      <c r="H478" s="204" t="s">
        <v>1</v>
      </c>
      <c r="I478" s="206"/>
      <c r="J478" s="202"/>
      <c r="K478" s="202"/>
      <c r="L478" s="207"/>
      <c r="M478" s="208"/>
      <c r="N478" s="209"/>
      <c r="O478" s="209"/>
      <c r="P478" s="209"/>
      <c r="Q478" s="209"/>
      <c r="R478" s="209"/>
      <c r="S478" s="209"/>
      <c r="T478" s="210"/>
      <c r="AT478" s="211" t="s">
        <v>147</v>
      </c>
      <c r="AU478" s="211" t="s">
        <v>145</v>
      </c>
      <c r="AV478" s="13" t="s">
        <v>82</v>
      </c>
      <c r="AW478" s="13" t="s">
        <v>32</v>
      </c>
      <c r="AX478" s="13" t="s">
        <v>74</v>
      </c>
      <c r="AY478" s="211" t="s">
        <v>137</v>
      </c>
    </row>
    <row r="479" spans="1:65" s="14" customFormat="1" ht="11.25">
      <c r="B479" s="212"/>
      <c r="C479" s="213"/>
      <c r="D479" s="203" t="s">
        <v>147</v>
      </c>
      <c r="E479" s="214" t="s">
        <v>1</v>
      </c>
      <c r="F479" s="215" t="s">
        <v>213</v>
      </c>
      <c r="G479" s="213"/>
      <c r="H479" s="216">
        <v>12</v>
      </c>
      <c r="I479" s="217"/>
      <c r="J479" s="213"/>
      <c r="K479" s="213"/>
      <c r="L479" s="218"/>
      <c r="M479" s="219"/>
      <c r="N479" s="220"/>
      <c r="O479" s="220"/>
      <c r="P479" s="220"/>
      <c r="Q479" s="220"/>
      <c r="R479" s="220"/>
      <c r="S479" s="220"/>
      <c r="T479" s="221"/>
      <c r="AT479" s="222" t="s">
        <v>147</v>
      </c>
      <c r="AU479" s="222" t="s">
        <v>145</v>
      </c>
      <c r="AV479" s="14" t="s">
        <v>145</v>
      </c>
      <c r="AW479" s="14" t="s">
        <v>32</v>
      </c>
      <c r="AX479" s="14" t="s">
        <v>82</v>
      </c>
      <c r="AY479" s="222" t="s">
        <v>137</v>
      </c>
    </row>
    <row r="480" spans="1:65" s="14" customFormat="1" ht="11.25">
      <c r="B480" s="212"/>
      <c r="C480" s="213"/>
      <c r="D480" s="203" t="s">
        <v>147</v>
      </c>
      <c r="E480" s="213"/>
      <c r="F480" s="215" t="s">
        <v>813</v>
      </c>
      <c r="G480" s="213"/>
      <c r="H480" s="216">
        <v>14.4</v>
      </c>
      <c r="I480" s="217"/>
      <c r="J480" s="213"/>
      <c r="K480" s="213"/>
      <c r="L480" s="218"/>
      <c r="M480" s="219"/>
      <c r="N480" s="220"/>
      <c r="O480" s="220"/>
      <c r="P480" s="220"/>
      <c r="Q480" s="220"/>
      <c r="R480" s="220"/>
      <c r="S480" s="220"/>
      <c r="T480" s="221"/>
      <c r="AT480" s="222" t="s">
        <v>147</v>
      </c>
      <c r="AU480" s="222" t="s">
        <v>145</v>
      </c>
      <c r="AV480" s="14" t="s">
        <v>145</v>
      </c>
      <c r="AW480" s="14" t="s">
        <v>4</v>
      </c>
      <c r="AX480" s="14" t="s">
        <v>82</v>
      </c>
      <c r="AY480" s="222" t="s">
        <v>137</v>
      </c>
    </row>
    <row r="481" spans="1:65" s="2" customFormat="1" ht="24.2" customHeight="1">
      <c r="A481" s="34"/>
      <c r="B481" s="35"/>
      <c r="C481" s="234" t="s">
        <v>814</v>
      </c>
      <c r="D481" s="234" t="s">
        <v>339</v>
      </c>
      <c r="E481" s="235" t="s">
        <v>815</v>
      </c>
      <c r="F481" s="236" t="s">
        <v>816</v>
      </c>
      <c r="G481" s="237" t="s">
        <v>266</v>
      </c>
      <c r="H481" s="238">
        <v>12</v>
      </c>
      <c r="I481" s="239"/>
      <c r="J481" s="240">
        <f>ROUND(I481*H481,2)</f>
        <v>0</v>
      </c>
      <c r="K481" s="241"/>
      <c r="L481" s="242"/>
      <c r="M481" s="243" t="s">
        <v>1</v>
      </c>
      <c r="N481" s="244" t="s">
        <v>40</v>
      </c>
      <c r="O481" s="71"/>
      <c r="P481" s="197">
        <f>O481*H481</f>
        <v>0</v>
      </c>
      <c r="Q481" s="197">
        <v>2.5000000000000001E-4</v>
      </c>
      <c r="R481" s="197">
        <f>Q481*H481</f>
        <v>3.0000000000000001E-3</v>
      </c>
      <c r="S481" s="197">
        <v>0</v>
      </c>
      <c r="T481" s="19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9" t="s">
        <v>311</v>
      </c>
      <c r="AT481" s="199" t="s">
        <v>339</v>
      </c>
      <c r="AU481" s="199" t="s">
        <v>145</v>
      </c>
      <c r="AY481" s="17" t="s">
        <v>137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7" t="s">
        <v>145</v>
      </c>
      <c r="BK481" s="200">
        <f>ROUND(I481*H481,2)</f>
        <v>0</v>
      </c>
      <c r="BL481" s="17" t="s">
        <v>233</v>
      </c>
      <c r="BM481" s="199" t="s">
        <v>817</v>
      </c>
    </row>
    <row r="482" spans="1:65" s="13" customFormat="1" ht="11.25">
      <c r="B482" s="201"/>
      <c r="C482" s="202"/>
      <c r="D482" s="203" t="s">
        <v>147</v>
      </c>
      <c r="E482" s="204" t="s">
        <v>1</v>
      </c>
      <c r="F482" s="205" t="s">
        <v>818</v>
      </c>
      <c r="G482" s="202"/>
      <c r="H482" s="204" t="s">
        <v>1</v>
      </c>
      <c r="I482" s="206"/>
      <c r="J482" s="202"/>
      <c r="K482" s="202"/>
      <c r="L482" s="207"/>
      <c r="M482" s="208"/>
      <c r="N482" s="209"/>
      <c r="O482" s="209"/>
      <c r="P482" s="209"/>
      <c r="Q482" s="209"/>
      <c r="R482" s="209"/>
      <c r="S482" s="209"/>
      <c r="T482" s="210"/>
      <c r="AT482" s="211" t="s">
        <v>147</v>
      </c>
      <c r="AU482" s="211" t="s">
        <v>145</v>
      </c>
      <c r="AV482" s="13" t="s">
        <v>82</v>
      </c>
      <c r="AW482" s="13" t="s">
        <v>32</v>
      </c>
      <c r="AX482" s="13" t="s">
        <v>74</v>
      </c>
      <c r="AY482" s="211" t="s">
        <v>137</v>
      </c>
    </row>
    <row r="483" spans="1:65" s="14" customFormat="1" ht="11.25">
      <c r="B483" s="212"/>
      <c r="C483" s="213"/>
      <c r="D483" s="203" t="s">
        <v>147</v>
      </c>
      <c r="E483" s="214" t="s">
        <v>1</v>
      </c>
      <c r="F483" s="215" t="s">
        <v>198</v>
      </c>
      <c r="G483" s="213"/>
      <c r="H483" s="216">
        <v>10</v>
      </c>
      <c r="I483" s="217"/>
      <c r="J483" s="213"/>
      <c r="K483" s="213"/>
      <c r="L483" s="218"/>
      <c r="M483" s="219"/>
      <c r="N483" s="220"/>
      <c r="O483" s="220"/>
      <c r="P483" s="220"/>
      <c r="Q483" s="220"/>
      <c r="R483" s="220"/>
      <c r="S483" s="220"/>
      <c r="T483" s="221"/>
      <c r="AT483" s="222" t="s">
        <v>147</v>
      </c>
      <c r="AU483" s="222" t="s">
        <v>145</v>
      </c>
      <c r="AV483" s="14" t="s">
        <v>145</v>
      </c>
      <c r="AW483" s="14" t="s">
        <v>32</v>
      </c>
      <c r="AX483" s="14" t="s">
        <v>82</v>
      </c>
      <c r="AY483" s="222" t="s">
        <v>137</v>
      </c>
    </row>
    <row r="484" spans="1:65" s="14" customFormat="1" ht="11.25">
      <c r="B484" s="212"/>
      <c r="C484" s="213"/>
      <c r="D484" s="203" t="s">
        <v>147</v>
      </c>
      <c r="E484" s="213"/>
      <c r="F484" s="215" t="s">
        <v>807</v>
      </c>
      <c r="G484" s="213"/>
      <c r="H484" s="216">
        <v>12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147</v>
      </c>
      <c r="AU484" s="222" t="s">
        <v>145</v>
      </c>
      <c r="AV484" s="14" t="s">
        <v>145</v>
      </c>
      <c r="AW484" s="14" t="s">
        <v>4</v>
      </c>
      <c r="AX484" s="14" t="s">
        <v>82</v>
      </c>
      <c r="AY484" s="222" t="s">
        <v>137</v>
      </c>
    </row>
    <row r="485" spans="1:65" s="2" customFormat="1" ht="24.2" customHeight="1">
      <c r="A485" s="34"/>
      <c r="B485" s="35"/>
      <c r="C485" s="187" t="s">
        <v>819</v>
      </c>
      <c r="D485" s="187" t="s">
        <v>140</v>
      </c>
      <c r="E485" s="188" t="s">
        <v>820</v>
      </c>
      <c r="F485" s="189" t="s">
        <v>821</v>
      </c>
      <c r="G485" s="190" t="s">
        <v>216</v>
      </c>
      <c r="H485" s="191">
        <v>34</v>
      </c>
      <c r="I485" s="192"/>
      <c r="J485" s="193">
        <f t="shared" ref="J485:J502" si="60">ROUND(I485*H485,2)</f>
        <v>0</v>
      </c>
      <c r="K485" s="194"/>
      <c r="L485" s="39"/>
      <c r="M485" s="195" t="s">
        <v>1</v>
      </c>
      <c r="N485" s="196" t="s">
        <v>40</v>
      </c>
      <c r="O485" s="71"/>
      <c r="P485" s="197">
        <f t="shared" ref="P485:P502" si="61">O485*H485</f>
        <v>0</v>
      </c>
      <c r="Q485" s="197">
        <v>0</v>
      </c>
      <c r="R485" s="197">
        <f t="shared" ref="R485:R502" si="62">Q485*H485</f>
        <v>0</v>
      </c>
      <c r="S485" s="197">
        <v>0</v>
      </c>
      <c r="T485" s="198">
        <f t="shared" ref="T485:T502" si="63"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9" t="s">
        <v>233</v>
      </c>
      <c r="AT485" s="199" t="s">
        <v>140</v>
      </c>
      <c r="AU485" s="199" t="s">
        <v>145</v>
      </c>
      <c r="AY485" s="17" t="s">
        <v>137</v>
      </c>
      <c r="BE485" s="200">
        <f t="shared" ref="BE485:BE502" si="64">IF(N485="základní",J485,0)</f>
        <v>0</v>
      </c>
      <c r="BF485" s="200">
        <f t="shared" ref="BF485:BF502" si="65">IF(N485="snížená",J485,0)</f>
        <v>0</v>
      </c>
      <c r="BG485" s="200">
        <f t="shared" ref="BG485:BG502" si="66">IF(N485="zákl. přenesená",J485,0)</f>
        <v>0</v>
      </c>
      <c r="BH485" s="200">
        <f t="shared" ref="BH485:BH502" si="67">IF(N485="sníž. přenesená",J485,0)</f>
        <v>0</v>
      </c>
      <c r="BI485" s="200">
        <f t="shared" ref="BI485:BI502" si="68">IF(N485="nulová",J485,0)</f>
        <v>0</v>
      </c>
      <c r="BJ485" s="17" t="s">
        <v>145</v>
      </c>
      <c r="BK485" s="200">
        <f t="shared" ref="BK485:BK502" si="69">ROUND(I485*H485,2)</f>
        <v>0</v>
      </c>
      <c r="BL485" s="17" t="s">
        <v>233</v>
      </c>
      <c r="BM485" s="199" t="s">
        <v>822</v>
      </c>
    </row>
    <row r="486" spans="1:65" s="2" customFormat="1" ht="24.2" customHeight="1">
      <c r="A486" s="34"/>
      <c r="B486" s="35"/>
      <c r="C486" s="187" t="s">
        <v>823</v>
      </c>
      <c r="D486" s="187" t="s">
        <v>140</v>
      </c>
      <c r="E486" s="188" t="s">
        <v>824</v>
      </c>
      <c r="F486" s="189" t="s">
        <v>825</v>
      </c>
      <c r="G486" s="190" t="s">
        <v>216</v>
      </c>
      <c r="H486" s="191">
        <v>8</v>
      </c>
      <c r="I486" s="192"/>
      <c r="J486" s="193">
        <f t="shared" si="60"/>
        <v>0</v>
      </c>
      <c r="K486" s="194"/>
      <c r="L486" s="39"/>
      <c r="M486" s="195" t="s">
        <v>1</v>
      </c>
      <c r="N486" s="196" t="s">
        <v>40</v>
      </c>
      <c r="O486" s="71"/>
      <c r="P486" s="197">
        <f t="shared" si="61"/>
        <v>0</v>
      </c>
      <c r="Q486" s="197">
        <v>0</v>
      </c>
      <c r="R486" s="197">
        <f t="shared" si="62"/>
        <v>0</v>
      </c>
      <c r="S486" s="197">
        <v>0</v>
      </c>
      <c r="T486" s="198">
        <f t="shared" si="63"/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9" t="s">
        <v>233</v>
      </c>
      <c r="AT486" s="199" t="s">
        <v>140</v>
      </c>
      <c r="AU486" s="199" t="s">
        <v>145</v>
      </c>
      <c r="AY486" s="17" t="s">
        <v>137</v>
      </c>
      <c r="BE486" s="200">
        <f t="shared" si="64"/>
        <v>0</v>
      </c>
      <c r="BF486" s="200">
        <f t="shared" si="65"/>
        <v>0</v>
      </c>
      <c r="BG486" s="200">
        <f t="shared" si="66"/>
        <v>0</v>
      </c>
      <c r="BH486" s="200">
        <f t="shared" si="67"/>
        <v>0</v>
      </c>
      <c r="BI486" s="200">
        <f t="shared" si="68"/>
        <v>0</v>
      </c>
      <c r="BJ486" s="17" t="s">
        <v>145</v>
      </c>
      <c r="BK486" s="200">
        <f t="shared" si="69"/>
        <v>0</v>
      </c>
      <c r="BL486" s="17" t="s">
        <v>233</v>
      </c>
      <c r="BM486" s="199" t="s">
        <v>826</v>
      </c>
    </row>
    <row r="487" spans="1:65" s="2" customFormat="1" ht="21.75" customHeight="1">
      <c r="A487" s="34"/>
      <c r="B487" s="35"/>
      <c r="C487" s="187" t="s">
        <v>827</v>
      </c>
      <c r="D487" s="187" t="s">
        <v>140</v>
      </c>
      <c r="E487" s="188" t="s">
        <v>828</v>
      </c>
      <c r="F487" s="189" t="s">
        <v>829</v>
      </c>
      <c r="G487" s="190" t="s">
        <v>216</v>
      </c>
      <c r="H487" s="191">
        <v>38</v>
      </c>
      <c r="I487" s="192"/>
      <c r="J487" s="193">
        <f t="shared" si="60"/>
        <v>0</v>
      </c>
      <c r="K487" s="194"/>
      <c r="L487" s="39"/>
      <c r="M487" s="195" t="s">
        <v>1</v>
      </c>
      <c r="N487" s="196" t="s">
        <v>40</v>
      </c>
      <c r="O487" s="71"/>
      <c r="P487" s="197">
        <f t="shared" si="61"/>
        <v>0</v>
      </c>
      <c r="Q487" s="197">
        <v>0</v>
      </c>
      <c r="R487" s="197">
        <f t="shared" si="62"/>
        <v>0</v>
      </c>
      <c r="S487" s="197">
        <v>0</v>
      </c>
      <c r="T487" s="198">
        <f t="shared" si="63"/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9" t="s">
        <v>233</v>
      </c>
      <c r="AT487" s="199" t="s">
        <v>140</v>
      </c>
      <c r="AU487" s="199" t="s">
        <v>145</v>
      </c>
      <c r="AY487" s="17" t="s">
        <v>137</v>
      </c>
      <c r="BE487" s="200">
        <f t="shared" si="64"/>
        <v>0</v>
      </c>
      <c r="BF487" s="200">
        <f t="shared" si="65"/>
        <v>0</v>
      </c>
      <c r="BG487" s="200">
        <f t="shared" si="66"/>
        <v>0</v>
      </c>
      <c r="BH487" s="200">
        <f t="shared" si="67"/>
        <v>0</v>
      </c>
      <c r="BI487" s="200">
        <f t="shared" si="68"/>
        <v>0</v>
      </c>
      <c r="BJ487" s="17" t="s">
        <v>145</v>
      </c>
      <c r="BK487" s="200">
        <f t="shared" si="69"/>
        <v>0</v>
      </c>
      <c r="BL487" s="17" t="s">
        <v>233</v>
      </c>
      <c r="BM487" s="199" t="s">
        <v>830</v>
      </c>
    </row>
    <row r="488" spans="1:65" s="2" customFormat="1" ht="24.2" customHeight="1">
      <c r="A488" s="34"/>
      <c r="B488" s="35"/>
      <c r="C488" s="187" t="s">
        <v>831</v>
      </c>
      <c r="D488" s="187" t="s">
        <v>140</v>
      </c>
      <c r="E488" s="188" t="s">
        <v>832</v>
      </c>
      <c r="F488" s="189" t="s">
        <v>833</v>
      </c>
      <c r="G488" s="190" t="s">
        <v>216</v>
      </c>
      <c r="H488" s="191">
        <v>1</v>
      </c>
      <c r="I488" s="192"/>
      <c r="J488" s="193">
        <f t="shared" si="60"/>
        <v>0</v>
      </c>
      <c r="K488" s="194"/>
      <c r="L488" s="39"/>
      <c r="M488" s="195" t="s">
        <v>1</v>
      </c>
      <c r="N488" s="196" t="s">
        <v>40</v>
      </c>
      <c r="O488" s="71"/>
      <c r="P488" s="197">
        <f t="shared" si="61"/>
        <v>0</v>
      </c>
      <c r="Q488" s="197">
        <v>0</v>
      </c>
      <c r="R488" s="197">
        <f t="shared" si="62"/>
        <v>0</v>
      </c>
      <c r="S488" s="197">
        <v>0</v>
      </c>
      <c r="T488" s="198">
        <f t="shared" si="63"/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9" t="s">
        <v>233</v>
      </c>
      <c r="AT488" s="199" t="s">
        <v>140</v>
      </c>
      <c r="AU488" s="199" t="s">
        <v>145</v>
      </c>
      <c r="AY488" s="17" t="s">
        <v>137</v>
      </c>
      <c r="BE488" s="200">
        <f t="shared" si="64"/>
        <v>0</v>
      </c>
      <c r="BF488" s="200">
        <f t="shared" si="65"/>
        <v>0</v>
      </c>
      <c r="BG488" s="200">
        <f t="shared" si="66"/>
        <v>0</v>
      </c>
      <c r="BH488" s="200">
        <f t="shared" si="67"/>
        <v>0</v>
      </c>
      <c r="BI488" s="200">
        <f t="shared" si="68"/>
        <v>0</v>
      </c>
      <c r="BJ488" s="17" t="s">
        <v>145</v>
      </c>
      <c r="BK488" s="200">
        <f t="shared" si="69"/>
        <v>0</v>
      </c>
      <c r="BL488" s="17" t="s">
        <v>233</v>
      </c>
      <c r="BM488" s="199" t="s">
        <v>834</v>
      </c>
    </row>
    <row r="489" spans="1:65" s="2" customFormat="1" ht="24.2" customHeight="1">
      <c r="A489" s="34"/>
      <c r="B489" s="35"/>
      <c r="C489" s="234" t="s">
        <v>835</v>
      </c>
      <c r="D489" s="234" t="s">
        <v>339</v>
      </c>
      <c r="E489" s="235" t="s">
        <v>836</v>
      </c>
      <c r="F489" s="236" t="s">
        <v>837</v>
      </c>
      <c r="G489" s="237" t="s">
        <v>216</v>
      </c>
      <c r="H489" s="238">
        <v>1</v>
      </c>
      <c r="I489" s="239"/>
      <c r="J489" s="240">
        <f t="shared" si="60"/>
        <v>0</v>
      </c>
      <c r="K489" s="241"/>
      <c r="L489" s="242"/>
      <c r="M489" s="243" t="s">
        <v>1</v>
      </c>
      <c r="N489" s="244" t="s">
        <v>40</v>
      </c>
      <c r="O489" s="71"/>
      <c r="P489" s="197">
        <f t="shared" si="61"/>
        <v>0</v>
      </c>
      <c r="Q489" s="197">
        <v>1.6199999999999999E-3</v>
      </c>
      <c r="R489" s="197">
        <f t="shared" si="62"/>
        <v>1.6199999999999999E-3</v>
      </c>
      <c r="S489" s="197">
        <v>0</v>
      </c>
      <c r="T489" s="198">
        <f t="shared" si="63"/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9" t="s">
        <v>311</v>
      </c>
      <c r="AT489" s="199" t="s">
        <v>339</v>
      </c>
      <c r="AU489" s="199" t="s">
        <v>145</v>
      </c>
      <c r="AY489" s="17" t="s">
        <v>137</v>
      </c>
      <c r="BE489" s="200">
        <f t="shared" si="64"/>
        <v>0</v>
      </c>
      <c r="BF489" s="200">
        <f t="shared" si="65"/>
        <v>0</v>
      </c>
      <c r="BG489" s="200">
        <f t="shared" si="66"/>
        <v>0</v>
      </c>
      <c r="BH489" s="200">
        <f t="shared" si="67"/>
        <v>0</v>
      </c>
      <c r="BI489" s="200">
        <f t="shared" si="68"/>
        <v>0</v>
      </c>
      <c r="BJ489" s="17" t="s">
        <v>145</v>
      </c>
      <c r="BK489" s="200">
        <f t="shared" si="69"/>
        <v>0</v>
      </c>
      <c r="BL489" s="17" t="s">
        <v>233</v>
      </c>
      <c r="BM489" s="199" t="s">
        <v>838</v>
      </c>
    </row>
    <row r="490" spans="1:65" s="2" customFormat="1" ht="24.2" customHeight="1">
      <c r="A490" s="34"/>
      <c r="B490" s="35"/>
      <c r="C490" s="187" t="s">
        <v>839</v>
      </c>
      <c r="D490" s="187" t="s">
        <v>140</v>
      </c>
      <c r="E490" s="188" t="s">
        <v>840</v>
      </c>
      <c r="F490" s="189" t="s">
        <v>841</v>
      </c>
      <c r="G490" s="190" t="s">
        <v>216</v>
      </c>
      <c r="H490" s="191">
        <v>2</v>
      </c>
      <c r="I490" s="192"/>
      <c r="J490" s="193">
        <f t="shared" si="60"/>
        <v>0</v>
      </c>
      <c r="K490" s="194"/>
      <c r="L490" s="39"/>
      <c r="M490" s="195" t="s">
        <v>1</v>
      </c>
      <c r="N490" s="196" t="s">
        <v>40</v>
      </c>
      <c r="O490" s="71"/>
      <c r="P490" s="197">
        <f t="shared" si="61"/>
        <v>0</v>
      </c>
      <c r="Q490" s="197">
        <v>0</v>
      </c>
      <c r="R490" s="197">
        <f t="shared" si="62"/>
        <v>0</v>
      </c>
      <c r="S490" s="197">
        <v>1.4999999999999999E-2</v>
      </c>
      <c r="T490" s="198">
        <f t="shared" si="63"/>
        <v>0.03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9" t="s">
        <v>233</v>
      </c>
      <c r="AT490" s="199" t="s">
        <v>140</v>
      </c>
      <c r="AU490" s="199" t="s">
        <v>145</v>
      </c>
      <c r="AY490" s="17" t="s">
        <v>137</v>
      </c>
      <c r="BE490" s="200">
        <f t="shared" si="64"/>
        <v>0</v>
      </c>
      <c r="BF490" s="200">
        <f t="shared" si="65"/>
        <v>0</v>
      </c>
      <c r="BG490" s="200">
        <f t="shared" si="66"/>
        <v>0</v>
      </c>
      <c r="BH490" s="200">
        <f t="shared" si="67"/>
        <v>0</v>
      </c>
      <c r="BI490" s="200">
        <f t="shared" si="68"/>
        <v>0</v>
      </c>
      <c r="BJ490" s="17" t="s">
        <v>145</v>
      </c>
      <c r="BK490" s="200">
        <f t="shared" si="69"/>
        <v>0</v>
      </c>
      <c r="BL490" s="17" t="s">
        <v>233</v>
      </c>
      <c r="BM490" s="199" t="s">
        <v>842</v>
      </c>
    </row>
    <row r="491" spans="1:65" s="2" customFormat="1" ht="24.2" customHeight="1">
      <c r="A491" s="34"/>
      <c r="B491" s="35"/>
      <c r="C491" s="187" t="s">
        <v>843</v>
      </c>
      <c r="D491" s="187" t="s">
        <v>140</v>
      </c>
      <c r="E491" s="188" t="s">
        <v>844</v>
      </c>
      <c r="F491" s="189" t="s">
        <v>845</v>
      </c>
      <c r="G491" s="190" t="s">
        <v>216</v>
      </c>
      <c r="H491" s="191">
        <v>1</v>
      </c>
      <c r="I491" s="192"/>
      <c r="J491" s="193">
        <f t="shared" si="60"/>
        <v>0</v>
      </c>
      <c r="K491" s="194"/>
      <c r="L491" s="39"/>
      <c r="M491" s="195" t="s">
        <v>1</v>
      </c>
      <c r="N491" s="196" t="s">
        <v>40</v>
      </c>
      <c r="O491" s="71"/>
      <c r="P491" s="197">
        <f t="shared" si="61"/>
        <v>0</v>
      </c>
      <c r="Q491" s="197">
        <v>0</v>
      </c>
      <c r="R491" s="197">
        <f t="shared" si="62"/>
        <v>0</v>
      </c>
      <c r="S491" s="197">
        <v>2.3000000000000001E-4</v>
      </c>
      <c r="T491" s="198">
        <f t="shared" si="63"/>
        <v>2.3000000000000001E-4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9" t="s">
        <v>233</v>
      </c>
      <c r="AT491" s="199" t="s">
        <v>140</v>
      </c>
      <c r="AU491" s="199" t="s">
        <v>145</v>
      </c>
      <c r="AY491" s="17" t="s">
        <v>137</v>
      </c>
      <c r="BE491" s="200">
        <f t="shared" si="64"/>
        <v>0</v>
      </c>
      <c r="BF491" s="200">
        <f t="shared" si="65"/>
        <v>0</v>
      </c>
      <c r="BG491" s="200">
        <f t="shared" si="66"/>
        <v>0</v>
      </c>
      <c r="BH491" s="200">
        <f t="shared" si="67"/>
        <v>0</v>
      </c>
      <c r="BI491" s="200">
        <f t="shared" si="68"/>
        <v>0</v>
      </c>
      <c r="BJ491" s="17" t="s">
        <v>145</v>
      </c>
      <c r="BK491" s="200">
        <f t="shared" si="69"/>
        <v>0</v>
      </c>
      <c r="BL491" s="17" t="s">
        <v>233</v>
      </c>
      <c r="BM491" s="199" t="s">
        <v>846</v>
      </c>
    </row>
    <row r="492" spans="1:65" s="2" customFormat="1" ht="24.2" customHeight="1">
      <c r="A492" s="34"/>
      <c r="B492" s="35"/>
      <c r="C492" s="187" t="s">
        <v>847</v>
      </c>
      <c r="D492" s="187" t="s">
        <v>140</v>
      </c>
      <c r="E492" s="188" t="s">
        <v>848</v>
      </c>
      <c r="F492" s="189" t="s">
        <v>849</v>
      </c>
      <c r="G492" s="190" t="s">
        <v>216</v>
      </c>
      <c r="H492" s="191">
        <v>1</v>
      </c>
      <c r="I492" s="192"/>
      <c r="J492" s="193">
        <f t="shared" si="60"/>
        <v>0</v>
      </c>
      <c r="K492" s="194"/>
      <c r="L492" s="39"/>
      <c r="M492" s="195" t="s">
        <v>1</v>
      </c>
      <c r="N492" s="196" t="s">
        <v>40</v>
      </c>
      <c r="O492" s="71"/>
      <c r="P492" s="197">
        <f t="shared" si="61"/>
        <v>0</v>
      </c>
      <c r="Q492" s="197">
        <v>0</v>
      </c>
      <c r="R492" s="197">
        <f t="shared" si="62"/>
        <v>0</v>
      </c>
      <c r="S492" s="197">
        <v>0</v>
      </c>
      <c r="T492" s="198">
        <f t="shared" si="63"/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9" t="s">
        <v>233</v>
      </c>
      <c r="AT492" s="199" t="s">
        <v>140</v>
      </c>
      <c r="AU492" s="199" t="s">
        <v>145</v>
      </c>
      <c r="AY492" s="17" t="s">
        <v>137</v>
      </c>
      <c r="BE492" s="200">
        <f t="shared" si="64"/>
        <v>0</v>
      </c>
      <c r="BF492" s="200">
        <f t="shared" si="65"/>
        <v>0</v>
      </c>
      <c r="BG492" s="200">
        <f t="shared" si="66"/>
        <v>0</v>
      </c>
      <c r="BH492" s="200">
        <f t="shared" si="67"/>
        <v>0</v>
      </c>
      <c r="BI492" s="200">
        <f t="shared" si="68"/>
        <v>0</v>
      </c>
      <c r="BJ492" s="17" t="s">
        <v>145</v>
      </c>
      <c r="BK492" s="200">
        <f t="shared" si="69"/>
        <v>0</v>
      </c>
      <c r="BL492" s="17" t="s">
        <v>233</v>
      </c>
      <c r="BM492" s="199" t="s">
        <v>850</v>
      </c>
    </row>
    <row r="493" spans="1:65" s="2" customFormat="1" ht="24.2" customHeight="1">
      <c r="A493" s="34"/>
      <c r="B493" s="35"/>
      <c r="C493" s="187" t="s">
        <v>851</v>
      </c>
      <c r="D493" s="187" t="s">
        <v>140</v>
      </c>
      <c r="E493" s="188" t="s">
        <v>852</v>
      </c>
      <c r="F493" s="189" t="s">
        <v>853</v>
      </c>
      <c r="G493" s="190" t="s">
        <v>216</v>
      </c>
      <c r="H493" s="191">
        <v>5</v>
      </c>
      <c r="I493" s="192"/>
      <c r="J493" s="193">
        <f t="shared" si="60"/>
        <v>0</v>
      </c>
      <c r="K493" s="194"/>
      <c r="L493" s="39"/>
      <c r="M493" s="195" t="s">
        <v>1</v>
      </c>
      <c r="N493" s="196" t="s">
        <v>40</v>
      </c>
      <c r="O493" s="71"/>
      <c r="P493" s="197">
        <f t="shared" si="61"/>
        <v>0</v>
      </c>
      <c r="Q493" s="197">
        <v>0</v>
      </c>
      <c r="R493" s="197">
        <f t="shared" si="62"/>
        <v>0</v>
      </c>
      <c r="S493" s="197">
        <v>0</v>
      </c>
      <c r="T493" s="198">
        <f t="shared" si="63"/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9" t="s">
        <v>233</v>
      </c>
      <c r="AT493" s="199" t="s">
        <v>140</v>
      </c>
      <c r="AU493" s="199" t="s">
        <v>145</v>
      </c>
      <c r="AY493" s="17" t="s">
        <v>137</v>
      </c>
      <c r="BE493" s="200">
        <f t="shared" si="64"/>
        <v>0</v>
      </c>
      <c r="BF493" s="200">
        <f t="shared" si="65"/>
        <v>0</v>
      </c>
      <c r="BG493" s="200">
        <f t="shared" si="66"/>
        <v>0</v>
      </c>
      <c r="BH493" s="200">
        <f t="shared" si="67"/>
        <v>0</v>
      </c>
      <c r="BI493" s="200">
        <f t="shared" si="68"/>
        <v>0</v>
      </c>
      <c r="BJ493" s="17" t="s">
        <v>145</v>
      </c>
      <c r="BK493" s="200">
        <f t="shared" si="69"/>
        <v>0</v>
      </c>
      <c r="BL493" s="17" t="s">
        <v>233</v>
      </c>
      <c r="BM493" s="199" t="s">
        <v>854</v>
      </c>
    </row>
    <row r="494" spans="1:65" s="2" customFormat="1" ht="16.5" customHeight="1">
      <c r="A494" s="34"/>
      <c r="B494" s="35"/>
      <c r="C494" s="234" t="s">
        <v>855</v>
      </c>
      <c r="D494" s="234" t="s">
        <v>339</v>
      </c>
      <c r="E494" s="235" t="s">
        <v>856</v>
      </c>
      <c r="F494" s="236" t="s">
        <v>857</v>
      </c>
      <c r="G494" s="237" t="s">
        <v>216</v>
      </c>
      <c r="H494" s="238">
        <v>5</v>
      </c>
      <c r="I494" s="239"/>
      <c r="J494" s="240">
        <f t="shared" si="60"/>
        <v>0</v>
      </c>
      <c r="K494" s="241"/>
      <c r="L494" s="242"/>
      <c r="M494" s="243" t="s">
        <v>1</v>
      </c>
      <c r="N494" s="244" t="s">
        <v>40</v>
      </c>
      <c r="O494" s="71"/>
      <c r="P494" s="197">
        <f t="shared" si="61"/>
        <v>0</v>
      </c>
      <c r="Q494" s="197">
        <v>4.0000000000000003E-5</v>
      </c>
      <c r="R494" s="197">
        <f t="shared" si="62"/>
        <v>2.0000000000000001E-4</v>
      </c>
      <c r="S494" s="197">
        <v>0</v>
      </c>
      <c r="T494" s="198">
        <f t="shared" si="63"/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9" t="s">
        <v>311</v>
      </c>
      <c r="AT494" s="199" t="s">
        <v>339</v>
      </c>
      <c r="AU494" s="199" t="s">
        <v>145</v>
      </c>
      <c r="AY494" s="17" t="s">
        <v>137</v>
      </c>
      <c r="BE494" s="200">
        <f t="shared" si="64"/>
        <v>0</v>
      </c>
      <c r="BF494" s="200">
        <f t="shared" si="65"/>
        <v>0</v>
      </c>
      <c r="BG494" s="200">
        <f t="shared" si="66"/>
        <v>0</v>
      </c>
      <c r="BH494" s="200">
        <f t="shared" si="67"/>
        <v>0</v>
      </c>
      <c r="BI494" s="200">
        <f t="shared" si="68"/>
        <v>0</v>
      </c>
      <c r="BJ494" s="17" t="s">
        <v>145</v>
      </c>
      <c r="BK494" s="200">
        <f t="shared" si="69"/>
        <v>0</v>
      </c>
      <c r="BL494" s="17" t="s">
        <v>233</v>
      </c>
      <c r="BM494" s="199" t="s">
        <v>858</v>
      </c>
    </row>
    <row r="495" spans="1:65" s="2" customFormat="1" ht="24.2" customHeight="1">
      <c r="A495" s="34"/>
      <c r="B495" s="35"/>
      <c r="C495" s="234" t="s">
        <v>859</v>
      </c>
      <c r="D495" s="234" t="s">
        <v>339</v>
      </c>
      <c r="E495" s="235" t="s">
        <v>860</v>
      </c>
      <c r="F495" s="236" t="s">
        <v>861</v>
      </c>
      <c r="G495" s="237" t="s">
        <v>216</v>
      </c>
      <c r="H495" s="238">
        <v>5</v>
      </c>
      <c r="I495" s="239"/>
      <c r="J495" s="240">
        <f t="shared" si="60"/>
        <v>0</v>
      </c>
      <c r="K495" s="241"/>
      <c r="L495" s="242"/>
      <c r="M495" s="243" t="s">
        <v>1</v>
      </c>
      <c r="N495" s="244" t="s">
        <v>40</v>
      </c>
      <c r="O495" s="71"/>
      <c r="P495" s="197">
        <f t="shared" si="61"/>
        <v>0</v>
      </c>
      <c r="Q495" s="197">
        <v>4.0000000000000003E-5</v>
      </c>
      <c r="R495" s="197">
        <f t="shared" si="62"/>
        <v>2.0000000000000001E-4</v>
      </c>
      <c r="S495" s="197">
        <v>0</v>
      </c>
      <c r="T495" s="198">
        <f t="shared" si="63"/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9" t="s">
        <v>311</v>
      </c>
      <c r="AT495" s="199" t="s">
        <v>339</v>
      </c>
      <c r="AU495" s="199" t="s">
        <v>145</v>
      </c>
      <c r="AY495" s="17" t="s">
        <v>137</v>
      </c>
      <c r="BE495" s="200">
        <f t="shared" si="64"/>
        <v>0</v>
      </c>
      <c r="BF495" s="200">
        <f t="shared" si="65"/>
        <v>0</v>
      </c>
      <c r="BG495" s="200">
        <f t="shared" si="66"/>
        <v>0</v>
      </c>
      <c r="BH495" s="200">
        <f t="shared" si="67"/>
        <v>0</v>
      </c>
      <c r="BI495" s="200">
        <f t="shared" si="68"/>
        <v>0</v>
      </c>
      <c r="BJ495" s="17" t="s">
        <v>145</v>
      </c>
      <c r="BK495" s="200">
        <f t="shared" si="69"/>
        <v>0</v>
      </c>
      <c r="BL495" s="17" t="s">
        <v>233</v>
      </c>
      <c r="BM495" s="199" t="s">
        <v>862</v>
      </c>
    </row>
    <row r="496" spans="1:65" s="2" customFormat="1" ht="24.2" customHeight="1">
      <c r="A496" s="34"/>
      <c r="B496" s="35"/>
      <c r="C496" s="234" t="s">
        <v>863</v>
      </c>
      <c r="D496" s="234" t="s">
        <v>339</v>
      </c>
      <c r="E496" s="235" t="s">
        <v>864</v>
      </c>
      <c r="F496" s="236" t="s">
        <v>865</v>
      </c>
      <c r="G496" s="237" t="s">
        <v>216</v>
      </c>
      <c r="H496" s="238">
        <v>9</v>
      </c>
      <c r="I496" s="239"/>
      <c r="J496" s="240">
        <f t="shared" si="60"/>
        <v>0</v>
      </c>
      <c r="K496" s="241"/>
      <c r="L496" s="242"/>
      <c r="M496" s="243" t="s">
        <v>1</v>
      </c>
      <c r="N496" s="244" t="s">
        <v>40</v>
      </c>
      <c r="O496" s="71"/>
      <c r="P496" s="197">
        <f t="shared" si="61"/>
        <v>0</v>
      </c>
      <c r="Q496" s="197">
        <v>1.0000000000000001E-5</v>
      </c>
      <c r="R496" s="197">
        <f t="shared" si="62"/>
        <v>9.0000000000000006E-5</v>
      </c>
      <c r="S496" s="197">
        <v>0</v>
      </c>
      <c r="T496" s="198">
        <f t="shared" si="63"/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9" t="s">
        <v>311</v>
      </c>
      <c r="AT496" s="199" t="s">
        <v>339</v>
      </c>
      <c r="AU496" s="199" t="s">
        <v>145</v>
      </c>
      <c r="AY496" s="17" t="s">
        <v>137</v>
      </c>
      <c r="BE496" s="200">
        <f t="shared" si="64"/>
        <v>0</v>
      </c>
      <c r="BF496" s="200">
        <f t="shared" si="65"/>
        <v>0</v>
      </c>
      <c r="BG496" s="200">
        <f t="shared" si="66"/>
        <v>0</v>
      </c>
      <c r="BH496" s="200">
        <f t="shared" si="67"/>
        <v>0</v>
      </c>
      <c r="BI496" s="200">
        <f t="shared" si="68"/>
        <v>0</v>
      </c>
      <c r="BJ496" s="17" t="s">
        <v>145</v>
      </c>
      <c r="BK496" s="200">
        <f t="shared" si="69"/>
        <v>0</v>
      </c>
      <c r="BL496" s="17" t="s">
        <v>233</v>
      </c>
      <c r="BM496" s="199" t="s">
        <v>866</v>
      </c>
    </row>
    <row r="497" spans="1:65" s="2" customFormat="1" ht="24.2" customHeight="1">
      <c r="A497" s="34"/>
      <c r="B497" s="35"/>
      <c r="C497" s="187" t="s">
        <v>867</v>
      </c>
      <c r="D497" s="187" t="s">
        <v>140</v>
      </c>
      <c r="E497" s="188" t="s">
        <v>868</v>
      </c>
      <c r="F497" s="189" t="s">
        <v>869</v>
      </c>
      <c r="G497" s="190" t="s">
        <v>216</v>
      </c>
      <c r="H497" s="191">
        <v>2</v>
      </c>
      <c r="I497" s="192"/>
      <c r="J497" s="193">
        <f t="shared" si="60"/>
        <v>0</v>
      </c>
      <c r="K497" s="194"/>
      <c r="L497" s="39"/>
      <c r="M497" s="195" t="s">
        <v>1</v>
      </c>
      <c r="N497" s="196" t="s">
        <v>40</v>
      </c>
      <c r="O497" s="71"/>
      <c r="P497" s="197">
        <f t="shared" si="61"/>
        <v>0</v>
      </c>
      <c r="Q497" s="197">
        <v>0</v>
      </c>
      <c r="R497" s="197">
        <f t="shared" si="62"/>
        <v>0</v>
      </c>
      <c r="S497" s="197">
        <v>0</v>
      </c>
      <c r="T497" s="198">
        <f t="shared" si="63"/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9" t="s">
        <v>233</v>
      </c>
      <c r="AT497" s="199" t="s">
        <v>140</v>
      </c>
      <c r="AU497" s="199" t="s">
        <v>145</v>
      </c>
      <c r="AY497" s="17" t="s">
        <v>137</v>
      </c>
      <c r="BE497" s="200">
        <f t="shared" si="64"/>
        <v>0</v>
      </c>
      <c r="BF497" s="200">
        <f t="shared" si="65"/>
        <v>0</v>
      </c>
      <c r="BG497" s="200">
        <f t="shared" si="66"/>
        <v>0</v>
      </c>
      <c r="BH497" s="200">
        <f t="shared" si="67"/>
        <v>0</v>
      </c>
      <c r="BI497" s="200">
        <f t="shared" si="68"/>
        <v>0</v>
      </c>
      <c r="BJ497" s="17" t="s">
        <v>145</v>
      </c>
      <c r="BK497" s="200">
        <f t="shared" si="69"/>
        <v>0</v>
      </c>
      <c r="BL497" s="17" t="s">
        <v>233</v>
      </c>
      <c r="BM497" s="199" t="s">
        <v>870</v>
      </c>
    </row>
    <row r="498" spans="1:65" s="2" customFormat="1" ht="24.2" customHeight="1">
      <c r="A498" s="34"/>
      <c r="B498" s="35"/>
      <c r="C498" s="234" t="s">
        <v>871</v>
      </c>
      <c r="D498" s="234" t="s">
        <v>339</v>
      </c>
      <c r="E498" s="235" t="s">
        <v>872</v>
      </c>
      <c r="F498" s="236" t="s">
        <v>873</v>
      </c>
      <c r="G498" s="237" t="s">
        <v>216</v>
      </c>
      <c r="H498" s="238">
        <v>2</v>
      </c>
      <c r="I498" s="239"/>
      <c r="J498" s="240">
        <f t="shared" si="60"/>
        <v>0</v>
      </c>
      <c r="K498" s="241"/>
      <c r="L498" s="242"/>
      <c r="M498" s="243" t="s">
        <v>1</v>
      </c>
      <c r="N498" s="244" t="s">
        <v>40</v>
      </c>
      <c r="O498" s="71"/>
      <c r="P498" s="197">
        <f t="shared" si="61"/>
        <v>0</v>
      </c>
      <c r="Q498" s="197">
        <v>4.0000000000000003E-5</v>
      </c>
      <c r="R498" s="197">
        <f t="shared" si="62"/>
        <v>8.0000000000000007E-5</v>
      </c>
      <c r="S498" s="197">
        <v>0</v>
      </c>
      <c r="T498" s="198">
        <f t="shared" si="63"/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9" t="s">
        <v>311</v>
      </c>
      <c r="AT498" s="199" t="s">
        <v>339</v>
      </c>
      <c r="AU498" s="199" t="s">
        <v>145</v>
      </c>
      <c r="AY498" s="17" t="s">
        <v>137</v>
      </c>
      <c r="BE498" s="200">
        <f t="shared" si="64"/>
        <v>0</v>
      </c>
      <c r="BF498" s="200">
        <f t="shared" si="65"/>
        <v>0</v>
      </c>
      <c r="BG498" s="200">
        <f t="shared" si="66"/>
        <v>0</v>
      </c>
      <c r="BH498" s="200">
        <f t="shared" si="67"/>
        <v>0</v>
      </c>
      <c r="BI498" s="200">
        <f t="shared" si="68"/>
        <v>0</v>
      </c>
      <c r="BJ498" s="17" t="s">
        <v>145</v>
      </c>
      <c r="BK498" s="200">
        <f t="shared" si="69"/>
        <v>0</v>
      </c>
      <c r="BL498" s="17" t="s">
        <v>233</v>
      </c>
      <c r="BM498" s="199" t="s">
        <v>874</v>
      </c>
    </row>
    <row r="499" spans="1:65" s="2" customFormat="1" ht="16.5" customHeight="1">
      <c r="A499" s="34"/>
      <c r="B499" s="35"/>
      <c r="C499" s="234" t="s">
        <v>875</v>
      </c>
      <c r="D499" s="234" t="s">
        <v>339</v>
      </c>
      <c r="E499" s="235" t="s">
        <v>876</v>
      </c>
      <c r="F499" s="236" t="s">
        <v>877</v>
      </c>
      <c r="G499" s="237" t="s">
        <v>216</v>
      </c>
      <c r="H499" s="238">
        <v>2</v>
      </c>
      <c r="I499" s="239"/>
      <c r="J499" s="240">
        <f t="shared" si="60"/>
        <v>0</v>
      </c>
      <c r="K499" s="241"/>
      <c r="L499" s="242"/>
      <c r="M499" s="243" t="s">
        <v>1</v>
      </c>
      <c r="N499" s="244" t="s">
        <v>40</v>
      </c>
      <c r="O499" s="71"/>
      <c r="P499" s="197">
        <f t="shared" si="61"/>
        <v>0</v>
      </c>
      <c r="Q499" s="197">
        <v>5.0000000000000002E-5</v>
      </c>
      <c r="R499" s="197">
        <f t="shared" si="62"/>
        <v>1E-4</v>
      </c>
      <c r="S499" s="197">
        <v>0</v>
      </c>
      <c r="T499" s="198">
        <f t="shared" si="63"/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9" t="s">
        <v>311</v>
      </c>
      <c r="AT499" s="199" t="s">
        <v>339</v>
      </c>
      <c r="AU499" s="199" t="s">
        <v>145</v>
      </c>
      <c r="AY499" s="17" t="s">
        <v>137</v>
      </c>
      <c r="BE499" s="200">
        <f t="shared" si="64"/>
        <v>0</v>
      </c>
      <c r="BF499" s="200">
        <f t="shared" si="65"/>
        <v>0</v>
      </c>
      <c r="BG499" s="200">
        <f t="shared" si="66"/>
        <v>0</v>
      </c>
      <c r="BH499" s="200">
        <f t="shared" si="67"/>
        <v>0</v>
      </c>
      <c r="BI499" s="200">
        <f t="shared" si="68"/>
        <v>0</v>
      </c>
      <c r="BJ499" s="17" t="s">
        <v>145</v>
      </c>
      <c r="BK499" s="200">
        <f t="shared" si="69"/>
        <v>0</v>
      </c>
      <c r="BL499" s="17" t="s">
        <v>233</v>
      </c>
      <c r="BM499" s="199" t="s">
        <v>878</v>
      </c>
    </row>
    <row r="500" spans="1:65" s="2" customFormat="1" ht="24.2" customHeight="1">
      <c r="A500" s="34"/>
      <c r="B500" s="35"/>
      <c r="C500" s="187" t="s">
        <v>879</v>
      </c>
      <c r="D500" s="187" t="s">
        <v>140</v>
      </c>
      <c r="E500" s="188" t="s">
        <v>880</v>
      </c>
      <c r="F500" s="189" t="s">
        <v>881</v>
      </c>
      <c r="G500" s="190" t="s">
        <v>216</v>
      </c>
      <c r="H500" s="191">
        <v>1</v>
      </c>
      <c r="I500" s="192"/>
      <c r="J500" s="193">
        <f t="shared" si="60"/>
        <v>0</v>
      </c>
      <c r="K500" s="194"/>
      <c r="L500" s="39"/>
      <c r="M500" s="195" t="s">
        <v>1</v>
      </c>
      <c r="N500" s="196" t="s">
        <v>40</v>
      </c>
      <c r="O500" s="71"/>
      <c r="P500" s="197">
        <f t="shared" si="61"/>
        <v>0</v>
      </c>
      <c r="Q500" s="197">
        <v>0</v>
      </c>
      <c r="R500" s="197">
        <f t="shared" si="62"/>
        <v>0</v>
      </c>
      <c r="S500" s="197">
        <v>0</v>
      </c>
      <c r="T500" s="198">
        <f t="shared" si="6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9" t="s">
        <v>233</v>
      </c>
      <c r="AT500" s="199" t="s">
        <v>140</v>
      </c>
      <c r="AU500" s="199" t="s">
        <v>145</v>
      </c>
      <c r="AY500" s="17" t="s">
        <v>137</v>
      </c>
      <c r="BE500" s="200">
        <f t="shared" si="64"/>
        <v>0</v>
      </c>
      <c r="BF500" s="200">
        <f t="shared" si="65"/>
        <v>0</v>
      </c>
      <c r="BG500" s="200">
        <f t="shared" si="66"/>
        <v>0</v>
      </c>
      <c r="BH500" s="200">
        <f t="shared" si="67"/>
        <v>0</v>
      </c>
      <c r="BI500" s="200">
        <f t="shared" si="68"/>
        <v>0</v>
      </c>
      <c r="BJ500" s="17" t="s">
        <v>145</v>
      </c>
      <c r="BK500" s="200">
        <f t="shared" si="69"/>
        <v>0</v>
      </c>
      <c r="BL500" s="17" t="s">
        <v>233</v>
      </c>
      <c r="BM500" s="199" t="s">
        <v>882</v>
      </c>
    </row>
    <row r="501" spans="1:65" s="2" customFormat="1" ht="24.2" customHeight="1">
      <c r="A501" s="34"/>
      <c r="B501" s="35"/>
      <c r="C501" s="234" t="s">
        <v>883</v>
      </c>
      <c r="D501" s="234" t="s">
        <v>339</v>
      </c>
      <c r="E501" s="235" t="s">
        <v>884</v>
      </c>
      <c r="F501" s="236" t="s">
        <v>885</v>
      </c>
      <c r="G501" s="237" t="s">
        <v>216</v>
      </c>
      <c r="H501" s="238">
        <v>1</v>
      </c>
      <c r="I501" s="239"/>
      <c r="J501" s="240">
        <f t="shared" si="60"/>
        <v>0</v>
      </c>
      <c r="K501" s="241"/>
      <c r="L501" s="242"/>
      <c r="M501" s="243" t="s">
        <v>1</v>
      </c>
      <c r="N501" s="244" t="s">
        <v>40</v>
      </c>
      <c r="O501" s="71"/>
      <c r="P501" s="197">
        <f t="shared" si="61"/>
        <v>0</v>
      </c>
      <c r="Q501" s="197">
        <v>3.8999999999999999E-4</v>
      </c>
      <c r="R501" s="197">
        <f t="shared" si="62"/>
        <v>3.8999999999999999E-4</v>
      </c>
      <c r="S501" s="197">
        <v>0</v>
      </c>
      <c r="T501" s="198">
        <f t="shared" si="63"/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9" t="s">
        <v>311</v>
      </c>
      <c r="AT501" s="199" t="s">
        <v>339</v>
      </c>
      <c r="AU501" s="199" t="s">
        <v>145</v>
      </c>
      <c r="AY501" s="17" t="s">
        <v>137</v>
      </c>
      <c r="BE501" s="200">
        <f t="shared" si="64"/>
        <v>0</v>
      </c>
      <c r="BF501" s="200">
        <f t="shared" si="65"/>
        <v>0</v>
      </c>
      <c r="BG501" s="200">
        <f t="shared" si="66"/>
        <v>0</v>
      </c>
      <c r="BH501" s="200">
        <f t="shared" si="67"/>
        <v>0</v>
      </c>
      <c r="BI501" s="200">
        <f t="shared" si="68"/>
        <v>0</v>
      </c>
      <c r="BJ501" s="17" t="s">
        <v>145</v>
      </c>
      <c r="BK501" s="200">
        <f t="shared" si="69"/>
        <v>0</v>
      </c>
      <c r="BL501" s="17" t="s">
        <v>233</v>
      </c>
      <c r="BM501" s="199" t="s">
        <v>886</v>
      </c>
    </row>
    <row r="502" spans="1:65" s="2" customFormat="1" ht="33" customHeight="1">
      <c r="A502" s="34"/>
      <c r="B502" s="35"/>
      <c r="C502" s="187" t="s">
        <v>887</v>
      </c>
      <c r="D502" s="187" t="s">
        <v>140</v>
      </c>
      <c r="E502" s="188" t="s">
        <v>888</v>
      </c>
      <c r="F502" s="189" t="s">
        <v>889</v>
      </c>
      <c r="G502" s="190" t="s">
        <v>216</v>
      </c>
      <c r="H502" s="191">
        <v>6</v>
      </c>
      <c r="I502" s="192"/>
      <c r="J502" s="193">
        <f t="shared" si="60"/>
        <v>0</v>
      </c>
      <c r="K502" s="194"/>
      <c r="L502" s="39"/>
      <c r="M502" s="195" t="s">
        <v>1</v>
      </c>
      <c r="N502" s="196" t="s">
        <v>40</v>
      </c>
      <c r="O502" s="71"/>
      <c r="P502" s="197">
        <f t="shared" si="61"/>
        <v>0</v>
      </c>
      <c r="Q502" s="197">
        <v>0</v>
      </c>
      <c r="R502" s="197">
        <f t="shared" si="62"/>
        <v>0</v>
      </c>
      <c r="S502" s="197">
        <v>5.0000000000000002E-5</v>
      </c>
      <c r="T502" s="198">
        <f t="shared" si="63"/>
        <v>3.0000000000000003E-4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9" t="s">
        <v>233</v>
      </c>
      <c r="AT502" s="199" t="s">
        <v>140</v>
      </c>
      <c r="AU502" s="199" t="s">
        <v>145</v>
      </c>
      <c r="AY502" s="17" t="s">
        <v>137</v>
      </c>
      <c r="BE502" s="200">
        <f t="shared" si="64"/>
        <v>0</v>
      </c>
      <c r="BF502" s="200">
        <f t="shared" si="65"/>
        <v>0</v>
      </c>
      <c r="BG502" s="200">
        <f t="shared" si="66"/>
        <v>0</v>
      </c>
      <c r="BH502" s="200">
        <f t="shared" si="67"/>
        <v>0</v>
      </c>
      <c r="BI502" s="200">
        <f t="shared" si="68"/>
        <v>0</v>
      </c>
      <c r="BJ502" s="17" t="s">
        <v>145</v>
      </c>
      <c r="BK502" s="200">
        <f t="shared" si="69"/>
        <v>0</v>
      </c>
      <c r="BL502" s="17" t="s">
        <v>233</v>
      </c>
      <c r="BM502" s="199" t="s">
        <v>890</v>
      </c>
    </row>
    <row r="503" spans="1:65" s="13" customFormat="1" ht="11.25">
      <c r="B503" s="201"/>
      <c r="C503" s="202"/>
      <c r="D503" s="203" t="s">
        <v>147</v>
      </c>
      <c r="E503" s="204" t="s">
        <v>1</v>
      </c>
      <c r="F503" s="205" t="s">
        <v>232</v>
      </c>
      <c r="G503" s="202"/>
      <c r="H503" s="204" t="s">
        <v>1</v>
      </c>
      <c r="I503" s="206"/>
      <c r="J503" s="202"/>
      <c r="K503" s="202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147</v>
      </c>
      <c r="AU503" s="211" t="s">
        <v>145</v>
      </c>
      <c r="AV503" s="13" t="s">
        <v>82</v>
      </c>
      <c r="AW503" s="13" t="s">
        <v>32</v>
      </c>
      <c r="AX503" s="13" t="s">
        <v>74</v>
      </c>
      <c r="AY503" s="211" t="s">
        <v>137</v>
      </c>
    </row>
    <row r="504" spans="1:65" s="14" customFormat="1" ht="11.25">
      <c r="B504" s="212"/>
      <c r="C504" s="213"/>
      <c r="D504" s="203" t="s">
        <v>147</v>
      </c>
      <c r="E504" s="214" t="s">
        <v>1</v>
      </c>
      <c r="F504" s="215" t="s">
        <v>145</v>
      </c>
      <c r="G504" s="213"/>
      <c r="H504" s="216">
        <v>2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147</v>
      </c>
      <c r="AU504" s="222" t="s">
        <v>145</v>
      </c>
      <c r="AV504" s="14" t="s">
        <v>145</v>
      </c>
      <c r="AW504" s="14" t="s">
        <v>32</v>
      </c>
      <c r="AX504" s="14" t="s">
        <v>74</v>
      </c>
      <c r="AY504" s="222" t="s">
        <v>137</v>
      </c>
    </row>
    <row r="505" spans="1:65" s="13" customFormat="1" ht="11.25">
      <c r="B505" s="201"/>
      <c r="C505" s="202"/>
      <c r="D505" s="203" t="s">
        <v>147</v>
      </c>
      <c r="E505" s="204" t="s">
        <v>1</v>
      </c>
      <c r="F505" s="205" t="s">
        <v>557</v>
      </c>
      <c r="G505" s="202"/>
      <c r="H505" s="204" t="s">
        <v>1</v>
      </c>
      <c r="I505" s="206"/>
      <c r="J505" s="202"/>
      <c r="K505" s="202"/>
      <c r="L505" s="207"/>
      <c r="M505" s="208"/>
      <c r="N505" s="209"/>
      <c r="O505" s="209"/>
      <c r="P505" s="209"/>
      <c r="Q505" s="209"/>
      <c r="R505" s="209"/>
      <c r="S505" s="209"/>
      <c r="T505" s="210"/>
      <c r="AT505" s="211" t="s">
        <v>147</v>
      </c>
      <c r="AU505" s="211" t="s">
        <v>145</v>
      </c>
      <c r="AV505" s="13" t="s">
        <v>82</v>
      </c>
      <c r="AW505" s="13" t="s">
        <v>32</v>
      </c>
      <c r="AX505" s="13" t="s">
        <v>74</v>
      </c>
      <c r="AY505" s="211" t="s">
        <v>137</v>
      </c>
    </row>
    <row r="506" spans="1:65" s="14" customFormat="1" ht="11.25">
      <c r="B506" s="212"/>
      <c r="C506" s="213"/>
      <c r="D506" s="203" t="s">
        <v>147</v>
      </c>
      <c r="E506" s="214" t="s">
        <v>1</v>
      </c>
      <c r="F506" s="215" t="s">
        <v>138</v>
      </c>
      <c r="G506" s="213"/>
      <c r="H506" s="216">
        <v>3</v>
      </c>
      <c r="I506" s="217"/>
      <c r="J506" s="213"/>
      <c r="K506" s="213"/>
      <c r="L506" s="218"/>
      <c r="M506" s="219"/>
      <c r="N506" s="220"/>
      <c r="O506" s="220"/>
      <c r="P506" s="220"/>
      <c r="Q506" s="220"/>
      <c r="R506" s="220"/>
      <c r="S506" s="220"/>
      <c r="T506" s="221"/>
      <c r="AT506" s="222" t="s">
        <v>147</v>
      </c>
      <c r="AU506" s="222" t="s">
        <v>145</v>
      </c>
      <c r="AV506" s="14" t="s">
        <v>145</v>
      </c>
      <c r="AW506" s="14" t="s">
        <v>32</v>
      </c>
      <c r="AX506" s="14" t="s">
        <v>74</v>
      </c>
      <c r="AY506" s="222" t="s">
        <v>137</v>
      </c>
    </row>
    <row r="507" spans="1:65" s="13" customFormat="1" ht="11.25">
      <c r="B507" s="201"/>
      <c r="C507" s="202"/>
      <c r="D507" s="203" t="s">
        <v>147</v>
      </c>
      <c r="E507" s="204" t="s">
        <v>1</v>
      </c>
      <c r="F507" s="205" t="s">
        <v>188</v>
      </c>
      <c r="G507" s="202"/>
      <c r="H507" s="204" t="s">
        <v>1</v>
      </c>
      <c r="I507" s="206"/>
      <c r="J507" s="202"/>
      <c r="K507" s="202"/>
      <c r="L507" s="207"/>
      <c r="M507" s="208"/>
      <c r="N507" s="209"/>
      <c r="O507" s="209"/>
      <c r="P507" s="209"/>
      <c r="Q507" s="209"/>
      <c r="R507" s="209"/>
      <c r="S507" s="209"/>
      <c r="T507" s="210"/>
      <c r="AT507" s="211" t="s">
        <v>147</v>
      </c>
      <c r="AU507" s="211" t="s">
        <v>145</v>
      </c>
      <c r="AV507" s="13" t="s">
        <v>82</v>
      </c>
      <c r="AW507" s="13" t="s">
        <v>32</v>
      </c>
      <c r="AX507" s="13" t="s">
        <v>74</v>
      </c>
      <c r="AY507" s="211" t="s">
        <v>137</v>
      </c>
    </row>
    <row r="508" spans="1:65" s="14" customFormat="1" ht="11.25">
      <c r="B508" s="212"/>
      <c r="C508" s="213"/>
      <c r="D508" s="203" t="s">
        <v>147</v>
      </c>
      <c r="E508" s="214" t="s">
        <v>1</v>
      </c>
      <c r="F508" s="215" t="s">
        <v>82</v>
      </c>
      <c r="G508" s="213"/>
      <c r="H508" s="216">
        <v>1</v>
      </c>
      <c r="I508" s="217"/>
      <c r="J508" s="213"/>
      <c r="K508" s="213"/>
      <c r="L508" s="218"/>
      <c r="M508" s="219"/>
      <c r="N508" s="220"/>
      <c r="O508" s="220"/>
      <c r="P508" s="220"/>
      <c r="Q508" s="220"/>
      <c r="R508" s="220"/>
      <c r="S508" s="220"/>
      <c r="T508" s="221"/>
      <c r="AT508" s="222" t="s">
        <v>147</v>
      </c>
      <c r="AU508" s="222" t="s">
        <v>145</v>
      </c>
      <c r="AV508" s="14" t="s">
        <v>145</v>
      </c>
      <c r="AW508" s="14" t="s">
        <v>32</v>
      </c>
      <c r="AX508" s="14" t="s">
        <v>74</v>
      </c>
      <c r="AY508" s="222" t="s">
        <v>137</v>
      </c>
    </row>
    <row r="509" spans="1:65" s="15" customFormat="1" ht="11.25">
      <c r="B509" s="223"/>
      <c r="C509" s="224"/>
      <c r="D509" s="203" t="s">
        <v>147</v>
      </c>
      <c r="E509" s="225" t="s">
        <v>1</v>
      </c>
      <c r="F509" s="226" t="s">
        <v>162</v>
      </c>
      <c r="G509" s="224"/>
      <c r="H509" s="227">
        <v>6</v>
      </c>
      <c r="I509" s="228"/>
      <c r="J509" s="224"/>
      <c r="K509" s="224"/>
      <c r="L509" s="229"/>
      <c r="M509" s="230"/>
      <c r="N509" s="231"/>
      <c r="O509" s="231"/>
      <c r="P509" s="231"/>
      <c r="Q509" s="231"/>
      <c r="R509" s="231"/>
      <c r="S509" s="231"/>
      <c r="T509" s="232"/>
      <c r="AT509" s="233" t="s">
        <v>147</v>
      </c>
      <c r="AU509" s="233" t="s">
        <v>145</v>
      </c>
      <c r="AV509" s="15" t="s">
        <v>144</v>
      </c>
      <c r="AW509" s="15" t="s">
        <v>32</v>
      </c>
      <c r="AX509" s="15" t="s">
        <v>82</v>
      </c>
      <c r="AY509" s="233" t="s">
        <v>137</v>
      </c>
    </row>
    <row r="510" spans="1:65" s="2" customFormat="1" ht="24.2" customHeight="1">
      <c r="A510" s="34"/>
      <c r="B510" s="35"/>
      <c r="C510" s="187" t="s">
        <v>891</v>
      </c>
      <c r="D510" s="187" t="s">
        <v>140</v>
      </c>
      <c r="E510" s="188" t="s">
        <v>892</v>
      </c>
      <c r="F510" s="189" t="s">
        <v>893</v>
      </c>
      <c r="G510" s="190" t="s">
        <v>216</v>
      </c>
      <c r="H510" s="191">
        <v>1</v>
      </c>
      <c r="I510" s="192"/>
      <c r="J510" s="193">
        <f>ROUND(I510*H510,2)</f>
        <v>0</v>
      </c>
      <c r="K510" s="194"/>
      <c r="L510" s="39"/>
      <c r="M510" s="195" t="s">
        <v>1</v>
      </c>
      <c r="N510" s="196" t="s">
        <v>40</v>
      </c>
      <c r="O510" s="71"/>
      <c r="P510" s="197">
        <f>O510*H510</f>
        <v>0</v>
      </c>
      <c r="Q510" s="197">
        <v>0</v>
      </c>
      <c r="R510" s="197">
        <f>Q510*H510</f>
        <v>0</v>
      </c>
      <c r="S510" s="197">
        <v>0</v>
      </c>
      <c r="T510" s="198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99" t="s">
        <v>233</v>
      </c>
      <c r="AT510" s="199" t="s">
        <v>140</v>
      </c>
      <c r="AU510" s="199" t="s">
        <v>145</v>
      </c>
      <c r="AY510" s="17" t="s">
        <v>137</v>
      </c>
      <c r="BE510" s="200">
        <f>IF(N510="základní",J510,0)</f>
        <v>0</v>
      </c>
      <c r="BF510" s="200">
        <f>IF(N510="snížená",J510,0)</f>
        <v>0</v>
      </c>
      <c r="BG510" s="200">
        <f>IF(N510="zákl. přenesená",J510,0)</f>
        <v>0</v>
      </c>
      <c r="BH510" s="200">
        <f>IF(N510="sníž. přenesená",J510,0)</f>
        <v>0</v>
      </c>
      <c r="BI510" s="200">
        <f>IF(N510="nulová",J510,0)</f>
        <v>0</v>
      </c>
      <c r="BJ510" s="17" t="s">
        <v>145</v>
      </c>
      <c r="BK510" s="200">
        <f>ROUND(I510*H510,2)</f>
        <v>0</v>
      </c>
      <c r="BL510" s="17" t="s">
        <v>233</v>
      </c>
      <c r="BM510" s="199" t="s">
        <v>894</v>
      </c>
    </row>
    <row r="511" spans="1:65" s="13" customFormat="1" ht="11.25">
      <c r="B511" s="201"/>
      <c r="C511" s="202"/>
      <c r="D511" s="203" t="s">
        <v>147</v>
      </c>
      <c r="E511" s="204" t="s">
        <v>1</v>
      </c>
      <c r="F511" s="205" t="s">
        <v>895</v>
      </c>
      <c r="G511" s="202"/>
      <c r="H511" s="204" t="s">
        <v>1</v>
      </c>
      <c r="I511" s="206"/>
      <c r="J511" s="202"/>
      <c r="K511" s="202"/>
      <c r="L511" s="207"/>
      <c r="M511" s="208"/>
      <c r="N511" s="209"/>
      <c r="O511" s="209"/>
      <c r="P511" s="209"/>
      <c r="Q511" s="209"/>
      <c r="R511" s="209"/>
      <c r="S511" s="209"/>
      <c r="T511" s="210"/>
      <c r="AT511" s="211" t="s">
        <v>147</v>
      </c>
      <c r="AU511" s="211" t="s">
        <v>145</v>
      </c>
      <c r="AV511" s="13" t="s">
        <v>82</v>
      </c>
      <c r="AW511" s="13" t="s">
        <v>32</v>
      </c>
      <c r="AX511" s="13" t="s">
        <v>74</v>
      </c>
      <c r="AY511" s="211" t="s">
        <v>137</v>
      </c>
    </row>
    <row r="512" spans="1:65" s="14" customFormat="1" ht="11.25">
      <c r="B512" s="212"/>
      <c r="C512" s="213"/>
      <c r="D512" s="203" t="s">
        <v>147</v>
      </c>
      <c r="E512" s="214" t="s">
        <v>1</v>
      </c>
      <c r="F512" s="215" t="s">
        <v>82</v>
      </c>
      <c r="G512" s="213"/>
      <c r="H512" s="216">
        <v>1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147</v>
      </c>
      <c r="AU512" s="222" t="s">
        <v>145</v>
      </c>
      <c r="AV512" s="14" t="s">
        <v>145</v>
      </c>
      <c r="AW512" s="14" t="s">
        <v>32</v>
      </c>
      <c r="AX512" s="14" t="s">
        <v>82</v>
      </c>
      <c r="AY512" s="222" t="s">
        <v>137</v>
      </c>
    </row>
    <row r="513" spans="1:65" s="2" customFormat="1" ht="16.5" customHeight="1">
      <c r="A513" s="34"/>
      <c r="B513" s="35"/>
      <c r="C513" s="234" t="s">
        <v>896</v>
      </c>
      <c r="D513" s="234" t="s">
        <v>339</v>
      </c>
      <c r="E513" s="235" t="s">
        <v>897</v>
      </c>
      <c r="F513" s="236" t="s">
        <v>898</v>
      </c>
      <c r="G513" s="237" t="s">
        <v>216</v>
      </c>
      <c r="H513" s="238">
        <v>1</v>
      </c>
      <c r="I513" s="239"/>
      <c r="J513" s="240">
        <f t="shared" ref="J513:J519" si="70">ROUND(I513*H513,2)</f>
        <v>0</v>
      </c>
      <c r="K513" s="241"/>
      <c r="L513" s="242"/>
      <c r="M513" s="243" t="s">
        <v>1</v>
      </c>
      <c r="N513" s="244" t="s">
        <v>40</v>
      </c>
      <c r="O513" s="71"/>
      <c r="P513" s="197">
        <f t="shared" ref="P513:P519" si="71">O513*H513</f>
        <v>0</v>
      </c>
      <c r="Q513" s="197">
        <v>0</v>
      </c>
      <c r="R513" s="197">
        <f t="shared" ref="R513:R519" si="72">Q513*H513</f>
        <v>0</v>
      </c>
      <c r="S513" s="197">
        <v>0</v>
      </c>
      <c r="T513" s="198">
        <f t="shared" ref="T513:T519" si="73"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9" t="s">
        <v>190</v>
      </c>
      <c r="AT513" s="199" t="s">
        <v>339</v>
      </c>
      <c r="AU513" s="199" t="s">
        <v>145</v>
      </c>
      <c r="AY513" s="17" t="s">
        <v>137</v>
      </c>
      <c r="BE513" s="200">
        <f t="shared" ref="BE513:BE519" si="74">IF(N513="základní",J513,0)</f>
        <v>0</v>
      </c>
      <c r="BF513" s="200">
        <f t="shared" ref="BF513:BF519" si="75">IF(N513="snížená",J513,0)</f>
        <v>0</v>
      </c>
      <c r="BG513" s="200">
        <f t="shared" ref="BG513:BG519" si="76">IF(N513="zákl. přenesená",J513,0)</f>
        <v>0</v>
      </c>
      <c r="BH513" s="200">
        <f t="shared" ref="BH513:BH519" si="77">IF(N513="sníž. přenesená",J513,0)</f>
        <v>0</v>
      </c>
      <c r="BI513" s="200">
        <f t="shared" ref="BI513:BI519" si="78">IF(N513="nulová",J513,0)</f>
        <v>0</v>
      </c>
      <c r="BJ513" s="17" t="s">
        <v>145</v>
      </c>
      <c r="BK513" s="200">
        <f t="shared" ref="BK513:BK519" si="79">ROUND(I513*H513,2)</f>
        <v>0</v>
      </c>
      <c r="BL513" s="17" t="s">
        <v>144</v>
      </c>
      <c r="BM513" s="199" t="s">
        <v>899</v>
      </c>
    </row>
    <row r="514" spans="1:65" s="2" customFormat="1" ht="24.2" customHeight="1">
      <c r="A514" s="34"/>
      <c r="B514" s="35"/>
      <c r="C514" s="187" t="s">
        <v>900</v>
      </c>
      <c r="D514" s="187" t="s">
        <v>140</v>
      </c>
      <c r="E514" s="188" t="s">
        <v>901</v>
      </c>
      <c r="F514" s="189" t="s">
        <v>902</v>
      </c>
      <c r="G514" s="190" t="s">
        <v>216</v>
      </c>
      <c r="H514" s="191">
        <v>4</v>
      </c>
      <c r="I514" s="192"/>
      <c r="J514" s="193">
        <f t="shared" si="70"/>
        <v>0</v>
      </c>
      <c r="K514" s="194"/>
      <c r="L514" s="39"/>
      <c r="M514" s="195" t="s">
        <v>1</v>
      </c>
      <c r="N514" s="196" t="s">
        <v>40</v>
      </c>
      <c r="O514" s="71"/>
      <c r="P514" s="197">
        <f t="shared" si="71"/>
        <v>0</v>
      </c>
      <c r="Q514" s="197">
        <v>0</v>
      </c>
      <c r="R514" s="197">
        <f t="shared" si="72"/>
        <v>0</v>
      </c>
      <c r="S514" s="197">
        <v>0</v>
      </c>
      <c r="T514" s="198">
        <f t="shared" si="73"/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9" t="s">
        <v>233</v>
      </c>
      <c r="AT514" s="199" t="s">
        <v>140</v>
      </c>
      <c r="AU514" s="199" t="s">
        <v>145</v>
      </c>
      <c r="AY514" s="17" t="s">
        <v>137</v>
      </c>
      <c r="BE514" s="200">
        <f t="shared" si="74"/>
        <v>0</v>
      </c>
      <c r="BF514" s="200">
        <f t="shared" si="75"/>
        <v>0</v>
      </c>
      <c r="BG514" s="200">
        <f t="shared" si="76"/>
        <v>0</v>
      </c>
      <c r="BH514" s="200">
        <f t="shared" si="77"/>
        <v>0</v>
      </c>
      <c r="BI514" s="200">
        <f t="shared" si="78"/>
        <v>0</v>
      </c>
      <c r="BJ514" s="17" t="s">
        <v>145</v>
      </c>
      <c r="BK514" s="200">
        <f t="shared" si="79"/>
        <v>0</v>
      </c>
      <c r="BL514" s="17" t="s">
        <v>233</v>
      </c>
      <c r="BM514" s="199" t="s">
        <v>903</v>
      </c>
    </row>
    <row r="515" spans="1:65" s="2" customFormat="1" ht="24.2" customHeight="1">
      <c r="A515" s="34"/>
      <c r="B515" s="35"/>
      <c r="C515" s="234" t="s">
        <v>904</v>
      </c>
      <c r="D515" s="234" t="s">
        <v>339</v>
      </c>
      <c r="E515" s="235" t="s">
        <v>905</v>
      </c>
      <c r="F515" s="236" t="s">
        <v>906</v>
      </c>
      <c r="G515" s="237" t="s">
        <v>216</v>
      </c>
      <c r="H515" s="238">
        <v>4</v>
      </c>
      <c r="I515" s="239"/>
      <c r="J515" s="240">
        <f t="shared" si="70"/>
        <v>0</v>
      </c>
      <c r="K515" s="241"/>
      <c r="L515" s="242"/>
      <c r="M515" s="243" t="s">
        <v>1</v>
      </c>
      <c r="N515" s="244" t="s">
        <v>40</v>
      </c>
      <c r="O515" s="71"/>
      <c r="P515" s="197">
        <f t="shared" si="71"/>
        <v>0</v>
      </c>
      <c r="Q515" s="197">
        <v>6.9999999999999994E-5</v>
      </c>
      <c r="R515" s="197">
        <f t="shared" si="72"/>
        <v>2.7999999999999998E-4</v>
      </c>
      <c r="S515" s="197">
        <v>0</v>
      </c>
      <c r="T515" s="198">
        <f t="shared" si="73"/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9" t="s">
        <v>311</v>
      </c>
      <c r="AT515" s="199" t="s">
        <v>339</v>
      </c>
      <c r="AU515" s="199" t="s">
        <v>145</v>
      </c>
      <c r="AY515" s="17" t="s">
        <v>137</v>
      </c>
      <c r="BE515" s="200">
        <f t="shared" si="74"/>
        <v>0</v>
      </c>
      <c r="BF515" s="200">
        <f t="shared" si="75"/>
        <v>0</v>
      </c>
      <c r="BG515" s="200">
        <f t="shared" si="76"/>
        <v>0</v>
      </c>
      <c r="BH515" s="200">
        <f t="shared" si="77"/>
        <v>0</v>
      </c>
      <c r="BI515" s="200">
        <f t="shared" si="78"/>
        <v>0</v>
      </c>
      <c r="BJ515" s="17" t="s">
        <v>145</v>
      </c>
      <c r="BK515" s="200">
        <f t="shared" si="79"/>
        <v>0</v>
      </c>
      <c r="BL515" s="17" t="s">
        <v>233</v>
      </c>
      <c r="BM515" s="199" t="s">
        <v>907</v>
      </c>
    </row>
    <row r="516" spans="1:65" s="2" customFormat="1" ht="24.2" customHeight="1">
      <c r="A516" s="34"/>
      <c r="B516" s="35"/>
      <c r="C516" s="234" t="s">
        <v>908</v>
      </c>
      <c r="D516" s="234" t="s">
        <v>339</v>
      </c>
      <c r="E516" s="235" t="s">
        <v>909</v>
      </c>
      <c r="F516" s="236" t="s">
        <v>910</v>
      </c>
      <c r="G516" s="237" t="s">
        <v>216</v>
      </c>
      <c r="H516" s="238">
        <v>4</v>
      </c>
      <c r="I516" s="239"/>
      <c r="J516" s="240">
        <f t="shared" si="70"/>
        <v>0</v>
      </c>
      <c r="K516" s="241"/>
      <c r="L516" s="242"/>
      <c r="M516" s="243" t="s">
        <v>1</v>
      </c>
      <c r="N516" s="244" t="s">
        <v>40</v>
      </c>
      <c r="O516" s="71"/>
      <c r="P516" s="197">
        <f t="shared" si="71"/>
        <v>0</v>
      </c>
      <c r="Q516" s="197">
        <v>6.0000000000000002E-5</v>
      </c>
      <c r="R516" s="197">
        <f t="shared" si="72"/>
        <v>2.4000000000000001E-4</v>
      </c>
      <c r="S516" s="197">
        <v>0</v>
      </c>
      <c r="T516" s="198">
        <f t="shared" si="73"/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9" t="s">
        <v>311</v>
      </c>
      <c r="AT516" s="199" t="s">
        <v>339</v>
      </c>
      <c r="AU516" s="199" t="s">
        <v>145</v>
      </c>
      <c r="AY516" s="17" t="s">
        <v>137</v>
      </c>
      <c r="BE516" s="200">
        <f t="shared" si="74"/>
        <v>0</v>
      </c>
      <c r="BF516" s="200">
        <f t="shared" si="75"/>
        <v>0</v>
      </c>
      <c r="BG516" s="200">
        <f t="shared" si="76"/>
        <v>0</v>
      </c>
      <c r="BH516" s="200">
        <f t="shared" si="77"/>
        <v>0</v>
      </c>
      <c r="BI516" s="200">
        <f t="shared" si="78"/>
        <v>0</v>
      </c>
      <c r="BJ516" s="17" t="s">
        <v>145</v>
      </c>
      <c r="BK516" s="200">
        <f t="shared" si="79"/>
        <v>0</v>
      </c>
      <c r="BL516" s="17" t="s">
        <v>233</v>
      </c>
      <c r="BM516" s="199" t="s">
        <v>911</v>
      </c>
    </row>
    <row r="517" spans="1:65" s="2" customFormat="1" ht="33" customHeight="1">
      <c r="A517" s="34"/>
      <c r="B517" s="35"/>
      <c r="C517" s="187" t="s">
        <v>912</v>
      </c>
      <c r="D517" s="187" t="s">
        <v>140</v>
      </c>
      <c r="E517" s="188" t="s">
        <v>913</v>
      </c>
      <c r="F517" s="189" t="s">
        <v>914</v>
      </c>
      <c r="G517" s="190" t="s">
        <v>216</v>
      </c>
      <c r="H517" s="191">
        <v>10</v>
      </c>
      <c r="I517" s="192"/>
      <c r="J517" s="193">
        <f t="shared" si="70"/>
        <v>0</v>
      </c>
      <c r="K517" s="194"/>
      <c r="L517" s="39"/>
      <c r="M517" s="195" t="s">
        <v>1</v>
      </c>
      <c r="N517" s="196" t="s">
        <v>40</v>
      </c>
      <c r="O517" s="71"/>
      <c r="P517" s="197">
        <f t="shared" si="71"/>
        <v>0</v>
      </c>
      <c r="Q517" s="197">
        <v>0</v>
      </c>
      <c r="R517" s="197">
        <f t="shared" si="72"/>
        <v>0</v>
      </c>
      <c r="S517" s="197">
        <v>0</v>
      </c>
      <c r="T517" s="198">
        <f t="shared" si="73"/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9" t="s">
        <v>233</v>
      </c>
      <c r="AT517" s="199" t="s">
        <v>140</v>
      </c>
      <c r="AU517" s="199" t="s">
        <v>145</v>
      </c>
      <c r="AY517" s="17" t="s">
        <v>137</v>
      </c>
      <c r="BE517" s="200">
        <f t="shared" si="74"/>
        <v>0</v>
      </c>
      <c r="BF517" s="200">
        <f t="shared" si="75"/>
        <v>0</v>
      </c>
      <c r="BG517" s="200">
        <f t="shared" si="76"/>
        <v>0</v>
      </c>
      <c r="BH517" s="200">
        <f t="shared" si="77"/>
        <v>0</v>
      </c>
      <c r="BI517" s="200">
        <f t="shared" si="78"/>
        <v>0</v>
      </c>
      <c r="BJ517" s="17" t="s">
        <v>145</v>
      </c>
      <c r="BK517" s="200">
        <f t="shared" si="79"/>
        <v>0</v>
      </c>
      <c r="BL517" s="17" t="s">
        <v>233</v>
      </c>
      <c r="BM517" s="199" t="s">
        <v>915</v>
      </c>
    </row>
    <row r="518" spans="1:65" s="2" customFormat="1" ht="24.2" customHeight="1">
      <c r="A518" s="34"/>
      <c r="B518" s="35"/>
      <c r="C518" s="234" t="s">
        <v>916</v>
      </c>
      <c r="D518" s="234" t="s">
        <v>339</v>
      </c>
      <c r="E518" s="235" t="s">
        <v>917</v>
      </c>
      <c r="F518" s="236" t="s">
        <v>918</v>
      </c>
      <c r="G518" s="237" t="s">
        <v>216</v>
      </c>
      <c r="H518" s="238">
        <v>10</v>
      </c>
      <c r="I518" s="239"/>
      <c r="J518" s="240">
        <f t="shared" si="70"/>
        <v>0</v>
      </c>
      <c r="K518" s="241"/>
      <c r="L518" s="242"/>
      <c r="M518" s="243" t="s">
        <v>1</v>
      </c>
      <c r="N518" s="244" t="s">
        <v>40</v>
      </c>
      <c r="O518" s="71"/>
      <c r="P518" s="197">
        <f t="shared" si="71"/>
        <v>0</v>
      </c>
      <c r="Q518" s="197">
        <v>1E-4</v>
      </c>
      <c r="R518" s="197">
        <f t="shared" si="72"/>
        <v>1E-3</v>
      </c>
      <c r="S518" s="197">
        <v>0</v>
      </c>
      <c r="T518" s="198">
        <f t="shared" si="73"/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9" t="s">
        <v>311</v>
      </c>
      <c r="AT518" s="199" t="s">
        <v>339</v>
      </c>
      <c r="AU518" s="199" t="s">
        <v>145</v>
      </c>
      <c r="AY518" s="17" t="s">
        <v>137</v>
      </c>
      <c r="BE518" s="200">
        <f t="shared" si="74"/>
        <v>0</v>
      </c>
      <c r="BF518" s="200">
        <f t="shared" si="75"/>
        <v>0</v>
      </c>
      <c r="BG518" s="200">
        <f t="shared" si="76"/>
        <v>0</v>
      </c>
      <c r="BH518" s="200">
        <f t="shared" si="77"/>
        <v>0</v>
      </c>
      <c r="BI518" s="200">
        <f t="shared" si="78"/>
        <v>0</v>
      </c>
      <c r="BJ518" s="17" t="s">
        <v>145</v>
      </c>
      <c r="BK518" s="200">
        <f t="shared" si="79"/>
        <v>0</v>
      </c>
      <c r="BL518" s="17" t="s">
        <v>233</v>
      </c>
      <c r="BM518" s="199" t="s">
        <v>919</v>
      </c>
    </row>
    <row r="519" spans="1:65" s="2" customFormat="1" ht="37.9" customHeight="1">
      <c r="A519" s="34"/>
      <c r="B519" s="35"/>
      <c r="C519" s="187" t="s">
        <v>920</v>
      </c>
      <c r="D519" s="187" t="s">
        <v>140</v>
      </c>
      <c r="E519" s="188" t="s">
        <v>921</v>
      </c>
      <c r="F519" s="189" t="s">
        <v>922</v>
      </c>
      <c r="G519" s="190" t="s">
        <v>216</v>
      </c>
      <c r="H519" s="191">
        <v>11</v>
      </c>
      <c r="I519" s="192"/>
      <c r="J519" s="193">
        <f t="shared" si="70"/>
        <v>0</v>
      </c>
      <c r="K519" s="194"/>
      <c r="L519" s="39"/>
      <c r="M519" s="195" t="s">
        <v>1</v>
      </c>
      <c r="N519" s="196" t="s">
        <v>40</v>
      </c>
      <c r="O519" s="71"/>
      <c r="P519" s="197">
        <f t="shared" si="71"/>
        <v>0</v>
      </c>
      <c r="Q519" s="197">
        <v>0</v>
      </c>
      <c r="R519" s="197">
        <f t="shared" si="72"/>
        <v>0</v>
      </c>
      <c r="S519" s="197">
        <v>5.0000000000000002E-5</v>
      </c>
      <c r="T519" s="198">
        <f t="shared" si="73"/>
        <v>5.5000000000000003E-4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9" t="s">
        <v>233</v>
      </c>
      <c r="AT519" s="199" t="s">
        <v>140</v>
      </c>
      <c r="AU519" s="199" t="s">
        <v>145</v>
      </c>
      <c r="AY519" s="17" t="s">
        <v>137</v>
      </c>
      <c r="BE519" s="200">
        <f t="shared" si="74"/>
        <v>0</v>
      </c>
      <c r="BF519" s="200">
        <f t="shared" si="75"/>
        <v>0</v>
      </c>
      <c r="BG519" s="200">
        <f t="shared" si="76"/>
        <v>0</v>
      </c>
      <c r="BH519" s="200">
        <f t="shared" si="77"/>
        <v>0</v>
      </c>
      <c r="BI519" s="200">
        <f t="shared" si="78"/>
        <v>0</v>
      </c>
      <c r="BJ519" s="17" t="s">
        <v>145</v>
      </c>
      <c r="BK519" s="200">
        <f t="shared" si="79"/>
        <v>0</v>
      </c>
      <c r="BL519" s="17" t="s">
        <v>233</v>
      </c>
      <c r="BM519" s="199" t="s">
        <v>923</v>
      </c>
    </row>
    <row r="520" spans="1:65" s="13" customFormat="1" ht="11.25">
      <c r="B520" s="201"/>
      <c r="C520" s="202"/>
      <c r="D520" s="203" t="s">
        <v>147</v>
      </c>
      <c r="E520" s="204" t="s">
        <v>1</v>
      </c>
      <c r="F520" s="205" t="s">
        <v>557</v>
      </c>
      <c r="G520" s="202"/>
      <c r="H520" s="204" t="s">
        <v>1</v>
      </c>
      <c r="I520" s="206"/>
      <c r="J520" s="202"/>
      <c r="K520" s="202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147</v>
      </c>
      <c r="AU520" s="211" t="s">
        <v>145</v>
      </c>
      <c r="AV520" s="13" t="s">
        <v>82</v>
      </c>
      <c r="AW520" s="13" t="s">
        <v>32</v>
      </c>
      <c r="AX520" s="13" t="s">
        <v>74</v>
      </c>
      <c r="AY520" s="211" t="s">
        <v>137</v>
      </c>
    </row>
    <row r="521" spans="1:65" s="14" customFormat="1" ht="11.25">
      <c r="B521" s="212"/>
      <c r="C521" s="213"/>
      <c r="D521" s="203" t="s">
        <v>147</v>
      </c>
      <c r="E521" s="214" t="s">
        <v>1</v>
      </c>
      <c r="F521" s="215" t="s">
        <v>924</v>
      </c>
      <c r="G521" s="213"/>
      <c r="H521" s="216">
        <v>6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147</v>
      </c>
      <c r="AU521" s="222" t="s">
        <v>145</v>
      </c>
      <c r="AV521" s="14" t="s">
        <v>145</v>
      </c>
      <c r="AW521" s="14" t="s">
        <v>32</v>
      </c>
      <c r="AX521" s="14" t="s">
        <v>74</v>
      </c>
      <c r="AY521" s="222" t="s">
        <v>137</v>
      </c>
    </row>
    <row r="522" spans="1:65" s="13" customFormat="1" ht="11.25">
      <c r="B522" s="201"/>
      <c r="C522" s="202"/>
      <c r="D522" s="203" t="s">
        <v>147</v>
      </c>
      <c r="E522" s="204" t="s">
        <v>1</v>
      </c>
      <c r="F522" s="205" t="s">
        <v>188</v>
      </c>
      <c r="G522" s="202"/>
      <c r="H522" s="204" t="s">
        <v>1</v>
      </c>
      <c r="I522" s="206"/>
      <c r="J522" s="202"/>
      <c r="K522" s="202"/>
      <c r="L522" s="207"/>
      <c r="M522" s="208"/>
      <c r="N522" s="209"/>
      <c r="O522" s="209"/>
      <c r="P522" s="209"/>
      <c r="Q522" s="209"/>
      <c r="R522" s="209"/>
      <c r="S522" s="209"/>
      <c r="T522" s="210"/>
      <c r="AT522" s="211" t="s">
        <v>147</v>
      </c>
      <c r="AU522" s="211" t="s">
        <v>145</v>
      </c>
      <c r="AV522" s="13" t="s">
        <v>82</v>
      </c>
      <c r="AW522" s="13" t="s">
        <v>32</v>
      </c>
      <c r="AX522" s="13" t="s">
        <v>74</v>
      </c>
      <c r="AY522" s="211" t="s">
        <v>137</v>
      </c>
    </row>
    <row r="523" spans="1:65" s="14" customFormat="1" ht="11.25">
      <c r="B523" s="212"/>
      <c r="C523" s="213"/>
      <c r="D523" s="203" t="s">
        <v>147</v>
      </c>
      <c r="E523" s="214" t="s">
        <v>1</v>
      </c>
      <c r="F523" s="215" t="s">
        <v>925</v>
      </c>
      <c r="G523" s="213"/>
      <c r="H523" s="216">
        <v>4</v>
      </c>
      <c r="I523" s="217"/>
      <c r="J523" s="213"/>
      <c r="K523" s="213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147</v>
      </c>
      <c r="AU523" s="222" t="s">
        <v>145</v>
      </c>
      <c r="AV523" s="14" t="s">
        <v>145</v>
      </c>
      <c r="AW523" s="14" t="s">
        <v>32</v>
      </c>
      <c r="AX523" s="14" t="s">
        <v>74</v>
      </c>
      <c r="AY523" s="222" t="s">
        <v>137</v>
      </c>
    </row>
    <row r="524" spans="1:65" s="13" customFormat="1" ht="11.25">
      <c r="B524" s="201"/>
      <c r="C524" s="202"/>
      <c r="D524" s="203" t="s">
        <v>147</v>
      </c>
      <c r="E524" s="204" t="s">
        <v>1</v>
      </c>
      <c r="F524" s="205" t="s">
        <v>232</v>
      </c>
      <c r="G524" s="202"/>
      <c r="H524" s="204" t="s">
        <v>1</v>
      </c>
      <c r="I524" s="206"/>
      <c r="J524" s="202"/>
      <c r="K524" s="202"/>
      <c r="L524" s="207"/>
      <c r="M524" s="208"/>
      <c r="N524" s="209"/>
      <c r="O524" s="209"/>
      <c r="P524" s="209"/>
      <c r="Q524" s="209"/>
      <c r="R524" s="209"/>
      <c r="S524" s="209"/>
      <c r="T524" s="210"/>
      <c r="AT524" s="211" t="s">
        <v>147</v>
      </c>
      <c r="AU524" s="211" t="s">
        <v>145</v>
      </c>
      <c r="AV524" s="13" t="s">
        <v>82</v>
      </c>
      <c r="AW524" s="13" t="s">
        <v>32</v>
      </c>
      <c r="AX524" s="13" t="s">
        <v>74</v>
      </c>
      <c r="AY524" s="211" t="s">
        <v>137</v>
      </c>
    </row>
    <row r="525" spans="1:65" s="14" customFormat="1" ht="11.25">
      <c r="B525" s="212"/>
      <c r="C525" s="213"/>
      <c r="D525" s="203" t="s">
        <v>147</v>
      </c>
      <c r="E525" s="214" t="s">
        <v>1</v>
      </c>
      <c r="F525" s="215" t="s">
        <v>82</v>
      </c>
      <c r="G525" s="213"/>
      <c r="H525" s="216">
        <v>1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147</v>
      </c>
      <c r="AU525" s="222" t="s">
        <v>145</v>
      </c>
      <c r="AV525" s="14" t="s">
        <v>145</v>
      </c>
      <c r="AW525" s="14" t="s">
        <v>32</v>
      </c>
      <c r="AX525" s="14" t="s">
        <v>74</v>
      </c>
      <c r="AY525" s="222" t="s">
        <v>137</v>
      </c>
    </row>
    <row r="526" spans="1:65" s="15" customFormat="1" ht="11.25">
      <c r="B526" s="223"/>
      <c r="C526" s="224"/>
      <c r="D526" s="203" t="s">
        <v>147</v>
      </c>
      <c r="E526" s="225" t="s">
        <v>1</v>
      </c>
      <c r="F526" s="226" t="s">
        <v>162</v>
      </c>
      <c r="G526" s="224"/>
      <c r="H526" s="227">
        <v>11</v>
      </c>
      <c r="I526" s="228"/>
      <c r="J526" s="224"/>
      <c r="K526" s="224"/>
      <c r="L526" s="229"/>
      <c r="M526" s="230"/>
      <c r="N526" s="231"/>
      <c r="O526" s="231"/>
      <c r="P526" s="231"/>
      <c r="Q526" s="231"/>
      <c r="R526" s="231"/>
      <c r="S526" s="231"/>
      <c r="T526" s="232"/>
      <c r="AT526" s="233" t="s">
        <v>147</v>
      </c>
      <c r="AU526" s="233" t="s">
        <v>145</v>
      </c>
      <c r="AV526" s="15" t="s">
        <v>144</v>
      </c>
      <c r="AW526" s="15" t="s">
        <v>32</v>
      </c>
      <c r="AX526" s="15" t="s">
        <v>82</v>
      </c>
      <c r="AY526" s="233" t="s">
        <v>137</v>
      </c>
    </row>
    <row r="527" spans="1:65" s="2" customFormat="1" ht="16.5" customHeight="1">
      <c r="A527" s="34"/>
      <c r="B527" s="35"/>
      <c r="C527" s="187" t="s">
        <v>926</v>
      </c>
      <c r="D527" s="187" t="s">
        <v>140</v>
      </c>
      <c r="E527" s="188" t="s">
        <v>927</v>
      </c>
      <c r="F527" s="189" t="s">
        <v>928</v>
      </c>
      <c r="G527" s="190" t="s">
        <v>216</v>
      </c>
      <c r="H527" s="191">
        <v>8</v>
      </c>
      <c r="I527" s="192"/>
      <c r="J527" s="193">
        <f>ROUND(I527*H527,2)</f>
        <v>0</v>
      </c>
      <c r="K527" s="194"/>
      <c r="L527" s="39"/>
      <c r="M527" s="195" t="s">
        <v>1</v>
      </c>
      <c r="N527" s="196" t="s">
        <v>40</v>
      </c>
      <c r="O527" s="71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9" t="s">
        <v>144</v>
      </c>
      <c r="AT527" s="199" t="s">
        <v>140</v>
      </c>
      <c r="AU527" s="199" t="s">
        <v>145</v>
      </c>
      <c r="AY527" s="17" t="s">
        <v>137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7" t="s">
        <v>145</v>
      </c>
      <c r="BK527" s="200">
        <f>ROUND(I527*H527,2)</f>
        <v>0</v>
      </c>
      <c r="BL527" s="17" t="s">
        <v>144</v>
      </c>
      <c r="BM527" s="199" t="s">
        <v>929</v>
      </c>
    </row>
    <row r="528" spans="1:65" s="2" customFormat="1" ht="16.5" customHeight="1">
      <c r="A528" s="34"/>
      <c r="B528" s="35"/>
      <c r="C528" s="234" t="s">
        <v>930</v>
      </c>
      <c r="D528" s="234" t="s">
        <v>339</v>
      </c>
      <c r="E528" s="235" t="s">
        <v>931</v>
      </c>
      <c r="F528" s="236" t="s">
        <v>932</v>
      </c>
      <c r="G528" s="237" t="s">
        <v>216</v>
      </c>
      <c r="H528" s="238">
        <v>6</v>
      </c>
      <c r="I528" s="239"/>
      <c r="J528" s="240">
        <f>ROUND(I528*H528,2)</f>
        <v>0</v>
      </c>
      <c r="K528" s="241"/>
      <c r="L528" s="242"/>
      <c r="M528" s="243" t="s">
        <v>1</v>
      </c>
      <c r="N528" s="244" t="s">
        <v>40</v>
      </c>
      <c r="O528" s="71"/>
      <c r="P528" s="197">
        <f>O528*H528</f>
        <v>0</v>
      </c>
      <c r="Q528" s="197">
        <v>4.0000000000000002E-4</v>
      </c>
      <c r="R528" s="197">
        <f>Q528*H528</f>
        <v>2.4000000000000002E-3</v>
      </c>
      <c r="S528" s="197">
        <v>0</v>
      </c>
      <c r="T528" s="198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9" t="s">
        <v>190</v>
      </c>
      <c r="AT528" s="199" t="s">
        <v>339</v>
      </c>
      <c r="AU528" s="199" t="s">
        <v>145</v>
      </c>
      <c r="AY528" s="17" t="s">
        <v>137</v>
      </c>
      <c r="BE528" s="200">
        <f>IF(N528="základní",J528,0)</f>
        <v>0</v>
      </c>
      <c r="BF528" s="200">
        <f>IF(N528="snížená",J528,0)</f>
        <v>0</v>
      </c>
      <c r="BG528" s="200">
        <f>IF(N528="zákl. přenesená",J528,0)</f>
        <v>0</v>
      </c>
      <c r="BH528" s="200">
        <f>IF(N528="sníž. přenesená",J528,0)</f>
        <v>0</v>
      </c>
      <c r="BI528" s="200">
        <f>IF(N528="nulová",J528,0)</f>
        <v>0</v>
      </c>
      <c r="BJ528" s="17" t="s">
        <v>145</v>
      </c>
      <c r="BK528" s="200">
        <f>ROUND(I528*H528,2)</f>
        <v>0</v>
      </c>
      <c r="BL528" s="17" t="s">
        <v>144</v>
      </c>
      <c r="BM528" s="199" t="s">
        <v>933</v>
      </c>
    </row>
    <row r="529" spans="1:65" s="13" customFormat="1" ht="11.25">
      <c r="B529" s="201"/>
      <c r="C529" s="202"/>
      <c r="D529" s="203" t="s">
        <v>147</v>
      </c>
      <c r="E529" s="204" t="s">
        <v>1</v>
      </c>
      <c r="F529" s="205" t="s">
        <v>934</v>
      </c>
      <c r="G529" s="202"/>
      <c r="H529" s="204" t="s">
        <v>1</v>
      </c>
      <c r="I529" s="206"/>
      <c r="J529" s="202"/>
      <c r="K529" s="202"/>
      <c r="L529" s="207"/>
      <c r="M529" s="208"/>
      <c r="N529" s="209"/>
      <c r="O529" s="209"/>
      <c r="P529" s="209"/>
      <c r="Q529" s="209"/>
      <c r="R529" s="209"/>
      <c r="S529" s="209"/>
      <c r="T529" s="210"/>
      <c r="AT529" s="211" t="s">
        <v>147</v>
      </c>
      <c r="AU529" s="211" t="s">
        <v>145</v>
      </c>
      <c r="AV529" s="13" t="s">
        <v>82</v>
      </c>
      <c r="AW529" s="13" t="s">
        <v>32</v>
      </c>
      <c r="AX529" s="13" t="s">
        <v>74</v>
      </c>
      <c r="AY529" s="211" t="s">
        <v>137</v>
      </c>
    </row>
    <row r="530" spans="1:65" s="14" customFormat="1" ht="11.25">
      <c r="B530" s="212"/>
      <c r="C530" s="213"/>
      <c r="D530" s="203" t="s">
        <v>147</v>
      </c>
      <c r="E530" s="214" t="s">
        <v>1</v>
      </c>
      <c r="F530" s="215" t="s">
        <v>150</v>
      </c>
      <c r="G530" s="213"/>
      <c r="H530" s="216">
        <v>6</v>
      </c>
      <c r="I530" s="217"/>
      <c r="J530" s="213"/>
      <c r="K530" s="213"/>
      <c r="L530" s="218"/>
      <c r="M530" s="219"/>
      <c r="N530" s="220"/>
      <c r="O530" s="220"/>
      <c r="P530" s="220"/>
      <c r="Q530" s="220"/>
      <c r="R530" s="220"/>
      <c r="S530" s="220"/>
      <c r="T530" s="221"/>
      <c r="AT530" s="222" t="s">
        <v>147</v>
      </c>
      <c r="AU530" s="222" t="s">
        <v>145</v>
      </c>
      <c r="AV530" s="14" t="s">
        <v>145</v>
      </c>
      <c r="AW530" s="14" t="s">
        <v>32</v>
      </c>
      <c r="AX530" s="14" t="s">
        <v>82</v>
      </c>
      <c r="AY530" s="222" t="s">
        <v>137</v>
      </c>
    </row>
    <row r="531" spans="1:65" s="2" customFormat="1" ht="16.5" customHeight="1">
      <c r="A531" s="34"/>
      <c r="B531" s="35"/>
      <c r="C531" s="234" t="s">
        <v>935</v>
      </c>
      <c r="D531" s="234" t="s">
        <v>339</v>
      </c>
      <c r="E531" s="235" t="s">
        <v>936</v>
      </c>
      <c r="F531" s="236" t="s">
        <v>937</v>
      </c>
      <c r="G531" s="237" t="s">
        <v>216</v>
      </c>
      <c r="H531" s="238">
        <v>2</v>
      </c>
      <c r="I531" s="239"/>
      <c r="J531" s="240">
        <f>ROUND(I531*H531,2)</f>
        <v>0</v>
      </c>
      <c r="K531" s="241"/>
      <c r="L531" s="242"/>
      <c r="M531" s="243" t="s">
        <v>1</v>
      </c>
      <c r="N531" s="244" t="s">
        <v>40</v>
      </c>
      <c r="O531" s="71"/>
      <c r="P531" s="197">
        <f>O531*H531</f>
        <v>0</v>
      </c>
      <c r="Q531" s="197">
        <v>4.0000000000000002E-4</v>
      </c>
      <c r="R531" s="197">
        <f>Q531*H531</f>
        <v>8.0000000000000004E-4</v>
      </c>
      <c r="S531" s="197">
        <v>0</v>
      </c>
      <c r="T531" s="19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9" t="s">
        <v>311</v>
      </c>
      <c r="AT531" s="199" t="s">
        <v>339</v>
      </c>
      <c r="AU531" s="199" t="s">
        <v>145</v>
      </c>
      <c r="AY531" s="17" t="s">
        <v>137</v>
      </c>
      <c r="BE531" s="200">
        <f>IF(N531="základní",J531,0)</f>
        <v>0</v>
      </c>
      <c r="BF531" s="200">
        <f>IF(N531="snížená",J531,0)</f>
        <v>0</v>
      </c>
      <c r="BG531" s="200">
        <f>IF(N531="zákl. přenesená",J531,0)</f>
        <v>0</v>
      </c>
      <c r="BH531" s="200">
        <f>IF(N531="sníž. přenesená",J531,0)</f>
        <v>0</v>
      </c>
      <c r="BI531" s="200">
        <f>IF(N531="nulová",J531,0)</f>
        <v>0</v>
      </c>
      <c r="BJ531" s="17" t="s">
        <v>145</v>
      </c>
      <c r="BK531" s="200">
        <f>ROUND(I531*H531,2)</f>
        <v>0</v>
      </c>
      <c r="BL531" s="17" t="s">
        <v>233</v>
      </c>
      <c r="BM531" s="199" t="s">
        <v>938</v>
      </c>
    </row>
    <row r="532" spans="1:65" s="13" customFormat="1" ht="11.25">
      <c r="B532" s="201"/>
      <c r="C532" s="202"/>
      <c r="D532" s="203" t="s">
        <v>147</v>
      </c>
      <c r="E532" s="204" t="s">
        <v>1</v>
      </c>
      <c r="F532" s="205" t="s">
        <v>939</v>
      </c>
      <c r="G532" s="202"/>
      <c r="H532" s="204" t="s">
        <v>1</v>
      </c>
      <c r="I532" s="206"/>
      <c r="J532" s="202"/>
      <c r="K532" s="202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147</v>
      </c>
      <c r="AU532" s="211" t="s">
        <v>145</v>
      </c>
      <c r="AV532" s="13" t="s">
        <v>82</v>
      </c>
      <c r="AW532" s="13" t="s">
        <v>32</v>
      </c>
      <c r="AX532" s="13" t="s">
        <v>74</v>
      </c>
      <c r="AY532" s="211" t="s">
        <v>137</v>
      </c>
    </row>
    <row r="533" spans="1:65" s="14" customFormat="1" ht="11.25">
      <c r="B533" s="212"/>
      <c r="C533" s="213"/>
      <c r="D533" s="203" t="s">
        <v>147</v>
      </c>
      <c r="E533" s="214" t="s">
        <v>1</v>
      </c>
      <c r="F533" s="215" t="s">
        <v>145</v>
      </c>
      <c r="G533" s="213"/>
      <c r="H533" s="216">
        <v>2</v>
      </c>
      <c r="I533" s="217"/>
      <c r="J533" s="213"/>
      <c r="K533" s="213"/>
      <c r="L533" s="218"/>
      <c r="M533" s="219"/>
      <c r="N533" s="220"/>
      <c r="O533" s="220"/>
      <c r="P533" s="220"/>
      <c r="Q533" s="220"/>
      <c r="R533" s="220"/>
      <c r="S533" s="220"/>
      <c r="T533" s="221"/>
      <c r="AT533" s="222" t="s">
        <v>147</v>
      </c>
      <c r="AU533" s="222" t="s">
        <v>145</v>
      </c>
      <c r="AV533" s="14" t="s">
        <v>145</v>
      </c>
      <c r="AW533" s="14" t="s">
        <v>32</v>
      </c>
      <c r="AX533" s="14" t="s">
        <v>82</v>
      </c>
      <c r="AY533" s="222" t="s">
        <v>137</v>
      </c>
    </row>
    <row r="534" spans="1:65" s="2" customFormat="1" ht="16.5" customHeight="1">
      <c r="A534" s="34"/>
      <c r="B534" s="35"/>
      <c r="C534" s="187" t="s">
        <v>940</v>
      </c>
      <c r="D534" s="187" t="s">
        <v>140</v>
      </c>
      <c r="E534" s="188" t="s">
        <v>941</v>
      </c>
      <c r="F534" s="189" t="s">
        <v>942</v>
      </c>
      <c r="G534" s="190" t="s">
        <v>216</v>
      </c>
      <c r="H534" s="191">
        <v>2</v>
      </c>
      <c r="I534" s="192"/>
      <c r="J534" s="193">
        <f>ROUND(I534*H534,2)</f>
        <v>0</v>
      </c>
      <c r="K534" s="194"/>
      <c r="L534" s="39"/>
      <c r="M534" s="195" t="s">
        <v>1</v>
      </c>
      <c r="N534" s="196" t="s">
        <v>40</v>
      </c>
      <c r="O534" s="71"/>
      <c r="P534" s="197">
        <f>O534*H534</f>
        <v>0</v>
      </c>
      <c r="Q534" s="197">
        <v>0</v>
      </c>
      <c r="R534" s="197">
        <f>Q534*H534</f>
        <v>0</v>
      </c>
      <c r="S534" s="197">
        <v>0</v>
      </c>
      <c r="T534" s="19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9" t="s">
        <v>233</v>
      </c>
      <c r="AT534" s="199" t="s">
        <v>140</v>
      </c>
      <c r="AU534" s="199" t="s">
        <v>145</v>
      </c>
      <c r="AY534" s="17" t="s">
        <v>137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7" t="s">
        <v>145</v>
      </c>
      <c r="BK534" s="200">
        <f>ROUND(I534*H534,2)</f>
        <v>0</v>
      </c>
      <c r="BL534" s="17" t="s">
        <v>233</v>
      </c>
      <c r="BM534" s="199" t="s">
        <v>943</v>
      </c>
    </row>
    <row r="535" spans="1:65" s="13" customFormat="1" ht="11.25">
      <c r="B535" s="201"/>
      <c r="C535" s="202"/>
      <c r="D535" s="203" t="s">
        <v>147</v>
      </c>
      <c r="E535" s="204" t="s">
        <v>1</v>
      </c>
      <c r="F535" s="205" t="s">
        <v>944</v>
      </c>
      <c r="G535" s="202"/>
      <c r="H535" s="204" t="s">
        <v>1</v>
      </c>
      <c r="I535" s="206"/>
      <c r="J535" s="202"/>
      <c r="K535" s="202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147</v>
      </c>
      <c r="AU535" s="211" t="s">
        <v>145</v>
      </c>
      <c r="AV535" s="13" t="s">
        <v>82</v>
      </c>
      <c r="AW535" s="13" t="s">
        <v>32</v>
      </c>
      <c r="AX535" s="13" t="s">
        <v>74</v>
      </c>
      <c r="AY535" s="211" t="s">
        <v>137</v>
      </c>
    </row>
    <row r="536" spans="1:65" s="14" customFormat="1" ht="11.25">
      <c r="B536" s="212"/>
      <c r="C536" s="213"/>
      <c r="D536" s="203" t="s">
        <v>147</v>
      </c>
      <c r="E536" s="214" t="s">
        <v>1</v>
      </c>
      <c r="F536" s="215" t="s">
        <v>372</v>
      </c>
      <c r="G536" s="213"/>
      <c r="H536" s="216">
        <v>2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147</v>
      </c>
      <c r="AU536" s="222" t="s">
        <v>145</v>
      </c>
      <c r="AV536" s="14" t="s">
        <v>145</v>
      </c>
      <c r="AW536" s="14" t="s">
        <v>32</v>
      </c>
      <c r="AX536" s="14" t="s">
        <v>82</v>
      </c>
      <c r="AY536" s="222" t="s">
        <v>137</v>
      </c>
    </row>
    <row r="537" spans="1:65" s="2" customFormat="1" ht="16.5" customHeight="1">
      <c r="A537" s="34"/>
      <c r="B537" s="35"/>
      <c r="C537" s="234" t="s">
        <v>945</v>
      </c>
      <c r="D537" s="234" t="s">
        <v>339</v>
      </c>
      <c r="E537" s="235" t="s">
        <v>946</v>
      </c>
      <c r="F537" s="236" t="s">
        <v>947</v>
      </c>
      <c r="G537" s="237" t="s">
        <v>216</v>
      </c>
      <c r="H537" s="238">
        <v>2</v>
      </c>
      <c r="I537" s="239"/>
      <c r="J537" s="240">
        <f t="shared" ref="J537:J547" si="80">ROUND(I537*H537,2)</f>
        <v>0</v>
      </c>
      <c r="K537" s="241"/>
      <c r="L537" s="242"/>
      <c r="M537" s="243" t="s">
        <v>1</v>
      </c>
      <c r="N537" s="244" t="s">
        <v>40</v>
      </c>
      <c r="O537" s="71"/>
      <c r="P537" s="197">
        <f t="shared" ref="P537:P547" si="81">O537*H537</f>
        <v>0</v>
      </c>
      <c r="Q537" s="197">
        <v>4.0000000000000002E-4</v>
      </c>
      <c r="R537" s="197">
        <f t="shared" ref="R537:R547" si="82">Q537*H537</f>
        <v>8.0000000000000004E-4</v>
      </c>
      <c r="S537" s="197">
        <v>0</v>
      </c>
      <c r="T537" s="198">
        <f t="shared" ref="T537:T547" si="83"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9" t="s">
        <v>190</v>
      </c>
      <c r="AT537" s="199" t="s">
        <v>339</v>
      </c>
      <c r="AU537" s="199" t="s">
        <v>145</v>
      </c>
      <c r="AY537" s="17" t="s">
        <v>137</v>
      </c>
      <c r="BE537" s="200">
        <f t="shared" ref="BE537:BE547" si="84">IF(N537="základní",J537,0)</f>
        <v>0</v>
      </c>
      <c r="BF537" s="200">
        <f t="shared" ref="BF537:BF547" si="85">IF(N537="snížená",J537,0)</f>
        <v>0</v>
      </c>
      <c r="BG537" s="200">
        <f t="shared" ref="BG537:BG547" si="86">IF(N537="zákl. přenesená",J537,0)</f>
        <v>0</v>
      </c>
      <c r="BH537" s="200">
        <f t="shared" ref="BH537:BH547" si="87">IF(N537="sníž. přenesená",J537,0)</f>
        <v>0</v>
      </c>
      <c r="BI537" s="200">
        <f t="shared" ref="BI537:BI547" si="88">IF(N537="nulová",J537,0)</f>
        <v>0</v>
      </c>
      <c r="BJ537" s="17" t="s">
        <v>145</v>
      </c>
      <c r="BK537" s="200">
        <f t="shared" ref="BK537:BK547" si="89">ROUND(I537*H537,2)</f>
        <v>0</v>
      </c>
      <c r="BL537" s="17" t="s">
        <v>144</v>
      </c>
      <c r="BM537" s="199" t="s">
        <v>948</v>
      </c>
    </row>
    <row r="538" spans="1:65" s="2" customFormat="1" ht="24.2" customHeight="1">
      <c r="A538" s="34"/>
      <c r="B538" s="35"/>
      <c r="C538" s="187" t="s">
        <v>949</v>
      </c>
      <c r="D538" s="187" t="s">
        <v>140</v>
      </c>
      <c r="E538" s="188" t="s">
        <v>950</v>
      </c>
      <c r="F538" s="189" t="s">
        <v>951</v>
      </c>
      <c r="G538" s="190" t="s">
        <v>216</v>
      </c>
      <c r="H538" s="191">
        <v>2</v>
      </c>
      <c r="I538" s="192"/>
      <c r="J538" s="193">
        <f t="shared" si="80"/>
        <v>0</v>
      </c>
      <c r="K538" s="194"/>
      <c r="L538" s="39"/>
      <c r="M538" s="195" t="s">
        <v>1</v>
      </c>
      <c r="N538" s="196" t="s">
        <v>40</v>
      </c>
      <c r="O538" s="71"/>
      <c r="P538" s="197">
        <f t="shared" si="81"/>
        <v>0</v>
      </c>
      <c r="Q538" s="197">
        <v>0</v>
      </c>
      <c r="R538" s="197">
        <f t="shared" si="82"/>
        <v>0</v>
      </c>
      <c r="S538" s="197">
        <v>0</v>
      </c>
      <c r="T538" s="198">
        <f t="shared" si="83"/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9" t="s">
        <v>233</v>
      </c>
      <c r="AT538" s="199" t="s">
        <v>140</v>
      </c>
      <c r="AU538" s="199" t="s">
        <v>145</v>
      </c>
      <c r="AY538" s="17" t="s">
        <v>137</v>
      </c>
      <c r="BE538" s="200">
        <f t="shared" si="84"/>
        <v>0</v>
      </c>
      <c r="BF538" s="200">
        <f t="shared" si="85"/>
        <v>0</v>
      </c>
      <c r="BG538" s="200">
        <f t="shared" si="86"/>
        <v>0</v>
      </c>
      <c r="BH538" s="200">
        <f t="shared" si="87"/>
        <v>0</v>
      </c>
      <c r="BI538" s="200">
        <f t="shared" si="88"/>
        <v>0</v>
      </c>
      <c r="BJ538" s="17" t="s">
        <v>145</v>
      </c>
      <c r="BK538" s="200">
        <f t="shared" si="89"/>
        <v>0</v>
      </c>
      <c r="BL538" s="17" t="s">
        <v>233</v>
      </c>
      <c r="BM538" s="199" t="s">
        <v>952</v>
      </c>
    </row>
    <row r="539" spans="1:65" s="2" customFormat="1" ht="24.2" customHeight="1">
      <c r="A539" s="34"/>
      <c r="B539" s="35"/>
      <c r="C539" s="234" t="s">
        <v>953</v>
      </c>
      <c r="D539" s="234" t="s">
        <v>339</v>
      </c>
      <c r="E539" s="235" t="s">
        <v>954</v>
      </c>
      <c r="F539" s="236" t="s">
        <v>955</v>
      </c>
      <c r="G539" s="237" t="s">
        <v>216</v>
      </c>
      <c r="H539" s="238">
        <v>2</v>
      </c>
      <c r="I539" s="239"/>
      <c r="J539" s="240">
        <f t="shared" si="80"/>
        <v>0</v>
      </c>
      <c r="K539" s="241"/>
      <c r="L539" s="242"/>
      <c r="M539" s="243" t="s">
        <v>1</v>
      </c>
      <c r="N539" s="244" t="s">
        <v>40</v>
      </c>
      <c r="O539" s="71"/>
      <c r="P539" s="197">
        <f t="shared" si="81"/>
        <v>0</v>
      </c>
      <c r="Q539" s="197">
        <v>4.6999999999999999E-4</v>
      </c>
      <c r="R539" s="197">
        <f t="shared" si="82"/>
        <v>9.3999999999999997E-4</v>
      </c>
      <c r="S539" s="197">
        <v>0</v>
      </c>
      <c r="T539" s="198">
        <f t="shared" si="83"/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9" t="s">
        <v>311</v>
      </c>
      <c r="AT539" s="199" t="s">
        <v>339</v>
      </c>
      <c r="AU539" s="199" t="s">
        <v>145</v>
      </c>
      <c r="AY539" s="17" t="s">
        <v>137</v>
      </c>
      <c r="BE539" s="200">
        <f t="shared" si="84"/>
        <v>0</v>
      </c>
      <c r="BF539" s="200">
        <f t="shared" si="85"/>
        <v>0</v>
      </c>
      <c r="BG539" s="200">
        <f t="shared" si="86"/>
        <v>0</v>
      </c>
      <c r="BH539" s="200">
        <f t="shared" si="87"/>
        <v>0</v>
      </c>
      <c r="BI539" s="200">
        <f t="shared" si="88"/>
        <v>0</v>
      </c>
      <c r="BJ539" s="17" t="s">
        <v>145</v>
      </c>
      <c r="BK539" s="200">
        <f t="shared" si="89"/>
        <v>0</v>
      </c>
      <c r="BL539" s="17" t="s">
        <v>233</v>
      </c>
      <c r="BM539" s="199" t="s">
        <v>956</v>
      </c>
    </row>
    <row r="540" spans="1:65" s="2" customFormat="1" ht="21.75" customHeight="1">
      <c r="A540" s="34"/>
      <c r="B540" s="35"/>
      <c r="C540" s="187" t="s">
        <v>957</v>
      </c>
      <c r="D540" s="187" t="s">
        <v>140</v>
      </c>
      <c r="E540" s="188" t="s">
        <v>958</v>
      </c>
      <c r="F540" s="189" t="s">
        <v>959</v>
      </c>
      <c r="G540" s="190" t="s">
        <v>216</v>
      </c>
      <c r="H540" s="191">
        <v>10</v>
      </c>
      <c r="I540" s="192"/>
      <c r="J540" s="193">
        <f t="shared" si="80"/>
        <v>0</v>
      </c>
      <c r="K540" s="194"/>
      <c r="L540" s="39"/>
      <c r="M540" s="195" t="s">
        <v>1</v>
      </c>
      <c r="N540" s="196" t="s">
        <v>40</v>
      </c>
      <c r="O540" s="71"/>
      <c r="P540" s="197">
        <f t="shared" si="81"/>
        <v>0</v>
      </c>
      <c r="Q540" s="197">
        <v>0</v>
      </c>
      <c r="R540" s="197">
        <f t="shared" si="82"/>
        <v>0</v>
      </c>
      <c r="S540" s="197">
        <v>4.0000000000000002E-4</v>
      </c>
      <c r="T540" s="198">
        <f t="shared" si="83"/>
        <v>4.0000000000000001E-3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9" t="s">
        <v>233</v>
      </c>
      <c r="AT540" s="199" t="s">
        <v>140</v>
      </c>
      <c r="AU540" s="199" t="s">
        <v>145</v>
      </c>
      <c r="AY540" s="17" t="s">
        <v>137</v>
      </c>
      <c r="BE540" s="200">
        <f t="shared" si="84"/>
        <v>0</v>
      </c>
      <c r="BF540" s="200">
        <f t="shared" si="85"/>
        <v>0</v>
      </c>
      <c r="BG540" s="200">
        <f t="shared" si="86"/>
        <v>0</v>
      </c>
      <c r="BH540" s="200">
        <f t="shared" si="87"/>
        <v>0</v>
      </c>
      <c r="BI540" s="200">
        <f t="shared" si="88"/>
        <v>0</v>
      </c>
      <c r="BJ540" s="17" t="s">
        <v>145</v>
      </c>
      <c r="BK540" s="200">
        <f t="shared" si="89"/>
        <v>0</v>
      </c>
      <c r="BL540" s="17" t="s">
        <v>233</v>
      </c>
      <c r="BM540" s="199" t="s">
        <v>960</v>
      </c>
    </row>
    <row r="541" spans="1:65" s="2" customFormat="1" ht="16.5" customHeight="1">
      <c r="A541" s="34"/>
      <c r="B541" s="35"/>
      <c r="C541" s="187" t="s">
        <v>961</v>
      </c>
      <c r="D541" s="187" t="s">
        <v>140</v>
      </c>
      <c r="E541" s="188" t="s">
        <v>962</v>
      </c>
      <c r="F541" s="189" t="s">
        <v>963</v>
      </c>
      <c r="G541" s="190" t="s">
        <v>216</v>
      </c>
      <c r="H541" s="191">
        <v>1</v>
      </c>
      <c r="I541" s="192"/>
      <c r="J541" s="193">
        <f t="shared" si="80"/>
        <v>0</v>
      </c>
      <c r="K541" s="194"/>
      <c r="L541" s="39"/>
      <c r="M541" s="195" t="s">
        <v>1</v>
      </c>
      <c r="N541" s="196" t="s">
        <v>40</v>
      </c>
      <c r="O541" s="71"/>
      <c r="P541" s="197">
        <f t="shared" si="81"/>
        <v>0</v>
      </c>
      <c r="Q541" s="197">
        <v>0</v>
      </c>
      <c r="R541" s="197">
        <f t="shared" si="82"/>
        <v>0</v>
      </c>
      <c r="S541" s="197">
        <v>1.5E-3</v>
      </c>
      <c r="T541" s="198">
        <f t="shared" si="83"/>
        <v>1.5E-3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9" t="s">
        <v>233</v>
      </c>
      <c r="AT541" s="199" t="s">
        <v>140</v>
      </c>
      <c r="AU541" s="199" t="s">
        <v>145</v>
      </c>
      <c r="AY541" s="17" t="s">
        <v>137</v>
      </c>
      <c r="BE541" s="200">
        <f t="shared" si="84"/>
        <v>0</v>
      </c>
      <c r="BF541" s="200">
        <f t="shared" si="85"/>
        <v>0</v>
      </c>
      <c r="BG541" s="200">
        <f t="shared" si="86"/>
        <v>0</v>
      </c>
      <c r="BH541" s="200">
        <f t="shared" si="87"/>
        <v>0</v>
      </c>
      <c r="BI541" s="200">
        <f t="shared" si="88"/>
        <v>0</v>
      </c>
      <c r="BJ541" s="17" t="s">
        <v>145</v>
      </c>
      <c r="BK541" s="200">
        <f t="shared" si="89"/>
        <v>0</v>
      </c>
      <c r="BL541" s="17" t="s">
        <v>233</v>
      </c>
      <c r="BM541" s="199" t="s">
        <v>964</v>
      </c>
    </row>
    <row r="542" spans="1:65" s="2" customFormat="1" ht="16.5" customHeight="1">
      <c r="A542" s="34"/>
      <c r="B542" s="35"/>
      <c r="C542" s="187" t="s">
        <v>965</v>
      </c>
      <c r="D542" s="187" t="s">
        <v>140</v>
      </c>
      <c r="E542" s="188" t="s">
        <v>966</v>
      </c>
      <c r="F542" s="189" t="s">
        <v>967</v>
      </c>
      <c r="G542" s="190" t="s">
        <v>216</v>
      </c>
      <c r="H542" s="191">
        <v>1</v>
      </c>
      <c r="I542" s="192"/>
      <c r="J542" s="193">
        <f t="shared" si="80"/>
        <v>0</v>
      </c>
      <c r="K542" s="194"/>
      <c r="L542" s="39"/>
      <c r="M542" s="195" t="s">
        <v>1</v>
      </c>
      <c r="N542" s="196" t="s">
        <v>40</v>
      </c>
      <c r="O542" s="71"/>
      <c r="P542" s="197">
        <f t="shared" si="81"/>
        <v>0</v>
      </c>
      <c r="Q542" s="197">
        <v>0</v>
      </c>
      <c r="R542" s="197">
        <f t="shared" si="82"/>
        <v>0</v>
      </c>
      <c r="S542" s="197">
        <v>2.0000000000000001E-4</v>
      </c>
      <c r="T542" s="198">
        <f t="shared" si="83"/>
        <v>2.0000000000000001E-4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9" t="s">
        <v>233</v>
      </c>
      <c r="AT542" s="199" t="s">
        <v>140</v>
      </c>
      <c r="AU542" s="199" t="s">
        <v>145</v>
      </c>
      <c r="AY542" s="17" t="s">
        <v>137</v>
      </c>
      <c r="BE542" s="200">
        <f t="shared" si="84"/>
        <v>0</v>
      </c>
      <c r="BF542" s="200">
        <f t="shared" si="85"/>
        <v>0</v>
      </c>
      <c r="BG542" s="200">
        <f t="shared" si="86"/>
        <v>0</v>
      </c>
      <c r="BH542" s="200">
        <f t="shared" si="87"/>
        <v>0</v>
      </c>
      <c r="BI542" s="200">
        <f t="shared" si="88"/>
        <v>0</v>
      </c>
      <c r="BJ542" s="17" t="s">
        <v>145</v>
      </c>
      <c r="BK542" s="200">
        <f t="shared" si="89"/>
        <v>0</v>
      </c>
      <c r="BL542" s="17" t="s">
        <v>233</v>
      </c>
      <c r="BM542" s="199" t="s">
        <v>968</v>
      </c>
    </row>
    <row r="543" spans="1:65" s="2" customFormat="1" ht="16.5" customHeight="1">
      <c r="A543" s="34"/>
      <c r="B543" s="35"/>
      <c r="C543" s="187" t="s">
        <v>969</v>
      </c>
      <c r="D543" s="187" t="s">
        <v>140</v>
      </c>
      <c r="E543" s="188" t="s">
        <v>970</v>
      </c>
      <c r="F543" s="189" t="s">
        <v>971</v>
      </c>
      <c r="G543" s="190" t="s">
        <v>216</v>
      </c>
      <c r="H543" s="191">
        <v>5</v>
      </c>
      <c r="I543" s="192"/>
      <c r="J543" s="193">
        <f t="shared" si="80"/>
        <v>0</v>
      </c>
      <c r="K543" s="194"/>
      <c r="L543" s="39"/>
      <c r="M543" s="195" t="s">
        <v>1</v>
      </c>
      <c r="N543" s="196" t="s">
        <v>40</v>
      </c>
      <c r="O543" s="71"/>
      <c r="P543" s="197">
        <f t="shared" si="81"/>
        <v>0</v>
      </c>
      <c r="Q543" s="197">
        <v>0</v>
      </c>
      <c r="R543" s="197">
        <f t="shared" si="82"/>
        <v>0</v>
      </c>
      <c r="S543" s="197">
        <v>0</v>
      </c>
      <c r="T543" s="198">
        <f t="shared" si="83"/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9" t="s">
        <v>233</v>
      </c>
      <c r="AT543" s="199" t="s">
        <v>140</v>
      </c>
      <c r="AU543" s="199" t="s">
        <v>145</v>
      </c>
      <c r="AY543" s="17" t="s">
        <v>137</v>
      </c>
      <c r="BE543" s="200">
        <f t="shared" si="84"/>
        <v>0</v>
      </c>
      <c r="BF543" s="200">
        <f t="shared" si="85"/>
        <v>0</v>
      </c>
      <c r="BG543" s="200">
        <f t="shared" si="86"/>
        <v>0</v>
      </c>
      <c r="BH543" s="200">
        <f t="shared" si="87"/>
        <v>0</v>
      </c>
      <c r="BI543" s="200">
        <f t="shared" si="88"/>
        <v>0</v>
      </c>
      <c r="BJ543" s="17" t="s">
        <v>145</v>
      </c>
      <c r="BK543" s="200">
        <f t="shared" si="89"/>
        <v>0</v>
      </c>
      <c r="BL543" s="17" t="s">
        <v>233</v>
      </c>
      <c r="BM543" s="199" t="s">
        <v>972</v>
      </c>
    </row>
    <row r="544" spans="1:65" s="2" customFormat="1" ht="24.2" customHeight="1">
      <c r="A544" s="34"/>
      <c r="B544" s="35"/>
      <c r="C544" s="234" t="s">
        <v>973</v>
      </c>
      <c r="D544" s="234" t="s">
        <v>339</v>
      </c>
      <c r="E544" s="235" t="s">
        <v>974</v>
      </c>
      <c r="F544" s="236" t="s">
        <v>975</v>
      </c>
      <c r="G544" s="237" t="s">
        <v>216</v>
      </c>
      <c r="H544" s="238">
        <v>5</v>
      </c>
      <c r="I544" s="239"/>
      <c r="J544" s="240">
        <f t="shared" si="80"/>
        <v>0</v>
      </c>
      <c r="K544" s="241"/>
      <c r="L544" s="242"/>
      <c r="M544" s="243" t="s">
        <v>1</v>
      </c>
      <c r="N544" s="244" t="s">
        <v>40</v>
      </c>
      <c r="O544" s="71"/>
      <c r="P544" s="197">
        <f t="shared" si="81"/>
        <v>0</v>
      </c>
      <c r="Q544" s="197">
        <v>2.0000000000000002E-5</v>
      </c>
      <c r="R544" s="197">
        <f t="shared" si="82"/>
        <v>1E-4</v>
      </c>
      <c r="S544" s="197">
        <v>0</v>
      </c>
      <c r="T544" s="198">
        <f t="shared" si="83"/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9" t="s">
        <v>311</v>
      </c>
      <c r="AT544" s="199" t="s">
        <v>339</v>
      </c>
      <c r="AU544" s="199" t="s">
        <v>145</v>
      </c>
      <c r="AY544" s="17" t="s">
        <v>137</v>
      </c>
      <c r="BE544" s="200">
        <f t="shared" si="84"/>
        <v>0</v>
      </c>
      <c r="BF544" s="200">
        <f t="shared" si="85"/>
        <v>0</v>
      </c>
      <c r="BG544" s="200">
        <f t="shared" si="86"/>
        <v>0</v>
      </c>
      <c r="BH544" s="200">
        <f t="shared" si="87"/>
        <v>0</v>
      </c>
      <c r="BI544" s="200">
        <f t="shared" si="88"/>
        <v>0</v>
      </c>
      <c r="BJ544" s="17" t="s">
        <v>145</v>
      </c>
      <c r="BK544" s="200">
        <f t="shared" si="89"/>
        <v>0</v>
      </c>
      <c r="BL544" s="17" t="s">
        <v>233</v>
      </c>
      <c r="BM544" s="199" t="s">
        <v>976</v>
      </c>
    </row>
    <row r="545" spans="1:65" s="2" customFormat="1" ht="16.5" customHeight="1">
      <c r="A545" s="34"/>
      <c r="B545" s="35"/>
      <c r="C545" s="234" t="s">
        <v>977</v>
      </c>
      <c r="D545" s="234" t="s">
        <v>339</v>
      </c>
      <c r="E545" s="235" t="s">
        <v>978</v>
      </c>
      <c r="F545" s="236" t="s">
        <v>979</v>
      </c>
      <c r="G545" s="237" t="s">
        <v>216</v>
      </c>
      <c r="H545" s="238">
        <v>5</v>
      </c>
      <c r="I545" s="239"/>
      <c r="J545" s="240">
        <f t="shared" si="80"/>
        <v>0</v>
      </c>
      <c r="K545" s="241"/>
      <c r="L545" s="242"/>
      <c r="M545" s="243" t="s">
        <v>1</v>
      </c>
      <c r="N545" s="244" t="s">
        <v>40</v>
      </c>
      <c r="O545" s="71"/>
      <c r="P545" s="197">
        <f t="shared" si="81"/>
        <v>0</v>
      </c>
      <c r="Q545" s="197">
        <v>5.0000000000000002E-5</v>
      </c>
      <c r="R545" s="197">
        <f t="shared" si="82"/>
        <v>2.5000000000000001E-4</v>
      </c>
      <c r="S545" s="197">
        <v>0</v>
      </c>
      <c r="T545" s="198">
        <f t="shared" si="83"/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9" t="s">
        <v>311</v>
      </c>
      <c r="AT545" s="199" t="s">
        <v>339</v>
      </c>
      <c r="AU545" s="199" t="s">
        <v>145</v>
      </c>
      <c r="AY545" s="17" t="s">
        <v>137</v>
      </c>
      <c r="BE545" s="200">
        <f t="shared" si="84"/>
        <v>0</v>
      </c>
      <c r="BF545" s="200">
        <f t="shared" si="85"/>
        <v>0</v>
      </c>
      <c r="BG545" s="200">
        <f t="shared" si="86"/>
        <v>0</v>
      </c>
      <c r="BH545" s="200">
        <f t="shared" si="87"/>
        <v>0</v>
      </c>
      <c r="BI545" s="200">
        <f t="shared" si="88"/>
        <v>0</v>
      </c>
      <c r="BJ545" s="17" t="s">
        <v>145</v>
      </c>
      <c r="BK545" s="200">
        <f t="shared" si="89"/>
        <v>0</v>
      </c>
      <c r="BL545" s="17" t="s">
        <v>233</v>
      </c>
      <c r="BM545" s="199" t="s">
        <v>980</v>
      </c>
    </row>
    <row r="546" spans="1:65" s="2" customFormat="1" ht="33" customHeight="1">
      <c r="A546" s="34"/>
      <c r="B546" s="35"/>
      <c r="C546" s="187" t="s">
        <v>981</v>
      </c>
      <c r="D546" s="187" t="s">
        <v>140</v>
      </c>
      <c r="E546" s="188" t="s">
        <v>982</v>
      </c>
      <c r="F546" s="189" t="s">
        <v>983</v>
      </c>
      <c r="G546" s="190" t="s">
        <v>216</v>
      </c>
      <c r="H546" s="191">
        <v>4</v>
      </c>
      <c r="I546" s="192"/>
      <c r="J546" s="193">
        <f t="shared" si="80"/>
        <v>0</v>
      </c>
      <c r="K546" s="194"/>
      <c r="L546" s="39"/>
      <c r="M546" s="195" t="s">
        <v>1</v>
      </c>
      <c r="N546" s="196" t="s">
        <v>40</v>
      </c>
      <c r="O546" s="71"/>
      <c r="P546" s="197">
        <f t="shared" si="81"/>
        <v>0</v>
      </c>
      <c r="Q546" s="197">
        <v>0</v>
      </c>
      <c r="R546" s="197">
        <f t="shared" si="82"/>
        <v>0</v>
      </c>
      <c r="S546" s="197">
        <v>1E-3</v>
      </c>
      <c r="T546" s="198">
        <f t="shared" si="83"/>
        <v>4.0000000000000001E-3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9" t="s">
        <v>233</v>
      </c>
      <c r="AT546" s="199" t="s">
        <v>140</v>
      </c>
      <c r="AU546" s="199" t="s">
        <v>145</v>
      </c>
      <c r="AY546" s="17" t="s">
        <v>137</v>
      </c>
      <c r="BE546" s="200">
        <f t="shared" si="84"/>
        <v>0</v>
      </c>
      <c r="BF546" s="200">
        <f t="shared" si="85"/>
        <v>0</v>
      </c>
      <c r="BG546" s="200">
        <f t="shared" si="86"/>
        <v>0</v>
      </c>
      <c r="BH546" s="200">
        <f t="shared" si="87"/>
        <v>0</v>
      </c>
      <c r="BI546" s="200">
        <f t="shared" si="88"/>
        <v>0</v>
      </c>
      <c r="BJ546" s="17" t="s">
        <v>145</v>
      </c>
      <c r="BK546" s="200">
        <f t="shared" si="89"/>
        <v>0</v>
      </c>
      <c r="BL546" s="17" t="s">
        <v>233</v>
      </c>
      <c r="BM546" s="199" t="s">
        <v>984</v>
      </c>
    </row>
    <row r="547" spans="1:65" s="2" customFormat="1" ht="37.9" customHeight="1">
      <c r="A547" s="34"/>
      <c r="B547" s="35"/>
      <c r="C547" s="187" t="s">
        <v>985</v>
      </c>
      <c r="D547" s="187" t="s">
        <v>140</v>
      </c>
      <c r="E547" s="188" t="s">
        <v>986</v>
      </c>
      <c r="F547" s="189" t="s">
        <v>987</v>
      </c>
      <c r="G547" s="190" t="s">
        <v>216</v>
      </c>
      <c r="H547" s="191">
        <v>1</v>
      </c>
      <c r="I547" s="192"/>
      <c r="J547" s="193">
        <f t="shared" si="80"/>
        <v>0</v>
      </c>
      <c r="K547" s="194"/>
      <c r="L547" s="39"/>
      <c r="M547" s="195" t="s">
        <v>1</v>
      </c>
      <c r="N547" s="196" t="s">
        <v>40</v>
      </c>
      <c r="O547" s="71"/>
      <c r="P547" s="197">
        <f t="shared" si="81"/>
        <v>0</v>
      </c>
      <c r="Q547" s="197">
        <v>0</v>
      </c>
      <c r="R547" s="197">
        <f t="shared" si="82"/>
        <v>0</v>
      </c>
      <c r="S547" s="197">
        <v>4.4999999999999997E-3</v>
      </c>
      <c r="T547" s="198">
        <f t="shared" si="83"/>
        <v>4.4999999999999997E-3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9" t="s">
        <v>233</v>
      </c>
      <c r="AT547" s="199" t="s">
        <v>140</v>
      </c>
      <c r="AU547" s="199" t="s">
        <v>145</v>
      </c>
      <c r="AY547" s="17" t="s">
        <v>137</v>
      </c>
      <c r="BE547" s="200">
        <f t="shared" si="84"/>
        <v>0</v>
      </c>
      <c r="BF547" s="200">
        <f t="shared" si="85"/>
        <v>0</v>
      </c>
      <c r="BG547" s="200">
        <f t="shared" si="86"/>
        <v>0</v>
      </c>
      <c r="BH547" s="200">
        <f t="shared" si="87"/>
        <v>0</v>
      </c>
      <c r="BI547" s="200">
        <f t="shared" si="88"/>
        <v>0</v>
      </c>
      <c r="BJ547" s="17" t="s">
        <v>145</v>
      </c>
      <c r="BK547" s="200">
        <f t="shared" si="89"/>
        <v>0</v>
      </c>
      <c r="BL547" s="17" t="s">
        <v>233</v>
      </c>
      <c r="BM547" s="199" t="s">
        <v>988</v>
      </c>
    </row>
    <row r="548" spans="1:65" s="13" customFormat="1" ht="11.25">
      <c r="B548" s="201"/>
      <c r="C548" s="202"/>
      <c r="D548" s="203" t="s">
        <v>147</v>
      </c>
      <c r="E548" s="204" t="s">
        <v>1</v>
      </c>
      <c r="F548" s="205" t="s">
        <v>188</v>
      </c>
      <c r="G548" s="202"/>
      <c r="H548" s="204" t="s">
        <v>1</v>
      </c>
      <c r="I548" s="206"/>
      <c r="J548" s="202"/>
      <c r="K548" s="202"/>
      <c r="L548" s="207"/>
      <c r="M548" s="208"/>
      <c r="N548" s="209"/>
      <c r="O548" s="209"/>
      <c r="P548" s="209"/>
      <c r="Q548" s="209"/>
      <c r="R548" s="209"/>
      <c r="S548" s="209"/>
      <c r="T548" s="210"/>
      <c r="AT548" s="211" t="s">
        <v>147</v>
      </c>
      <c r="AU548" s="211" t="s">
        <v>145</v>
      </c>
      <c r="AV548" s="13" t="s">
        <v>82</v>
      </c>
      <c r="AW548" s="13" t="s">
        <v>32</v>
      </c>
      <c r="AX548" s="13" t="s">
        <v>74</v>
      </c>
      <c r="AY548" s="211" t="s">
        <v>137</v>
      </c>
    </row>
    <row r="549" spans="1:65" s="14" customFormat="1" ht="11.25">
      <c r="B549" s="212"/>
      <c r="C549" s="213"/>
      <c r="D549" s="203" t="s">
        <v>147</v>
      </c>
      <c r="E549" s="214" t="s">
        <v>1</v>
      </c>
      <c r="F549" s="215" t="s">
        <v>82</v>
      </c>
      <c r="G549" s="213"/>
      <c r="H549" s="216">
        <v>1</v>
      </c>
      <c r="I549" s="217"/>
      <c r="J549" s="213"/>
      <c r="K549" s="213"/>
      <c r="L549" s="218"/>
      <c r="M549" s="219"/>
      <c r="N549" s="220"/>
      <c r="O549" s="220"/>
      <c r="P549" s="220"/>
      <c r="Q549" s="220"/>
      <c r="R549" s="220"/>
      <c r="S549" s="220"/>
      <c r="T549" s="221"/>
      <c r="AT549" s="222" t="s">
        <v>147</v>
      </c>
      <c r="AU549" s="222" t="s">
        <v>145</v>
      </c>
      <c r="AV549" s="14" t="s">
        <v>145</v>
      </c>
      <c r="AW549" s="14" t="s">
        <v>32</v>
      </c>
      <c r="AX549" s="14" t="s">
        <v>82</v>
      </c>
      <c r="AY549" s="222" t="s">
        <v>137</v>
      </c>
    </row>
    <row r="550" spans="1:65" s="2" customFormat="1" ht="37.9" customHeight="1">
      <c r="A550" s="34"/>
      <c r="B550" s="35"/>
      <c r="C550" s="187" t="s">
        <v>989</v>
      </c>
      <c r="D550" s="187" t="s">
        <v>140</v>
      </c>
      <c r="E550" s="188" t="s">
        <v>990</v>
      </c>
      <c r="F550" s="189" t="s">
        <v>991</v>
      </c>
      <c r="G550" s="190" t="s">
        <v>216</v>
      </c>
      <c r="H550" s="191">
        <v>1</v>
      </c>
      <c r="I550" s="192"/>
      <c r="J550" s="193">
        <f>ROUND(I550*H550,2)</f>
        <v>0</v>
      </c>
      <c r="K550" s="194"/>
      <c r="L550" s="39"/>
      <c r="M550" s="195" t="s">
        <v>1</v>
      </c>
      <c r="N550" s="196" t="s">
        <v>40</v>
      </c>
      <c r="O550" s="71"/>
      <c r="P550" s="197">
        <f>O550*H550</f>
        <v>0</v>
      </c>
      <c r="Q550" s="197">
        <v>0</v>
      </c>
      <c r="R550" s="197">
        <f>Q550*H550</f>
        <v>0</v>
      </c>
      <c r="S550" s="197">
        <v>0</v>
      </c>
      <c r="T550" s="19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9" t="s">
        <v>233</v>
      </c>
      <c r="AT550" s="199" t="s">
        <v>140</v>
      </c>
      <c r="AU550" s="199" t="s">
        <v>145</v>
      </c>
      <c r="AY550" s="17" t="s">
        <v>137</v>
      </c>
      <c r="BE550" s="200">
        <f>IF(N550="základní",J550,0)</f>
        <v>0</v>
      </c>
      <c r="BF550" s="200">
        <f>IF(N550="snížená",J550,0)</f>
        <v>0</v>
      </c>
      <c r="BG550" s="200">
        <f>IF(N550="zákl. přenesená",J550,0)</f>
        <v>0</v>
      </c>
      <c r="BH550" s="200">
        <f>IF(N550="sníž. přenesená",J550,0)</f>
        <v>0</v>
      </c>
      <c r="BI550" s="200">
        <f>IF(N550="nulová",J550,0)</f>
        <v>0</v>
      </c>
      <c r="BJ550" s="17" t="s">
        <v>145</v>
      </c>
      <c r="BK550" s="200">
        <f>ROUND(I550*H550,2)</f>
        <v>0</v>
      </c>
      <c r="BL550" s="17" t="s">
        <v>233</v>
      </c>
      <c r="BM550" s="199" t="s">
        <v>992</v>
      </c>
    </row>
    <row r="551" spans="1:65" s="13" customFormat="1" ht="11.25">
      <c r="B551" s="201"/>
      <c r="C551" s="202"/>
      <c r="D551" s="203" t="s">
        <v>147</v>
      </c>
      <c r="E551" s="204" t="s">
        <v>1</v>
      </c>
      <c r="F551" s="205" t="s">
        <v>557</v>
      </c>
      <c r="G551" s="202"/>
      <c r="H551" s="204" t="s">
        <v>1</v>
      </c>
      <c r="I551" s="206"/>
      <c r="J551" s="202"/>
      <c r="K551" s="202"/>
      <c r="L551" s="207"/>
      <c r="M551" s="208"/>
      <c r="N551" s="209"/>
      <c r="O551" s="209"/>
      <c r="P551" s="209"/>
      <c r="Q551" s="209"/>
      <c r="R551" s="209"/>
      <c r="S551" s="209"/>
      <c r="T551" s="210"/>
      <c r="AT551" s="211" t="s">
        <v>147</v>
      </c>
      <c r="AU551" s="211" t="s">
        <v>145</v>
      </c>
      <c r="AV551" s="13" t="s">
        <v>82</v>
      </c>
      <c r="AW551" s="13" t="s">
        <v>32</v>
      </c>
      <c r="AX551" s="13" t="s">
        <v>74</v>
      </c>
      <c r="AY551" s="211" t="s">
        <v>137</v>
      </c>
    </row>
    <row r="552" spans="1:65" s="14" customFormat="1" ht="11.25">
      <c r="B552" s="212"/>
      <c r="C552" s="213"/>
      <c r="D552" s="203" t="s">
        <v>147</v>
      </c>
      <c r="E552" s="214" t="s">
        <v>1</v>
      </c>
      <c r="F552" s="215" t="s">
        <v>82</v>
      </c>
      <c r="G552" s="213"/>
      <c r="H552" s="216">
        <v>1</v>
      </c>
      <c r="I552" s="217"/>
      <c r="J552" s="213"/>
      <c r="K552" s="213"/>
      <c r="L552" s="218"/>
      <c r="M552" s="219"/>
      <c r="N552" s="220"/>
      <c r="O552" s="220"/>
      <c r="P552" s="220"/>
      <c r="Q552" s="220"/>
      <c r="R552" s="220"/>
      <c r="S552" s="220"/>
      <c r="T552" s="221"/>
      <c r="AT552" s="222" t="s">
        <v>147</v>
      </c>
      <c r="AU552" s="222" t="s">
        <v>145</v>
      </c>
      <c r="AV552" s="14" t="s">
        <v>145</v>
      </c>
      <c r="AW552" s="14" t="s">
        <v>32</v>
      </c>
      <c r="AX552" s="14" t="s">
        <v>82</v>
      </c>
      <c r="AY552" s="222" t="s">
        <v>137</v>
      </c>
    </row>
    <row r="553" spans="1:65" s="2" customFormat="1" ht="33" customHeight="1">
      <c r="A553" s="34"/>
      <c r="B553" s="35"/>
      <c r="C553" s="187" t="s">
        <v>993</v>
      </c>
      <c r="D553" s="187" t="s">
        <v>140</v>
      </c>
      <c r="E553" s="188" t="s">
        <v>994</v>
      </c>
      <c r="F553" s="189" t="s">
        <v>995</v>
      </c>
      <c r="G553" s="190" t="s">
        <v>266</v>
      </c>
      <c r="H553" s="191">
        <v>15</v>
      </c>
      <c r="I553" s="192"/>
      <c r="J553" s="193">
        <f t="shared" ref="J553:J560" si="90">ROUND(I553*H553,2)</f>
        <v>0</v>
      </c>
      <c r="K553" s="194"/>
      <c r="L553" s="39"/>
      <c r="M553" s="195" t="s">
        <v>1</v>
      </c>
      <c r="N553" s="196" t="s">
        <v>40</v>
      </c>
      <c r="O553" s="71"/>
      <c r="P553" s="197">
        <f t="shared" ref="P553:P560" si="91">O553*H553</f>
        <v>0</v>
      </c>
      <c r="Q553" s="197">
        <v>0</v>
      </c>
      <c r="R553" s="197">
        <f t="shared" ref="R553:R560" si="92">Q553*H553</f>
        <v>0</v>
      </c>
      <c r="S553" s="197">
        <v>0</v>
      </c>
      <c r="T553" s="198">
        <f t="shared" ref="T553:T560" si="93"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9" t="s">
        <v>233</v>
      </c>
      <c r="AT553" s="199" t="s">
        <v>140</v>
      </c>
      <c r="AU553" s="199" t="s">
        <v>145</v>
      </c>
      <c r="AY553" s="17" t="s">
        <v>137</v>
      </c>
      <c r="BE553" s="200">
        <f t="shared" ref="BE553:BE560" si="94">IF(N553="základní",J553,0)</f>
        <v>0</v>
      </c>
      <c r="BF553" s="200">
        <f t="shared" ref="BF553:BF560" si="95">IF(N553="snížená",J553,0)</f>
        <v>0</v>
      </c>
      <c r="BG553" s="200">
        <f t="shared" ref="BG553:BG560" si="96">IF(N553="zákl. přenesená",J553,0)</f>
        <v>0</v>
      </c>
      <c r="BH553" s="200">
        <f t="shared" ref="BH553:BH560" si="97">IF(N553="sníž. přenesená",J553,0)</f>
        <v>0</v>
      </c>
      <c r="BI553" s="200">
        <f t="shared" ref="BI553:BI560" si="98">IF(N553="nulová",J553,0)</f>
        <v>0</v>
      </c>
      <c r="BJ553" s="17" t="s">
        <v>145</v>
      </c>
      <c r="BK553" s="200">
        <f t="shared" ref="BK553:BK560" si="99">ROUND(I553*H553,2)</f>
        <v>0</v>
      </c>
      <c r="BL553" s="17" t="s">
        <v>233</v>
      </c>
      <c r="BM553" s="199" t="s">
        <v>996</v>
      </c>
    </row>
    <row r="554" spans="1:65" s="2" customFormat="1" ht="24.2" customHeight="1">
      <c r="A554" s="34"/>
      <c r="B554" s="35"/>
      <c r="C554" s="234" t="s">
        <v>997</v>
      </c>
      <c r="D554" s="234" t="s">
        <v>339</v>
      </c>
      <c r="E554" s="235" t="s">
        <v>998</v>
      </c>
      <c r="F554" s="236" t="s">
        <v>999</v>
      </c>
      <c r="G554" s="237" t="s">
        <v>266</v>
      </c>
      <c r="H554" s="238">
        <v>15</v>
      </c>
      <c r="I554" s="239"/>
      <c r="J554" s="240">
        <f t="shared" si="90"/>
        <v>0</v>
      </c>
      <c r="K554" s="241"/>
      <c r="L554" s="242"/>
      <c r="M554" s="243" t="s">
        <v>1</v>
      </c>
      <c r="N554" s="244" t="s">
        <v>40</v>
      </c>
      <c r="O554" s="71"/>
      <c r="P554" s="197">
        <f t="shared" si="91"/>
        <v>0</v>
      </c>
      <c r="Q554" s="197">
        <v>9.0000000000000006E-5</v>
      </c>
      <c r="R554" s="197">
        <f t="shared" si="92"/>
        <v>1.3500000000000001E-3</v>
      </c>
      <c r="S554" s="197">
        <v>0</v>
      </c>
      <c r="T554" s="198">
        <f t="shared" si="93"/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9" t="s">
        <v>311</v>
      </c>
      <c r="AT554" s="199" t="s">
        <v>339</v>
      </c>
      <c r="AU554" s="199" t="s">
        <v>145</v>
      </c>
      <c r="AY554" s="17" t="s">
        <v>137</v>
      </c>
      <c r="BE554" s="200">
        <f t="shared" si="94"/>
        <v>0</v>
      </c>
      <c r="BF554" s="200">
        <f t="shared" si="95"/>
        <v>0</v>
      </c>
      <c r="BG554" s="200">
        <f t="shared" si="96"/>
        <v>0</v>
      </c>
      <c r="BH554" s="200">
        <f t="shared" si="97"/>
        <v>0</v>
      </c>
      <c r="BI554" s="200">
        <f t="shared" si="98"/>
        <v>0</v>
      </c>
      <c r="BJ554" s="17" t="s">
        <v>145</v>
      </c>
      <c r="BK554" s="200">
        <f t="shared" si="99"/>
        <v>0</v>
      </c>
      <c r="BL554" s="17" t="s">
        <v>233</v>
      </c>
      <c r="BM554" s="199" t="s">
        <v>1000</v>
      </c>
    </row>
    <row r="555" spans="1:65" s="2" customFormat="1" ht="16.5" customHeight="1">
      <c r="A555" s="34"/>
      <c r="B555" s="35"/>
      <c r="C555" s="187" t="s">
        <v>1001</v>
      </c>
      <c r="D555" s="187" t="s">
        <v>140</v>
      </c>
      <c r="E555" s="188" t="s">
        <v>1002</v>
      </c>
      <c r="F555" s="189" t="s">
        <v>1003</v>
      </c>
      <c r="G555" s="190" t="s">
        <v>216</v>
      </c>
      <c r="H555" s="191">
        <v>4</v>
      </c>
      <c r="I555" s="192"/>
      <c r="J555" s="193">
        <f t="shared" si="90"/>
        <v>0</v>
      </c>
      <c r="K555" s="194"/>
      <c r="L555" s="39"/>
      <c r="M555" s="195" t="s">
        <v>1</v>
      </c>
      <c r="N555" s="196" t="s">
        <v>40</v>
      </c>
      <c r="O555" s="71"/>
      <c r="P555" s="197">
        <f t="shared" si="91"/>
        <v>0</v>
      </c>
      <c r="Q555" s="197">
        <v>0</v>
      </c>
      <c r="R555" s="197">
        <f t="shared" si="92"/>
        <v>0</v>
      </c>
      <c r="S555" s="197">
        <v>0</v>
      </c>
      <c r="T555" s="198">
        <f t="shared" si="93"/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9" t="s">
        <v>233</v>
      </c>
      <c r="AT555" s="199" t="s">
        <v>140</v>
      </c>
      <c r="AU555" s="199" t="s">
        <v>145</v>
      </c>
      <c r="AY555" s="17" t="s">
        <v>137</v>
      </c>
      <c r="BE555" s="200">
        <f t="shared" si="94"/>
        <v>0</v>
      </c>
      <c r="BF555" s="200">
        <f t="shared" si="95"/>
        <v>0</v>
      </c>
      <c r="BG555" s="200">
        <f t="shared" si="96"/>
        <v>0</v>
      </c>
      <c r="BH555" s="200">
        <f t="shared" si="97"/>
        <v>0</v>
      </c>
      <c r="BI555" s="200">
        <f t="shared" si="98"/>
        <v>0</v>
      </c>
      <c r="BJ555" s="17" t="s">
        <v>145</v>
      </c>
      <c r="BK555" s="200">
        <f t="shared" si="99"/>
        <v>0</v>
      </c>
      <c r="BL555" s="17" t="s">
        <v>233</v>
      </c>
      <c r="BM555" s="199" t="s">
        <v>1004</v>
      </c>
    </row>
    <row r="556" spans="1:65" s="2" customFormat="1" ht="16.5" customHeight="1">
      <c r="A556" s="34"/>
      <c r="B556" s="35"/>
      <c r="C556" s="234" t="s">
        <v>1005</v>
      </c>
      <c r="D556" s="234" t="s">
        <v>339</v>
      </c>
      <c r="E556" s="235" t="s">
        <v>1006</v>
      </c>
      <c r="F556" s="236" t="s">
        <v>1007</v>
      </c>
      <c r="G556" s="237" t="s">
        <v>216</v>
      </c>
      <c r="H556" s="238">
        <v>4</v>
      </c>
      <c r="I556" s="239"/>
      <c r="J556" s="240">
        <f t="shared" si="90"/>
        <v>0</v>
      </c>
      <c r="K556" s="241"/>
      <c r="L556" s="242"/>
      <c r="M556" s="243" t="s">
        <v>1</v>
      </c>
      <c r="N556" s="244" t="s">
        <v>40</v>
      </c>
      <c r="O556" s="71"/>
      <c r="P556" s="197">
        <f t="shared" si="91"/>
        <v>0</v>
      </c>
      <c r="Q556" s="197">
        <v>1.6000000000000001E-4</v>
      </c>
      <c r="R556" s="197">
        <f t="shared" si="92"/>
        <v>6.4000000000000005E-4</v>
      </c>
      <c r="S556" s="197">
        <v>0</v>
      </c>
      <c r="T556" s="198">
        <f t="shared" si="93"/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9" t="s">
        <v>311</v>
      </c>
      <c r="AT556" s="199" t="s">
        <v>339</v>
      </c>
      <c r="AU556" s="199" t="s">
        <v>145</v>
      </c>
      <c r="AY556" s="17" t="s">
        <v>137</v>
      </c>
      <c r="BE556" s="200">
        <f t="shared" si="94"/>
        <v>0</v>
      </c>
      <c r="BF556" s="200">
        <f t="shared" si="95"/>
        <v>0</v>
      </c>
      <c r="BG556" s="200">
        <f t="shared" si="96"/>
        <v>0</v>
      </c>
      <c r="BH556" s="200">
        <f t="shared" si="97"/>
        <v>0</v>
      </c>
      <c r="BI556" s="200">
        <f t="shared" si="98"/>
        <v>0</v>
      </c>
      <c r="BJ556" s="17" t="s">
        <v>145</v>
      </c>
      <c r="BK556" s="200">
        <f t="shared" si="99"/>
        <v>0</v>
      </c>
      <c r="BL556" s="17" t="s">
        <v>233</v>
      </c>
      <c r="BM556" s="199" t="s">
        <v>1008</v>
      </c>
    </row>
    <row r="557" spans="1:65" s="2" customFormat="1" ht="24.2" customHeight="1">
      <c r="A557" s="34"/>
      <c r="B557" s="35"/>
      <c r="C557" s="187" t="s">
        <v>1009</v>
      </c>
      <c r="D557" s="187" t="s">
        <v>140</v>
      </c>
      <c r="E557" s="188" t="s">
        <v>1010</v>
      </c>
      <c r="F557" s="189" t="s">
        <v>1011</v>
      </c>
      <c r="G557" s="190" t="s">
        <v>216</v>
      </c>
      <c r="H557" s="191">
        <v>1</v>
      </c>
      <c r="I557" s="192"/>
      <c r="J557" s="193">
        <f t="shared" si="90"/>
        <v>0</v>
      </c>
      <c r="K557" s="194"/>
      <c r="L557" s="39"/>
      <c r="M557" s="195" t="s">
        <v>1</v>
      </c>
      <c r="N557" s="196" t="s">
        <v>40</v>
      </c>
      <c r="O557" s="71"/>
      <c r="P557" s="197">
        <f t="shared" si="91"/>
        <v>0</v>
      </c>
      <c r="Q557" s="197">
        <v>0</v>
      </c>
      <c r="R557" s="197">
        <f t="shared" si="92"/>
        <v>0</v>
      </c>
      <c r="S557" s="197">
        <v>0</v>
      </c>
      <c r="T557" s="198">
        <f t="shared" si="93"/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9" t="s">
        <v>233</v>
      </c>
      <c r="AT557" s="199" t="s">
        <v>140</v>
      </c>
      <c r="AU557" s="199" t="s">
        <v>145</v>
      </c>
      <c r="AY557" s="17" t="s">
        <v>137</v>
      </c>
      <c r="BE557" s="200">
        <f t="shared" si="94"/>
        <v>0</v>
      </c>
      <c r="BF557" s="200">
        <f t="shared" si="95"/>
        <v>0</v>
      </c>
      <c r="BG557" s="200">
        <f t="shared" si="96"/>
        <v>0</v>
      </c>
      <c r="BH557" s="200">
        <f t="shared" si="97"/>
        <v>0</v>
      </c>
      <c r="BI557" s="200">
        <f t="shared" si="98"/>
        <v>0</v>
      </c>
      <c r="BJ557" s="17" t="s">
        <v>145</v>
      </c>
      <c r="BK557" s="200">
        <f t="shared" si="99"/>
        <v>0</v>
      </c>
      <c r="BL557" s="17" t="s">
        <v>233</v>
      </c>
      <c r="BM557" s="199" t="s">
        <v>1012</v>
      </c>
    </row>
    <row r="558" spans="1:65" s="2" customFormat="1" ht="24.2" customHeight="1">
      <c r="A558" s="34"/>
      <c r="B558" s="35"/>
      <c r="C558" s="187" t="s">
        <v>1013</v>
      </c>
      <c r="D558" s="187" t="s">
        <v>140</v>
      </c>
      <c r="E558" s="188" t="s">
        <v>1014</v>
      </c>
      <c r="F558" s="189" t="s">
        <v>1015</v>
      </c>
      <c r="G558" s="190" t="s">
        <v>300</v>
      </c>
      <c r="H558" s="191">
        <v>8.5000000000000006E-2</v>
      </c>
      <c r="I558" s="192"/>
      <c r="J558" s="193">
        <f t="shared" si="90"/>
        <v>0</v>
      </c>
      <c r="K558" s="194"/>
      <c r="L558" s="39"/>
      <c r="M558" s="195" t="s">
        <v>1</v>
      </c>
      <c r="N558" s="196" t="s">
        <v>40</v>
      </c>
      <c r="O558" s="71"/>
      <c r="P558" s="197">
        <f t="shared" si="91"/>
        <v>0</v>
      </c>
      <c r="Q558" s="197">
        <v>0</v>
      </c>
      <c r="R558" s="197">
        <f t="shared" si="92"/>
        <v>0</v>
      </c>
      <c r="S558" s="197">
        <v>0</v>
      </c>
      <c r="T558" s="198">
        <f t="shared" si="93"/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99" t="s">
        <v>233</v>
      </c>
      <c r="AT558" s="199" t="s">
        <v>140</v>
      </c>
      <c r="AU558" s="199" t="s">
        <v>145</v>
      </c>
      <c r="AY558" s="17" t="s">
        <v>137</v>
      </c>
      <c r="BE558" s="200">
        <f t="shared" si="94"/>
        <v>0</v>
      </c>
      <c r="BF558" s="200">
        <f t="shared" si="95"/>
        <v>0</v>
      </c>
      <c r="BG558" s="200">
        <f t="shared" si="96"/>
        <v>0</v>
      </c>
      <c r="BH558" s="200">
        <f t="shared" si="97"/>
        <v>0</v>
      </c>
      <c r="BI558" s="200">
        <f t="shared" si="98"/>
        <v>0</v>
      </c>
      <c r="BJ558" s="17" t="s">
        <v>145</v>
      </c>
      <c r="BK558" s="200">
        <f t="shared" si="99"/>
        <v>0</v>
      </c>
      <c r="BL558" s="17" t="s">
        <v>233</v>
      </c>
      <c r="BM558" s="199" t="s">
        <v>1016</v>
      </c>
    </row>
    <row r="559" spans="1:65" s="2" customFormat="1" ht="24.2" customHeight="1">
      <c r="A559" s="34"/>
      <c r="B559" s="35"/>
      <c r="C559" s="187" t="s">
        <v>1017</v>
      </c>
      <c r="D559" s="187" t="s">
        <v>140</v>
      </c>
      <c r="E559" s="188" t="s">
        <v>1018</v>
      </c>
      <c r="F559" s="189" t="s">
        <v>1019</v>
      </c>
      <c r="G559" s="190" t="s">
        <v>300</v>
      </c>
      <c r="H559" s="191">
        <v>8.5000000000000006E-2</v>
      </c>
      <c r="I559" s="192"/>
      <c r="J559" s="193">
        <f t="shared" si="90"/>
        <v>0</v>
      </c>
      <c r="K559" s="194"/>
      <c r="L559" s="39"/>
      <c r="M559" s="195" t="s">
        <v>1</v>
      </c>
      <c r="N559" s="196" t="s">
        <v>40</v>
      </c>
      <c r="O559" s="71"/>
      <c r="P559" s="197">
        <f t="shared" si="91"/>
        <v>0</v>
      </c>
      <c r="Q559" s="197">
        <v>0</v>
      </c>
      <c r="R559" s="197">
        <f t="shared" si="92"/>
        <v>0</v>
      </c>
      <c r="S559" s="197">
        <v>0</v>
      </c>
      <c r="T559" s="198">
        <f t="shared" si="93"/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9" t="s">
        <v>233</v>
      </c>
      <c r="AT559" s="199" t="s">
        <v>140</v>
      </c>
      <c r="AU559" s="199" t="s">
        <v>145</v>
      </c>
      <c r="AY559" s="17" t="s">
        <v>137</v>
      </c>
      <c r="BE559" s="200">
        <f t="shared" si="94"/>
        <v>0</v>
      </c>
      <c r="BF559" s="200">
        <f t="shared" si="95"/>
        <v>0</v>
      </c>
      <c r="BG559" s="200">
        <f t="shared" si="96"/>
        <v>0</v>
      </c>
      <c r="BH559" s="200">
        <f t="shared" si="97"/>
        <v>0</v>
      </c>
      <c r="BI559" s="200">
        <f t="shared" si="98"/>
        <v>0</v>
      </c>
      <c r="BJ559" s="17" t="s">
        <v>145</v>
      </c>
      <c r="BK559" s="200">
        <f t="shared" si="99"/>
        <v>0</v>
      </c>
      <c r="BL559" s="17" t="s">
        <v>233</v>
      </c>
      <c r="BM559" s="199" t="s">
        <v>1020</v>
      </c>
    </row>
    <row r="560" spans="1:65" s="2" customFormat="1" ht="24.2" customHeight="1">
      <c r="A560" s="34"/>
      <c r="B560" s="35"/>
      <c r="C560" s="187" t="s">
        <v>1021</v>
      </c>
      <c r="D560" s="187" t="s">
        <v>140</v>
      </c>
      <c r="E560" s="188" t="s">
        <v>1022</v>
      </c>
      <c r="F560" s="189" t="s">
        <v>1023</v>
      </c>
      <c r="G560" s="190" t="s">
        <v>300</v>
      </c>
      <c r="H560" s="191">
        <v>8.5000000000000006E-2</v>
      </c>
      <c r="I560" s="192"/>
      <c r="J560" s="193">
        <f t="shared" si="90"/>
        <v>0</v>
      </c>
      <c r="K560" s="194"/>
      <c r="L560" s="39"/>
      <c r="M560" s="195" t="s">
        <v>1</v>
      </c>
      <c r="N560" s="196" t="s">
        <v>40</v>
      </c>
      <c r="O560" s="71"/>
      <c r="P560" s="197">
        <f t="shared" si="91"/>
        <v>0</v>
      </c>
      <c r="Q560" s="197">
        <v>0</v>
      </c>
      <c r="R560" s="197">
        <f t="shared" si="92"/>
        <v>0</v>
      </c>
      <c r="S560" s="197">
        <v>0</v>
      </c>
      <c r="T560" s="198">
        <f t="shared" si="93"/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9" t="s">
        <v>233</v>
      </c>
      <c r="AT560" s="199" t="s">
        <v>140</v>
      </c>
      <c r="AU560" s="199" t="s">
        <v>145</v>
      </c>
      <c r="AY560" s="17" t="s">
        <v>137</v>
      </c>
      <c r="BE560" s="200">
        <f t="shared" si="94"/>
        <v>0</v>
      </c>
      <c r="BF560" s="200">
        <f t="shared" si="95"/>
        <v>0</v>
      </c>
      <c r="BG560" s="200">
        <f t="shared" si="96"/>
        <v>0</v>
      </c>
      <c r="BH560" s="200">
        <f t="shared" si="97"/>
        <v>0</v>
      </c>
      <c r="BI560" s="200">
        <f t="shared" si="98"/>
        <v>0</v>
      </c>
      <c r="BJ560" s="17" t="s">
        <v>145</v>
      </c>
      <c r="BK560" s="200">
        <f t="shared" si="99"/>
        <v>0</v>
      </c>
      <c r="BL560" s="17" t="s">
        <v>233</v>
      </c>
      <c r="BM560" s="199" t="s">
        <v>1024</v>
      </c>
    </row>
    <row r="561" spans="1:65" s="12" customFormat="1" ht="22.9" customHeight="1">
      <c r="B561" s="171"/>
      <c r="C561" s="172"/>
      <c r="D561" s="173" t="s">
        <v>73</v>
      </c>
      <c r="E561" s="185" t="s">
        <v>1025</v>
      </c>
      <c r="F561" s="185" t="s">
        <v>1026</v>
      </c>
      <c r="G561" s="172"/>
      <c r="H561" s="172"/>
      <c r="I561" s="175"/>
      <c r="J561" s="186">
        <f>BK561</f>
        <v>0</v>
      </c>
      <c r="K561" s="172"/>
      <c r="L561" s="177"/>
      <c r="M561" s="178"/>
      <c r="N561" s="179"/>
      <c r="O561" s="179"/>
      <c r="P561" s="180">
        <f>SUM(P562:P586)</f>
        <v>0</v>
      </c>
      <c r="Q561" s="179"/>
      <c r="R561" s="180">
        <f>SUM(R562:R586)</f>
        <v>7.8059999999999996E-3</v>
      </c>
      <c r="S561" s="179"/>
      <c r="T561" s="181">
        <f>SUM(T562:T586)</f>
        <v>2.9999999999999997E-4</v>
      </c>
      <c r="AR561" s="182" t="s">
        <v>145</v>
      </c>
      <c r="AT561" s="183" t="s">
        <v>73</v>
      </c>
      <c r="AU561" s="183" t="s">
        <v>82</v>
      </c>
      <c r="AY561" s="182" t="s">
        <v>137</v>
      </c>
      <c r="BK561" s="184">
        <f>SUM(BK562:BK586)</f>
        <v>0</v>
      </c>
    </row>
    <row r="562" spans="1:65" s="2" customFormat="1" ht="24.2" customHeight="1">
      <c r="A562" s="34"/>
      <c r="B562" s="35"/>
      <c r="C562" s="187" t="s">
        <v>1027</v>
      </c>
      <c r="D562" s="187" t="s">
        <v>140</v>
      </c>
      <c r="E562" s="188" t="s">
        <v>1028</v>
      </c>
      <c r="F562" s="189" t="s">
        <v>1029</v>
      </c>
      <c r="G562" s="190" t="s">
        <v>266</v>
      </c>
      <c r="H562" s="191">
        <v>36</v>
      </c>
      <c r="I562" s="192"/>
      <c r="J562" s="193">
        <f>ROUND(I562*H562,2)</f>
        <v>0</v>
      </c>
      <c r="K562" s="194"/>
      <c r="L562" s="39"/>
      <c r="M562" s="195" t="s">
        <v>1</v>
      </c>
      <c r="N562" s="196" t="s">
        <v>40</v>
      </c>
      <c r="O562" s="71"/>
      <c r="P562" s="197">
        <f>O562*H562</f>
        <v>0</v>
      </c>
      <c r="Q562" s="197">
        <v>0</v>
      </c>
      <c r="R562" s="197">
        <f>Q562*H562</f>
        <v>0</v>
      </c>
      <c r="S562" s="197">
        <v>0</v>
      </c>
      <c r="T562" s="198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9" t="s">
        <v>233</v>
      </c>
      <c r="AT562" s="199" t="s">
        <v>140</v>
      </c>
      <c r="AU562" s="199" t="s">
        <v>145</v>
      </c>
      <c r="AY562" s="17" t="s">
        <v>137</v>
      </c>
      <c r="BE562" s="200">
        <f>IF(N562="základní",J562,0)</f>
        <v>0</v>
      </c>
      <c r="BF562" s="200">
        <f>IF(N562="snížená",J562,0)</f>
        <v>0</v>
      </c>
      <c r="BG562" s="200">
        <f>IF(N562="zákl. přenesená",J562,0)</f>
        <v>0</v>
      </c>
      <c r="BH562" s="200">
        <f>IF(N562="sníž. přenesená",J562,0)</f>
        <v>0</v>
      </c>
      <c r="BI562" s="200">
        <f>IF(N562="nulová",J562,0)</f>
        <v>0</v>
      </c>
      <c r="BJ562" s="17" t="s">
        <v>145</v>
      </c>
      <c r="BK562" s="200">
        <f>ROUND(I562*H562,2)</f>
        <v>0</v>
      </c>
      <c r="BL562" s="17" t="s">
        <v>233</v>
      </c>
      <c r="BM562" s="199" t="s">
        <v>1030</v>
      </c>
    </row>
    <row r="563" spans="1:65" s="2" customFormat="1" ht="21.75" customHeight="1">
      <c r="A563" s="34"/>
      <c r="B563" s="35"/>
      <c r="C563" s="234" t="s">
        <v>1031</v>
      </c>
      <c r="D563" s="234" t="s">
        <v>339</v>
      </c>
      <c r="E563" s="235" t="s">
        <v>1032</v>
      </c>
      <c r="F563" s="236" t="s">
        <v>1033</v>
      </c>
      <c r="G563" s="237" t="s">
        <v>266</v>
      </c>
      <c r="H563" s="238">
        <v>37.799999999999997</v>
      </c>
      <c r="I563" s="239"/>
      <c r="J563" s="240">
        <f>ROUND(I563*H563,2)</f>
        <v>0</v>
      </c>
      <c r="K563" s="241"/>
      <c r="L563" s="242"/>
      <c r="M563" s="243" t="s">
        <v>1</v>
      </c>
      <c r="N563" s="244" t="s">
        <v>40</v>
      </c>
      <c r="O563" s="71"/>
      <c r="P563" s="197">
        <f>O563*H563</f>
        <v>0</v>
      </c>
      <c r="Q563" s="197">
        <v>6.9999999999999994E-5</v>
      </c>
      <c r="R563" s="197">
        <f>Q563*H563</f>
        <v>2.6459999999999995E-3</v>
      </c>
      <c r="S563" s="197">
        <v>0</v>
      </c>
      <c r="T563" s="198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9" t="s">
        <v>311</v>
      </c>
      <c r="AT563" s="199" t="s">
        <v>339</v>
      </c>
      <c r="AU563" s="199" t="s">
        <v>145</v>
      </c>
      <c r="AY563" s="17" t="s">
        <v>137</v>
      </c>
      <c r="BE563" s="200">
        <f>IF(N563="základní",J563,0)</f>
        <v>0</v>
      </c>
      <c r="BF563" s="200">
        <f>IF(N563="snížená",J563,0)</f>
        <v>0</v>
      </c>
      <c r="BG563" s="200">
        <f>IF(N563="zákl. přenesená",J563,0)</f>
        <v>0</v>
      </c>
      <c r="BH563" s="200">
        <f>IF(N563="sníž. přenesená",J563,0)</f>
        <v>0</v>
      </c>
      <c r="BI563" s="200">
        <f>IF(N563="nulová",J563,0)</f>
        <v>0</v>
      </c>
      <c r="BJ563" s="17" t="s">
        <v>145</v>
      </c>
      <c r="BK563" s="200">
        <f>ROUND(I563*H563,2)</f>
        <v>0</v>
      </c>
      <c r="BL563" s="17" t="s">
        <v>233</v>
      </c>
      <c r="BM563" s="199" t="s">
        <v>1034</v>
      </c>
    </row>
    <row r="564" spans="1:65" s="14" customFormat="1" ht="11.25">
      <c r="B564" s="212"/>
      <c r="C564" s="213"/>
      <c r="D564" s="203" t="s">
        <v>147</v>
      </c>
      <c r="E564" s="213"/>
      <c r="F564" s="215" t="s">
        <v>1035</v>
      </c>
      <c r="G564" s="213"/>
      <c r="H564" s="216">
        <v>37.799999999999997</v>
      </c>
      <c r="I564" s="217"/>
      <c r="J564" s="213"/>
      <c r="K564" s="213"/>
      <c r="L564" s="218"/>
      <c r="M564" s="219"/>
      <c r="N564" s="220"/>
      <c r="O564" s="220"/>
      <c r="P564" s="220"/>
      <c r="Q564" s="220"/>
      <c r="R564" s="220"/>
      <c r="S564" s="220"/>
      <c r="T564" s="221"/>
      <c r="AT564" s="222" t="s">
        <v>147</v>
      </c>
      <c r="AU564" s="222" t="s">
        <v>145</v>
      </c>
      <c r="AV564" s="14" t="s">
        <v>145</v>
      </c>
      <c r="AW564" s="14" t="s">
        <v>4</v>
      </c>
      <c r="AX564" s="14" t="s">
        <v>82</v>
      </c>
      <c r="AY564" s="222" t="s">
        <v>137</v>
      </c>
    </row>
    <row r="565" spans="1:65" s="2" customFormat="1" ht="24.2" customHeight="1">
      <c r="A565" s="34"/>
      <c r="B565" s="35"/>
      <c r="C565" s="187" t="s">
        <v>1036</v>
      </c>
      <c r="D565" s="187" t="s">
        <v>140</v>
      </c>
      <c r="E565" s="188" t="s">
        <v>1037</v>
      </c>
      <c r="F565" s="189" t="s">
        <v>1038</v>
      </c>
      <c r="G565" s="190" t="s">
        <v>216</v>
      </c>
      <c r="H565" s="191">
        <v>1</v>
      </c>
      <c r="I565" s="192"/>
      <c r="J565" s="193">
        <f t="shared" ref="J565:J570" si="100">ROUND(I565*H565,2)</f>
        <v>0</v>
      </c>
      <c r="K565" s="194"/>
      <c r="L565" s="39"/>
      <c r="M565" s="195" t="s">
        <v>1</v>
      </c>
      <c r="N565" s="196" t="s">
        <v>40</v>
      </c>
      <c r="O565" s="71"/>
      <c r="P565" s="197">
        <f t="shared" ref="P565:P570" si="101">O565*H565</f>
        <v>0</v>
      </c>
      <c r="Q565" s="197">
        <v>0</v>
      </c>
      <c r="R565" s="197">
        <f t="shared" ref="R565:R570" si="102">Q565*H565</f>
        <v>0</v>
      </c>
      <c r="S565" s="197">
        <v>0</v>
      </c>
      <c r="T565" s="198">
        <f t="shared" ref="T565:T570" si="103"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9" t="s">
        <v>233</v>
      </c>
      <c r="AT565" s="199" t="s">
        <v>140</v>
      </c>
      <c r="AU565" s="199" t="s">
        <v>145</v>
      </c>
      <c r="AY565" s="17" t="s">
        <v>137</v>
      </c>
      <c r="BE565" s="200">
        <f t="shared" ref="BE565:BE570" si="104">IF(N565="základní",J565,0)</f>
        <v>0</v>
      </c>
      <c r="BF565" s="200">
        <f t="shared" ref="BF565:BF570" si="105">IF(N565="snížená",J565,0)</f>
        <v>0</v>
      </c>
      <c r="BG565" s="200">
        <f t="shared" ref="BG565:BG570" si="106">IF(N565="zákl. přenesená",J565,0)</f>
        <v>0</v>
      </c>
      <c r="BH565" s="200">
        <f t="shared" ref="BH565:BH570" si="107">IF(N565="sníž. přenesená",J565,0)</f>
        <v>0</v>
      </c>
      <c r="BI565" s="200">
        <f t="shared" ref="BI565:BI570" si="108">IF(N565="nulová",J565,0)</f>
        <v>0</v>
      </c>
      <c r="BJ565" s="17" t="s">
        <v>145</v>
      </c>
      <c r="BK565" s="200">
        <f t="shared" ref="BK565:BK570" si="109">ROUND(I565*H565,2)</f>
        <v>0</v>
      </c>
      <c r="BL565" s="17" t="s">
        <v>233</v>
      </c>
      <c r="BM565" s="199" t="s">
        <v>1039</v>
      </c>
    </row>
    <row r="566" spans="1:65" s="2" customFormat="1" ht="24.2" customHeight="1">
      <c r="A566" s="34"/>
      <c r="B566" s="35"/>
      <c r="C566" s="234" t="s">
        <v>1040</v>
      </c>
      <c r="D566" s="234" t="s">
        <v>339</v>
      </c>
      <c r="E566" s="235" t="s">
        <v>1041</v>
      </c>
      <c r="F566" s="236" t="s">
        <v>1042</v>
      </c>
      <c r="G566" s="237" t="s">
        <v>216</v>
      </c>
      <c r="H566" s="238">
        <v>1</v>
      </c>
      <c r="I566" s="239"/>
      <c r="J566" s="240">
        <f t="shared" si="100"/>
        <v>0</v>
      </c>
      <c r="K566" s="241"/>
      <c r="L566" s="242"/>
      <c r="M566" s="243" t="s">
        <v>1</v>
      </c>
      <c r="N566" s="244" t="s">
        <v>40</v>
      </c>
      <c r="O566" s="71"/>
      <c r="P566" s="197">
        <f t="shared" si="101"/>
        <v>0</v>
      </c>
      <c r="Q566" s="197">
        <v>1.01E-3</v>
      </c>
      <c r="R566" s="197">
        <f t="shared" si="102"/>
        <v>1.01E-3</v>
      </c>
      <c r="S566" s="197">
        <v>0</v>
      </c>
      <c r="T566" s="198">
        <f t="shared" si="103"/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9" t="s">
        <v>311</v>
      </c>
      <c r="AT566" s="199" t="s">
        <v>339</v>
      </c>
      <c r="AU566" s="199" t="s">
        <v>145</v>
      </c>
      <c r="AY566" s="17" t="s">
        <v>137</v>
      </c>
      <c r="BE566" s="200">
        <f t="shared" si="104"/>
        <v>0</v>
      </c>
      <c r="BF566" s="200">
        <f t="shared" si="105"/>
        <v>0</v>
      </c>
      <c r="BG566" s="200">
        <f t="shared" si="106"/>
        <v>0</v>
      </c>
      <c r="BH566" s="200">
        <f t="shared" si="107"/>
        <v>0</v>
      </c>
      <c r="BI566" s="200">
        <f t="shared" si="108"/>
        <v>0</v>
      </c>
      <c r="BJ566" s="17" t="s">
        <v>145</v>
      </c>
      <c r="BK566" s="200">
        <f t="shared" si="109"/>
        <v>0</v>
      </c>
      <c r="BL566" s="17" t="s">
        <v>233</v>
      </c>
      <c r="BM566" s="199" t="s">
        <v>1043</v>
      </c>
    </row>
    <row r="567" spans="1:65" s="2" customFormat="1" ht="24.2" customHeight="1">
      <c r="A567" s="34"/>
      <c r="B567" s="35"/>
      <c r="C567" s="187" t="s">
        <v>1044</v>
      </c>
      <c r="D567" s="187" t="s">
        <v>140</v>
      </c>
      <c r="E567" s="188" t="s">
        <v>1037</v>
      </c>
      <c r="F567" s="189" t="s">
        <v>1038</v>
      </c>
      <c r="G567" s="190" t="s">
        <v>216</v>
      </c>
      <c r="H567" s="191">
        <v>5</v>
      </c>
      <c r="I567" s="192"/>
      <c r="J567" s="193">
        <f t="shared" si="100"/>
        <v>0</v>
      </c>
      <c r="K567" s="194"/>
      <c r="L567" s="39"/>
      <c r="M567" s="195" t="s">
        <v>1</v>
      </c>
      <c r="N567" s="196" t="s">
        <v>40</v>
      </c>
      <c r="O567" s="71"/>
      <c r="P567" s="197">
        <f t="shared" si="101"/>
        <v>0</v>
      </c>
      <c r="Q567" s="197">
        <v>0</v>
      </c>
      <c r="R567" s="197">
        <f t="shared" si="102"/>
        <v>0</v>
      </c>
      <c r="S567" s="197">
        <v>0</v>
      </c>
      <c r="T567" s="198">
        <f t="shared" si="10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9" t="s">
        <v>233</v>
      </c>
      <c r="AT567" s="199" t="s">
        <v>140</v>
      </c>
      <c r="AU567" s="199" t="s">
        <v>145</v>
      </c>
      <c r="AY567" s="17" t="s">
        <v>137</v>
      </c>
      <c r="BE567" s="200">
        <f t="shared" si="104"/>
        <v>0</v>
      </c>
      <c r="BF567" s="200">
        <f t="shared" si="105"/>
        <v>0</v>
      </c>
      <c r="BG567" s="200">
        <f t="shared" si="106"/>
        <v>0</v>
      </c>
      <c r="BH567" s="200">
        <f t="shared" si="107"/>
        <v>0</v>
      </c>
      <c r="BI567" s="200">
        <f t="shared" si="108"/>
        <v>0</v>
      </c>
      <c r="BJ567" s="17" t="s">
        <v>145</v>
      </c>
      <c r="BK567" s="200">
        <f t="shared" si="109"/>
        <v>0</v>
      </c>
      <c r="BL567" s="17" t="s">
        <v>233</v>
      </c>
      <c r="BM567" s="199" t="s">
        <v>1045</v>
      </c>
    </row>
    <row r="568" spans="1:65" s="2" customFormat="1" ht="24.2" customHeight="1">
      <c r="A568" s="34"/>
      <c r="B568" s="35"/>
      <c r="C568" s="234" t="s">
        <v>1046</v>
      </c>
      <c r="D568" s="234" t="s">
        <v>339</v>
      </c>
      <c r="E568" s="235" t="s">
        <v>1047</v>
      </c>
      <c r="F568" s="236" t="s">
        <v>1048</v>
      </c>
      <c r="G568" s="237" t="s">
        <v>216</v>
      </c>
      <c r="H568" s="238">
        <v>5</v>
      </c>
      <c r="I568" s="239"/>
      <c r="J568" s="240">
        <f t="shared" si="100"/>
        <v>0</v>
      </c>
      <c r="K568" s="241"/>
      <c r="L568" s="242"/>
      <c r="M568" s="243" t="s">
        <v>1</v>
      </c>
      <c r="N568" s="244" t="s">
        <v>40</v>
      </c>
      <c r="O568" s="71"/>
      <c r="P568" s="197">
        <f t="shared" si="101"/>
        <v>0</v>
      </c>
      <c r="Q568" s="197">
        <v>4.0000000000000003E-5</v>
      </c>
      <c r="R568" s="197">
        <f t="shared" si="102"/>
        <v>2.0000000000000001E-4</v>
      </c>
      <c r="S568" s="197">
        <v>0</v>
      </c>
      <c r="T568" s="198">
        <f t="shared" si="103"/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9" t="s">
        <v>311</v>
      </c>
      <c r="AT568" s="199" t="s">
        <v>339</v>
      </c>
      <c r="AU568" s="199" t="s">
        <v>145</v>
      </c>
      <c r="AY568" s="17" t="s">
        <v>137</v>
      </c>
      <c r="BE568" s="200">
        <f t="shared" si="104"/>
        <v>0</v>
      </c>
      <c r="BF568" s="200">
        <f t="shared" si="105"/>
        <v>0</v>
      </c>
      <c r="BG568" s="200">
        <f t="shared" si="106"/>
        <v>0</v>
      </c>
      <c r="BH568" s="200">
        <f t="shared" si="107"/>
        <v>0</v>
      </c>
      <c r="BI568" s="200">
        <f t="shared" si="108"/>
        <v>0</v>
      </c>
      <c r="BJ568" s="17" t="s">
        <v>145</v>
      </c>
      <c r="BK568" s="200">
        <f t="shared" si="109"/>
        <v>0</v>
      </c>
      <c r="BL568" s="17" t="s">
        <v>233</v>
      </c>
      <c r="BM568" s="199" t="s">
        <v>1049</v>
      </c>
    </row>
    <row r="569" spans="1:65" s="2" customFormat="1" ht="21.75" customHeight="1">
      <c r="A569" s="34"/>
      <c r="B569" s="35"/>
      <c r="C569" s="187" t="s">
        <v>1050</v>
      </c>
      <c r="D569" s="187" t="s">
        <v>140</v>
      </c>
      <c r="E569" s="188" t="s">
        <v>1051</v>
      </c>
      <c r="F569" s="189" t="s">
        <v>1052</v>
      </c>
      <c r="G569" s="190" t="s">
        <v>266</v>
      </c>
      <c r="H569" s="191">
        <v>20</v>
      </c>
      <c r="I569" s="192"/>
      <c r="J569" s="193">
        <f t="shared" si="100"/>
        <v>0</v>
      </c>
      <c r="K569" s="194"/>
      <c r="L569" s="39"/>
      <c r="M569" s="195" t="s">
        <v>1</v>
      </c>
      <c r="N569" s="196" t="s">
        <v>40</v>
      </c>
      <c r="O569" s="71"/>
      <c r="P569" s="197">
        <f t="shared" si="101"/>
        <v>0</v>
      </c>
      <c r="Q569" s="197">
        <v>0</v>
      </c>
      <c r="R569" s="197">
        <f t="shared" si="102"/>
        <v>0</v>
      </c>
      <c r="S569" s="197">
        <v>0</v>
      </c>
      <c r="T569" s="198">
        <f t="shared" si="103"/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9" t="s">
        <v>233</v>
      </c>
      <c r="AT569" s="199" t="s">
        <v>140</v>
      </c>
      <c r="AU569" s="199" t="s">
        <v>145</v>
      </c>
      <c r="AY569" s="17" t="s">
        <v>137</v>
      </c>
      <c r="BE569" s="200">
        <f t="shared" si="104"/>
        <v>0</v>
      </c>
      <c r="BF569" s="200">
        <f t="shared" si="105"/>
        <v>0</v>
      </c>
      <c r="BG569" s="200">
        <f t="shared" si="106"/>
        <v>0</v>
      </c>
      <c r="BH569" s="200">
        <f t="shared" si="107"/>
        <v>0</v>
      </c>
      <c r="BI569" s="200">
        <f t="shared" si="108"/>
        <v>0</v>
      </c>
      <c r="BJ569" s="17" t="s">
        <v>145</v>
      </c>
      <c r="BK569" s="200">
        <f t="shared" si="109"/>
        <v>0</v>
      </c>
      <c r="BL569" s="17" t="s">
        <v>233</v>
      </c>
      <c r="BM569" s="199" t="s">
        <v>1053</v>
      </c>
    </row>
    <row r="570" spans="1:65" s="2" customFormat="1" ht="24.2" customHeight="1">
      <c r="A570" s="34"/>
      <c r="B570" s="35"/>
      <c r="C570" s="234" t="s">
        <v>1054</v>
      </c>
      <c r="D570" s="234" t="s">
        <v>339</v>
      </c>
      <c r="E570" s="235" t="s">
        <v>1055</v>
      </c>
      <c r="F570" s="236" t="s">
        <v>1056</v>
      </c>
      <c r="G570" s="237" t="s">
        <v>266</v>
      </c>
      <c r="H570" s="238">
        <v>24</v>
      </c>
      <c r="I570" s="239"/>
      <c r="J570" s="240">
        <f t="shared" si="100"/>
        <v>0</v>
      </c>
      <c r="K570" s="241"/>
      <c r="L570" s="242"/>
      <c r="M570" s="243" t="s">
        <v>1</v>
      </c>
      <c r="N570" s="244" t="s">
        <v>40</v>
      </c>
      <c r="O570" s="71"/>
      <c r="P570" s="197">
        <f t="shared" si="101"/>
        <v>0</v>
      </c>
      <c r="Q570" s="197">
        <v>4.0000000000000003E-5</v>
      </c>
      <c r="R570" s="197">
        <f t="shared" si="102"/>
        <v>9.6000000000000013E-4</v>
      </c>
      <c r="S570" s="197">
        <v>0</v>
      </c>
      <c r="T570" s="198">
        <f t="shared" si="103"/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9" t="s">
        <v>311</v>
      </c>
      <c r="AT570" s="199" t="s">
        <v>339</v>
      </c>
      <c r="AU570" s="199" t="s">
        <v>145</v>
      </c>
      <c r="AY570" s="17" t="s">
        <v>137</v>
      </c>
      <c r="BE570" s="200">
        <f t="shared" si="104"/>
        <v>0</v>
      </c>
      <c r="BF570" s="200">
        <f t="shared" si="105"/>
        <v>0</v>
      </c>
      <c r="BG570" s="200">
        <f t="shared" si="106"/>
        <v>0</v>
      </c>
      <c r="BH570" s="200">
        <f t="shared" si="107"/>
        <v>0</v>
      </c>
      <c r="BI570" s="200">
        <f t="shared" si="108"/>
        <v>0</v>
      </c>
      <c r="BJ570" s="17" t="s">
        <v>145</v>
      </c>
      <c r="BK570" s="200">
        <f t="shared" si="109"/>
        <v>0</v>
      </c>
      <c r="BL570" s="17" t="s">
        <v>233</v>
      </c>
      <c r="BM570" s="199" t="s">
        <v>1057</v>
      </c>
    </row>
    <row r="571" spans="1:65" s="14" customFormat="1" ht="11.25">
      <c r="B571" s="212"/>
      <c r="C571" s="213"/>
      <c r="D571" s="203" t="s">
        <v>147</v>
      </c>
      <c r="E571" s="213"/>
      <c r="F571" s="215" t="s">
        <v>1058</v>
      </c>
      <c r="G571" s="213"/>
      <c r="H571" s="216">
        <v>24</v>
      </c>
      <c r="I571" s="217"/>
      <c r="J571" s="213"/>
      <c r="K571" s="213"/>
      <c r="L571" s="218"/>
      <c r="M571" s="219"/>
      <c r="N571" s="220"/>
      <c r="O571" s="220"/>
      <c r="P571" s="220"/>
      <c r="Q571" s="220"/>
      <c r="R571" s="220"/>
      <c r="S571" s="220"/>
      <c r="T571" s="221"/>
      <c r="AT571" s="222" t="s">
        <v>147</v>
      </c>
      <c r="AU571" s="222" t="s">
        <v>145</v>
      </c>
      <c r="AV571" s="14" t="s">
        <v>145</v>
      </c>
      <c r="AW571" s="14" t="s">
        <v>4</v>
      </c>
      <c r="AX571" s="14" t="s">
        <v>82</v>
      </c>
      <c r="AY571" s="222" t="s">
        <v>137</v>
      </c>
    </row>
    <row r="572" spans="1:65" s="2" customFormat="1" ht="24.2" customHeight="1">
      <c r="A572" s="34"/>
      <c r="B572" s="35"/>
      <c r="C572" s="187" t="s">
        <v>1059</v>
      </c>
      <c r="D572" s="187" t="s">
        <v>140</v>
      </c>
      <c r="E572" s="188" t="s">
        <v>1060</v>
      </c>
      <c r="F572" s="189" t="s">
        <v>1061</v>
      </c>
      <c r="G572" s="190" t="s">
        <v>266</v>
      </c>
      <c r="H572" s="191">
        <v>20</v>
      </c>
      <c r="I572" s="192"/>
      <c r="J572" s="193">
        <f>ROUND(I572*H572,2)</f>
        <v>0</v>
      </c>
      <c r="K572" s="194"/>
      <c r="L572" s="39"/>
      <c r="M572" s="195" t="s">
        <v>1</v>
      </c>
      <c r="N572" s="196" t="s">
        <v>40</v>
      </c>
      <c r="O572" s="71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9" t="s">
        <v>233</v>
      </c>
      <c r="AT572" s="199" t="s">
        <v>140</v>
      </c>
      <c r="AU572" s="199" t="s">
        <v>145</v>
      </c>
      <c r="AY572" s="17" t="s">
        <v>137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7" t="s">
        <v>145</v>
      </c>
      <c r="BK572" s="200">
        <f>ROUND(I572*H572,2)</f>
        <v>0</v>
      </c>
      <c r="BL572" s="17" t="s">
        <v>233</v>
      </c>
      <c r="BM572" s="199" t="s">
        <v>1062</v>
      </c>
    </row>
    <row r="573" spans="1:65" s="2" customFormat="1" ht="24.2" customHeight="1">
      <c r="A573" s="34"/>
      <c r="B573" s="35"/>
      <c r="C573" s="234" t="s">
        <v>1063</v>
      </c>
      <c r="D573" s="234" t="s">
        <v>339</v>
      </c>
      <c r="E573" s="235" t="s">
        <v>1064</v>
      </c>
      <c r="F573" s="236" t="s">
        <v>1065</v>
      </c>
      <c r="G573" s="237" t="s">
        <v>266</v>
      </c>
      <c r="H573" s="238">
        <v>24</v>
      </c>
      <c r="I573" s="239"/>
      <c r="J573" s="240">
        <f>ROUND(I573*H573,2)</f>
        <v>0</v>
      </c>
      <c r="K573" s="241"/>
      <c r="L573" s="242"/>
      <c r="M573" s="243" t="s">
        <v>1</v>
      </c>
      <c r="N573" s="244" t="s">
        <v>40</v>
      </c>
      <c r="O573" s="71"/>
      <c r="P573" s="197">
        <f>O573*H573</f>
        <v>0</v>
      </c>
      <c r="Q573" s="197">
        <v>6.0000000000000002E-5</v>
      </c>
      <c r="R573" s="197">
        <f>Q573*H573</f>
        <v>1.4400000000000001E-3</v>
      </c>
      <c r="S573" s="197">
        <v>0</v>
      </c>
      <c r="T573" s="198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9" t="s">
        <v>311</v>
      </c>
      <c r="AT573" s="199" t="s">
        <v>339</v>
      </c>
      <c r="AU573" s="199" t="s">
        <v>145</v>
      </c>
      <c r="AY573" s="17" t="s">
        <v>137</v>
      </c>
      <c r="BE573" s="200">
        <f>IF(N573="základní",J573,0)</f>
        <v>0</v>
      </c>
      <c r="BF573" s="200">
        <f>IF(N573="snížená",J573,0)</f>
        <v>0</v>
      </c>
      <c r="BG573" s="200">
        <f>IF(N573="zákl. přenesená",J573,0)</f>
        <v>0</v>
      </c>
      <c r="BH573" s="200">
        <f>IF(N573="sníž. přenesená",J573,0)</f>
        <v>0</v>
      </c>
      <c r="BI573" s="200">
        <f>IF(N573="nulová",J573,0)</f>
        <v>0</v>
      </c>
      <c r="BJ573" s="17" t="s">
        <v>145</v>
      </c>
      <c r="BK573" s="200">
        <f>ROUND(I573*H573,2)</f>
        <v>0</v>
      </c>
      <c r="BL573" s="17" t="s">
        <v>233</v>
      </c>
      <c r="BM573" s="199" t="s">
        <v>1066</v>
      </c>
    </row>
    <row r="574" spans="1:65" s="14" customFormat="1" ht="11.25">
      <c r="B574" s="212"/>
      <c r="C574" s="213"/>
      <c r="D574" s="203" t="s">
        <v>147</v>
      </c>
      <c r="E574" s="213"/>
      <c r="F574" s="215" t="s">
        <v>1058</v>
      </c>
      <c r="G574" s="213"/>
      <c r="H574" s="216">
        <v>24</v>
      </c>
      <c r="I574" s="217"/>
      <c r="J574" s="213"/>
      <c r="K574" s="213"/>
      <c r="L574" s="218"/>
      <c r="M574" s="219"/>
      <c r="N574" s="220"/>
      <c r="O574" s="220"/>
      <c r="P574" s="220"/>
      <c r="Q574" s="220"/>
      <c r="R574" s="220"/>
      <c r="S574" s="220"/>
      <c r="T574" s="221"/>
      <c r="AT574" s="222" t="s">
        <v>147</v>
      </c>
      <c r="AU574" s="222" t="s">
        <v>145</v>
      </c>
      <c r="AV574" s="14" t="s">
        <v>145</v>
      </c>
      <c r="AW574" s="14" t="s">
        <v>4</v>
      </c>
      <c r="AX574" s="14" t="s">
        <v>82</v>
      </c>
      <c r="AY574" s="222" t="s">
        <v>137</v>
      </c>
    </row>
    <row r="575" spans="1:65" s="2" customFormat="1" ht="21.75" customHeight="1">
      <c r="A575" s="34"/>
      <c r="B575" s="35"/>
      <c r="C575" s="187" t="s">
        <v>1067</v>
      </c>
      <c r="D575" s="187" t="s">
        <v>140</v>
      </c>
      <c r="E575" s="188" t="s">
        <v>1068</v>
      </c>
      <c r="F575" s="189" t="s">
        <v>1069</v>
      </c>
      <c r="G575" s="190" t="s">
        <v>216</v>
      </c>
      <c r="H575" s="191">
        <v>1</v>
      </c>
      <c r="I575" s="192"/>
      <c r="J575" s="193">
        <f t="shared" ref="J575:J586" si="110">ROUND(I575*H575,2)</f>
        <v>0</v>
      </c>
      <c r="K575" s="194"/>
      <c r="L575" s="39"/>
      <c r="M575" s="195" t="s">
        <v>1</v>
      </c>
      <c r="N575" s="196" t="s">
        <v>40</v>
      </c>
      <c r="O575" s="71"/>
      <c r="P575" s="197">
        <f t="shared" ref="P575:P586" si="111">O575*H575</f>
        <v>0</v>
      </c>
      <c r="Q575" s="197">
        <v>0</v>
      </c>
      <c r="R575" s="197">
        <f t="shared" ref="R575:R586" si="112">Q575*H575</f>
        <v>0</v>
      </c>
      <c r="S575" s="197">
        <v>0</v>
      </c>
      <c r="T575" s="198">
        <f t="shared" ref="T575:T586" si="113"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9" t="s">
        <v>233</v>
      </c>
      <c r="AT575" s="199" t="s">
        <v>140</v>
      </c>
      <c r="AU575" s="199" t="s">
        <v>145</v>
      </c>
      <c r="AY575" s="17" t="s">
        <v>137</v>
      </c>
      <c r="BE575" s="200">
        <f t="shared" ref="BE575:BE586" si="114">IF(N575="základní",J575,0)</f>
        <v>0</v>
      </c>
      <c r="BF575" s="200">
        <f t="shared" ref="BF575:BF586" si="115">IF(N575="snížená",J575,0)</f>
        <v>0</v>
      </c>
      <c r="BG575" s="200">
        <f t="shared" ref="BG575:BG586" si="116">IF(N575="zákl. přenesená",J575,0)</f>
        <v>0</v>
      </c>
      <c r="BH575" s="200">
        <f t="shared" ref="BH575:BH586" si="117">IF(N575="sníž. přenesená",J575,0)</f>
        <v>0</v>
      </c>
      <c r="BI575" s="200">
        <f t="shared" ref="BI575:BI586" si="118">IF(N575="nulová",J575,0)</f>
        <v>0</v>
      </c>
      <c r="BJ575" s="17" t="s">
        <v>145</v>
      </c>
      <c r="BK575" s="200">
        <f t="shared" ref="BK575:BK586" si="119">ROUND(I575*H575,2)</f>
        <v>0</v>
      </c>
      <c r="BL575" s="17" t="s">
        <v>233</v>
      </c>
      <c r="BM575" s="199" t="s">
        <v>1070</v>
      </c>
    </row>
    <row r="576" spans="1:65" s="2" customFormat="1" ht="16.5" customHeight="1">
      <c r="A576" s="34"/>
      <c r="B576" s="35"/>
      <c r="C576" s="234" t="s">
        <v>1071</v>
      </c>
      <c r="D576" s="234" t="s">
        <v>339</v>
      </c>
      <c r="E576" s="235" t="s">
        <v>1072</v>
      </c>
      <c r="F576" s="236" t="s">
        <v>1073</v>
      </c>
      <c r="G576" s="237" t="s">
        <v>216</v>
      </c>
      <c r="H576" s="238">
        <v>1</v>
      </c>
      <c r="I576" s="239"/>
      <c r="J576" s="240">
        <f t="shared" si="110"/>
        <v>0</v>
      </c>
      <c r="K576" s="241"/>
      <c r="L576" s="242"/>
      <c r="M576" s="243" t="s">
        <v>1</v>
      </c>
      <c r="N576" s="244" t="s">
        <v>40</v>
      </c>
      <c r="O576" s="71"/>
      <c r="P576" s="197">
        <f t="shared" si="111"/>
        <v>0</v>
      </c>
      <c r="Q576" s="197">
        <v>4.4999999999999999E-4</v>
      </c>
      <c r="R576" s="197">
        <f t="shared" si="112"/>
        <v>4.4999999999999999E-4</v>
      </c>
      <c r="S576" s="197">
        <v>0</v>
      </c>
      <c r="T576" s="198">
        <f t="shared" si="113"/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9" t="s">
        <v>311</v>
      </c>
      <c r="AT576" s="199" t="s">
        <v>339</v>
      </c>
      <c r="AU576" s="199" t="s">
        <v>145</v>
      </c>
      <c r="AY576" s="17" t="s">
        <v>137</v>
      </c>
      <c r="BE576" s="200">
        <f t="shared" si="114"/>
        <v>0</v>
      </c>
      <c r="BF576" s="200">
        <f t="shared" si="115"/>
        <v>0</v>
      </c>
      <c r="BG576" s="200">
        <f t="shared" si="116"/>
        <v>0</v>
      </c>
      <c r="BH576" s="200">
        <f t="shared" si="117"/>
        <v>0</v>
      </c>
      <c r="BI576" s="200">
        <f t="shared" si="118"/>
        <v>0</v>
      </c>
      <c r="BJ576" s="17" t="s">
        <v>145</v>
      </c>
      <c r="BK576" s="200">
        <f t="shared" si="119"/>
        <v>0</v>
      </c>
      <c r="BL576" s="17" t="s">
        <v>233</v>
      </c>
      <c r="BM576" s="199" t="s">
        <v>1074</v>
      </c>
    </row>
    <row r="577" spans="1:65" s="2" customFormat="1" ht="21.75" customHeight="1">
      <c r="A577" s="34"/>
      <c r="B577" s="35"/>
      <c r="C577" s="187" t="s">
        <v>1075</v>
      </c>
      <c r="D577" s="187" t="s">
        <v>140</v>
      </c>
      <c r="E577" s="188" t="s">
        <v>1076</v>
      </c>
      <c r="F577" s="189" t="s">
        <v>1077</v>
      </c>
      <c r="G577" s="190" t="s">
        <v>216</v>
      </c>
      <c r="H577" s="191">
        <v>1</v>
      </c>
      <c r="I577" s="192"/>
      <c r="J577" s="193">
        <f t="shared" si="110"/>
        <v>0</v>
      </c>
      <c r="K577" s="194"/>
      <c r="L577" s="39"/>
      <c r="M577" s="195" t="s">
        <v>1</v>
      </c>
      <c r="N577" s="196" t="s">
        <v>40</v>
      </c>
      <c r="O577" s="71"/>
      <c r="P577" s="197">
        <f t="shared" si="111"/>
        <v>0</v>
      </c>
      <c r="Q577" s="197">
        <v>0</v>
      </c>
      <c r="R577" s="197">
        <f t="shared" si="112"/>
        <v>0</v>
      </c>
      <c r="S577" s="197">
        <v>2.9999999999999997E-4</v>
      </c>
      <c r="T577" s="198">
        <f t="shared" si="113"/>
        <v>2.9999999999999997E-4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9" t="s">
        <v>233</v>
      </c>
      <c r="AT577" s="199" t="s">
        <v>140</v>
      </c>
      <c r="AU577" s="199" t="s">
        <v>145</v>
      </c>
      <c r="AY577" s="17" t="s">
        <v>137</v>
      </c>
      <c r="BE577" s="200">
        <f t="shared" si="114"/>
        <v>0</v>
      </c>
      <c r="BF577" s="200">
        <f t="shared" si="115"/>
        <v>0</v>
      </c>
      <c r="BG577" s="200">
        <f t="shared" si="116"/>
        <v>0</v>
      </c>
      <c r="BH577" s="200">
        <f t="shared" si="117"/>
        <v>0</v>
      </c>
      <c r="BI577" s="200">
        <f t="shared" si="118"/>
        <v>0</v>
      </c>
      <c r="BJ577" s="17" t="s">
        <v>145</v>
      </c>
      <c r="BK577" s="200">
        <f t="shared" si="119"/>
        <v>0</v>
      </c>
      <c r="BL577" s="17" t="s">
        <v>233</v>
      </c>
      <c r="BM577" s="199" t="s">
        <v>1078</v>
      </c>
    </row>
    <row r="578" spans="1:65" s="2" customFormat="1" ht="16.5" customHeight="1">
      <c r="A578" s="34"/>
      <c r="B578" s="35"/>
      <c r="C578" s="187" t="s">
        <v>1079</v>
      </c>
      <c r="D578" s="187" t="s">
        <v>140</v>
      </c>
      <c r="E578" s="188" t="s">
        <v>1080</v>
      </c>
      <c r="F578" s="189" t="s">
        <v>1081</v>
      </c>
      <c r="G578" s="190" t="s">
        <v>216</v>
      </c>
      <c r="H578" s="191">
        <v>3</v>
      </c>
      <c r="I578" s="192"/>
      <c r="J578" s="193">
        <f t="shared" si="110"/>
        <v>0</v>
      </c>
      <c r="K578" s="194"/>
      <c r="L578" s="39"/>
      <c r="M578" s="195" t="s">
        <v>1</v>
      </c>
      <c r="N578" s="196" t="s">
        <v>40</v>
      </c>
      <c r="O578" s="71"/>
      <c r="P578" s="197">
        <f t="shared" si="111"/>
        <v>0</v>
      </c>
      <c r="Q578" s="197">
        <v>0</v>
      </c>
      <c r="R578" s="197">
        <f t="shared" si="112"/>
        <v>0</v>
      </c>
      <c r="S578" s="197">
        <v>0</v>
      </c>
      <c r="T578" s="198">
        <f t="shared" si="113"/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9" t="s">
        <v>233</v>
      </c>
      <c r="AT578" s="199" t="s">
        <v>140</v>
      </c>
      <c r="AU578" s="199" t="s">
        <v>145</v>
      </c>
      <c r="AY578" s="17" t="s">
        <v>137</v>
      </c>
      <c r="BE578" s="200">
        <f t="shared" si="114"/>
        <v>0</v>
      </c>
      <c r="BF578" s="200">
        <f t="shared" si="115"/>
        <v>0</v>
      </c>
      <c r="BG578" s="200">
        <f t="shared" si="116"/>
        <v>0</v>
      </c>
      <c r="BH578" s="200">
        <f t="shared" si="117"/>
        <v>0</v>
      </c>
      <c r="BI578" s="200">
        <f t="shared" si="118"/>
        <v>0</v>
      </c>
      <c r="BJ578" s="17" t="s">
        <v>145</v>
      </c>
      <c r="BK578" s="200">
        <f t="shared" si="119"/>
        <v>0</v>
      </c>
      <c r="BL578" s="17" t="s">
        <v>233</v>
      </c>
      <c r="BM578" s="199" t="s">
        <v>1082</v>
      </c>
    </row>
    <row r="579" spans="1:65" s="2" customFormat="1" ht="24.2" customHeight="1">
      <c r="A579" s="34"/>
      <c r="B579" s="35"/>
      <c r="C579" s="234" t="s">
        <v>1083</v>
      </c>
      <c r="D579" s="234" t="s">
        <v>339</v>
      </c>
      <c r="E579" s="235" t="s">
        <v>1084</v>
      </c>
      <c r="F579" s="236" t="s">
        <v>1085</v>
      </c>
      <c r="G579" s="237" t="s">
        <v>216</v>
      </c>
      <c r="H579" s="238">
        <v>3</v>
      </c>
      <c r="I579" s="239"/>
      <c r="J579" s="240">
        <f t="shared" si="110"/>
        <v>0</v>
      </c>
      <c r="K579" s="241"/>
      <c r="L579" s="242"/>
      <c r="M579" s="243" t="s">
        <v>1</v>
      </c>
      <c r="N579" s="244" t="s">
        <v>40</v>
      </c>
      <c r="O579" s="71"/>
      <c r="P579" s="197">
        <f t="shared" si="111"/>
        <v>0</v>
      </c>
      <c r="Q579" s="197">
        <v>1E-4</v>
      </c>
      <c r="R579" s="197">
        <f t="shared" si="112"/>
        <v>3.0000000000000003E-4</v>
      </c>
      <c r="S579" s="197">
        <v>0</v>
      </c>
      <c r="T579" s="198">
        <f t="shared" si="113"/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9" t="s">
        <v>311</v>
      </c>
      <c r="AT579" s="199" t="s">
        <v>339</v>
      </c>
      <c r="AU579" s="199" t="s">
        <v>145</v>
      </c>
      <c r="AY579" s="17" t="s">
        <v>137</v>
      </c>
      <c r="BE579" s="200">
        <f t="shared" si="114"/>
        <v>0</v>
      </c>
      <c r="BF579" s="200">
        <f t="shared" si="115"/>
        <v>0</v>
      </c>
      <c r="BG579" s="200">
        <f t="shared" si="116"/>
        <v>0</v>
      </c>
      <c r="BH579" s="200">
        <f t="shared" si="117"/>
        <v>0</v>
      </c>
      <c r="BI579" s="200">
        <f t="shared" si="118"/>
        <v>0</v>
      </c>
      <c r="BJ579" s="17" t="s">
        <v>145</v>
      </c>
      <c r="BK579" s="200">
        <f t="shared" si="119"/>
        <v>0</v>
      </c>
      <c r="BL579" s="17" t="s">
        <v>233</v>
      </c>
      <c r="BM579" s="199" t="s">
        <v>1086</v>
      </c>
    </row>
    <row r="580" spans="1:65" s="2" customFormat="1" ht="21.75" customHeight="1">
      <c r="A580" s="34"/>
      <c r="B580" s="35"/>
      <c r="C580" s="234" t="s">
        <v>1087</v>
      </c>
      <c r="D580" s="234" t="s">
        <v>339</v>
      </c>
      <c r="E580" s="235" t="s">
        <v>1088</v>
      </c>
      <c r="F580" s="236" t="s">
        <v>1089</v>
      </c>
      <c r="G580" s="237" t="s">
        <v>216</v>
      </c>
      <c r="H580" s="238">
        <v>3</v>
      </c>
      <c r="I580" s="239"/>
      <c r="J580" s="240">
        <f t="shared" si="110"/>
        <v>0</v>
      </c>
      <c r="K580" s="241"/>
      <c r="L580" s="242"/>
      <c r="M580" s="243" t="s">
        <v>1</v>
      </c>
      <c r="N580" s="244" t="s">
        <v>40</v>
      </c>
      <c r="O580" s="71"/>
      <c r="P580" s="197">
        <f t="shared" si="111"/>
        <v>0</v>
      </c>
      <c r="Q580" s="197">
        <v>1E-4</v>
      </c>
      <c r="R580" s="197">
        <f t="shared" si="112"/>
        <v>3.0000000000000003E-4</v>
      </c>
      <c r="S580" s="197">
        <v>0</v>
      </c>
      <c r="T580" s="198">
        <f t="shared" si="113"/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99" t="s">
        <v>311</v>
      </c>
      <c r="AT580" s="199" t="s">
        <v>339</v>
      </c>
      <c r="AU580" s="199" t="s">
        <v>145</v>
      </c>
      <c r="AY580" s="17" t="s">
        <v>137</v>
      </c>
      <c r="BE580" s="200">
        <f t="shared" si="114"/>
        <v>0</v>
      </c>
      <c r="BF580" s="200">
        <f t="shared" si="115"/>
        <v>0</v>
      </c>
      <c r="BG580" s="200">
        <f t="shared" si="116"/>
        <v>0</v>
      </c>
      <c r="BH580" s="200">
        <f t="shared" si="117"/>
        <v>0</v>
      </c>
      <c r="BI580" s="200">
        <f t="shared" si="118"/>
        <v>0</v>
      </c>
      <c r="BJ580" s="17" t="s">
        <v>145</v>
      </c>
      <c r="BK580" s="200">
        <f t="shared" si="119"/>
        <v>0</v>
      </c>
      <c r="BL580" s="17" t="s">
        <v>233</v>
      </c>
      <c r="BM580" s="199" t="s">
        <v>1090</v>
      </c>
    </row>
    <row r="581" spans="1:65" s="2" customFormat="1" ht="16.5" customHeight="1">
      <c r="A581" s="34"/>
      <c r="B581" s="35"/>
      <c r="C581" s="187" t="s">
        <v>1091</v>
      </c>
      <c r="D581" s="187" t="s">
        <v>140</v>
      </c>
      <c r="E581" s="188" t="s">
        <v>1092</v>
      </c>
      <c r="F581" s="189" t="s">
        <v>1093</v>
      </c>
      <c r="G581" s="190" t="s">
        <v>216</v>
      </c>
      <c r="H581" s="191">
        <v>2</v>
      </c>
      <c r="I581" s="192"/>
      <c r="J581" s="193">
        <f t="shared" si="110"/>
        <v>0</v>
      </c>
      <c r="K581" s="194"/>
      <c r="L581" s="39"/>
      <c r="M581" s="195" t="s">
        <v>1</v>
      </c>
      <c r="N581" s="196" t="s">
        <v>40</v>
      </c>
      <c r="O581" s="71"/>
      <c r="P581" s="197">
        <f t="shared" si="111"/>
        <v>0</v>
      </c>
      <c r="Q581" s="197">
        <v>0</v>
      </c>
      <c r="R581" s="197">
        <f t="shared" si="112"/>
        <v>0</v>
      </c>
      <c r="S581" s="197">
        <v>0</v>
      </c>
      <c r="T581" s="198">
        <f t="shared" si="113"/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9" t="s">
        <v>233</v>
      </c>
      <c r="AT581" s="199" t="s">
        <v>140</v>
      </c>
      <c r="AU581" s="199" t="s">
        <v>145</v>
      </c>
      <c r="AY581" s="17" t="s">
        <v>137</v>
      </c>
      <c r="BE581" s="200">
        <f t="shared" si="114"/>
        <v>0</v>
      </c>
      <c r="BF581" s="200">
        <f t="shared" si="115"/>
        <v>0</v>
      </c>
      <c r="BG581" s="200">
        <f t="shared" si="116"/>
        <v>0</v>
      </c>
      <c r="BH581" s="200">
        <f t="shared" si="117"/>
        <v>0</v>
      </c>
      <c r="BI581" s="200">
        <f t="shared" si="118"/>
        <v>0</v>
      </c>
      <c r="BJ581" s="17" t="s">
        <v>145</v>
      </c>
      <c r="BK581" s="200">
        <f t="shared" si="119"/>
        <v>0</v>
      </c>
      <c r="BL581" s="17" t="s">
        <v>233</v>
      </c>
      <c r="BM581" s="199" t="s">
        <v>1094</v>
      </c>
    </row>
    <row r="582" spans="1:65" s="2" customFormat="1" ht="16.5" customHeight="1">
      <c r="A582" s="34"/>
      <c r="B582" s="35"/>
      <c r="C582" s="234" t="s">
        <v>1095</v>
      </c>
      <c r="D582" s="234" t="s">
        <v>339</v>
      </c>
      <c r="E582" s="235" t="s">
        <v>1096</v>
      </c>
      <c r="F582" s="236" t="s">
        <v>1097</v>
      </c>
      <c r="G582" s="237" t="s">
        <v>216</v>
      </c>
      <c r="H582" s="238">
        <v>2</v>
      </c>
      <c r="I582" s="239"/>
      <c r="J582" s="240">
        <f t="shared" si="110"/>
        <v>0</v>
      </c>
      <c r="K582" s="241"/>
      <c r="L582" s="242"/>
      <c r="M582" s="243" t="s">
        <v>1</v>
      </c>
      <c r="N582" s="244" t="s">
        <v>40</v>
      </c>
      <c r="O582" s="71"/>
      <c r="P582" s="197">
        <f t="shared" si="111"/>
        <v>0</v>
      </c>
      <c r="Q582" s="197">
        <v>1.3999999999999999E-4</v>
      </c>
      <c r="R582" s="197">
        <f t="shared" si="112"/>
        <v>2.7999999999999998E-4</v>
      </c>
      <c r="S582" s="197">
        <v>0</v>
      </c>
      <c r="T582" s="198">
        <f t="shared" si="113"/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9" t="s">
        <v>311</v>
      </c>
      <c r="AT582" s="199" t="s">
        <v>339</v>
      </c>
      <c r="AU582" s="199" t="s">
        <v>145</v>
      </c>
      <c r="AY582" s="17" t="s">
        <v>137</v>
      </c>
      <c r="BE582" s="200">
        <f t="shared" si="114"/>
        <v>0</v>
      </c>
      <c r="BF582" s="200">
        <f t="shared" si="115"/>
        <v>0</v>
      </c>
      <c r="BG582" s="200">
        <f t="shared" si="116"/>
        <v>0</v>
      </c>
      <c r="BH582" s="200">
        <f t="shared" si="117"/>
        <v>0</v>
      </c>
      <c r="BI582" s="200">
        <f t="shared" si="118"/>
        <v>0</v>
      </c>
      <c r="BJ582" s="17" t="s">
        <v>145</v>
      </c>
      <c r="BK582" s="200">
        <f t="shared" si="119"/>
        <v>0</v>
      </c>
      <c r="BL582" s="17" t="s">
        <v>233</v>
      </c>
      <c r="BM582" s="199" t="s">
        <v>1098</v>
      </c>
    </row>
    <row r="583" spans="1:65" s="2" customFormat="1" ht="16.5" customHeight="1">
      <c r="A583" s="34"/>
      <c r="B583" s="35"/>
      <c r="C583" s="234" t="s">
        <v>1099</v>
      </c>
      <c r="D583" s="234" t="s">
        <v>339</v>
      </c>
      <c r="E583" s="235" t="s">
        <v>1100</v>
      </c>
      <c r="F583" s="236" t="s">
        <v>1101</v>
      </c>
      <c r="G583" s="237" t="s">
        <v>216</v>
      </c>
      <c r="H583" s="238">
        <v>2</v>
      </c>
      <c r="I583" s="239"/>
      <c r="J583" s="240">
        <f t="shared" si="110"/>
        <v>0</v>
      </c>
      <c r="K583" s="241"/>
      <c r="L583" s="242"/>
      <c r="M583" s="243" t="s">
        <v>1</v>
      </c>
      <c r="N583" s="244" t="s">
        <v>40</v>
      </c>
      <c r="O583" s="71"/>
      <c r="P583" s="197">
        <f t="shared" si="111"/>
        <v>0</v>
      </c>
      <c r="Q583" s="197">
        <v>1.1E-4</v>
      </c>
      <c r="R583" s="197">
        <f t="shared" si="112"/>
        <v>2.2000000000000001E-4</v>
      </c>
      <c r="S583" s="197">
        <v>0</v>
      </c>
      <c r="T583" s="198">
        <f t="shared" si="113"/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9" t="s">
        <v>311</v>
      </c>
      <c r="AT583" s="199" t="s">
        <v>339</v>
      </c>
      <c r="AU583" s="199" t="s">
        <v>145</v>
      </c>
      <c r="AY583" s="17" t="s">
        <v>137</v>
      </c>
      <c r="BE583" s="200">
        <f t="shared" si="114"/>
        <v>0</v>
      </c>
      <c r="BF583" s="200">
        <f t="shared" si="115"/>
        <v>0</v>
      </c>
      <c r="BG583" s="200">
        <f t="shared" si="116"/>
        <v>0</v>
      </c>
      <c r="BH583" s="200">
        <f t="shared" si="117"/>
        <v>0</v>
      </c>
      <c r="BI583" s="200">
        <f t="shared" si="118"/>
        <v>0</v>
      </c>
      <c r="BJ583" s="17" t="s">
        <v>145</v>
      </c>
      <c r="BK583" s="200">
        <f t="shared" si="119"/>
        <v>0</v>
      </c>
      <c r="BL583" s="17" t="s">
        <v>233</v>
      </c>
      <c r="BM583" s="199" t="s">
        <v>1102</v>
      </c>
    </row>
    <row r="584" spans="1:65" s="2" customFormat="1" ht="24.2" customHeight="1">
      <c r="A584" s="34"/>
      <c r="B584" s="35"/>
      <c r="C584" s="187" t="s">
        <v>1103</v>
      </c>
      <c r="D584" s="187" t="s">
        <v>140</v>
      </c>
      <c r="E584" s="188" t="s">
        <v>1104</v>
      </c>
      <c r="F584" s="189" t="s">
        <v>1105</v>
      </c>
      <c r="G584" s="190" t="s">
        <v>300</v>
      </c>
      <c r="H584" s="191">
        <v>8.0000000000000002E-3</v>
      </c>
      <c r="I584" s="192"/>
      <c r="J584" s="193">
        <f t="shared" si="110"/>
        <v>0</v>
      </c>
      <c r="K584" s="194"/>
      <c r="L584" s="39"/>
      <c r="M584" s="195" t="s">
        <v>1</v>
      </c>
      <c r="N584" s="196" t="s">
        <v>40</v>
      </c>
      <c r="O584" s="71"/>
      <c r="P584" s="197">
        <f t="shared" si="111"/>
        <v>0</v>
      </c>
      <c r="Q584" s="197">
        <v>0</v>
      </c>
      <c r="R584" s="197">
        <f t="shared" si="112"/>
        <v>0</v>
      </c>
      <c r="S584" s="197">
        <v>0</v>
      </c>
      <c r="T584" s="198">
        <f t="shared" si="113"/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9" t="s">
        <v>233</v>
      </c>
      <c r="AT584" s="199" t="s">
        <v>140</v>
      </c>
      <c r="AU584" s="199" t="s">
        <v>145</v>
      </c>
      <c r="AY584" s="17" t="s">
        <v>137</v>
      </c>
      <c r="BE584" s="200">
        <f t="shared" si="114"/>
        <v>0</v>
      </c>
      <c r="BF584" s="200">
        <f t="shared" si="115"/>
        <v>0</v>
      </c>
      <c r="BG584" s="200">
        <f t="shared" si="116"/>
        <v>0</v>
      </c>
      <c r="BH584" s="200">
        <f t="shared" si="117"/>
        <v>0</v>
      </c>
      <c r="BI584" s="200">
        <f t="shared" si="118"/>
        <v>0</v>
      </c>
      <c r="BJ584" s="17" t="s">
        <v>145</v>
      </c>
      <c r="BK584" s="200">
        <f t="shared" si="119"/>
        <v>0</v>
      </c>
      <c r="BL584" s="17" t="s">
        <v>233</v>
      </c>
      <c r="BM584" s="199" t="s">
        <v>1106</v>
      </c>
    </row>
    <row r="585" spans="1:65" s="2" customFormat="1" ht="24.2" customHeight="1">
      <c r="A585" s="34"/>
      <c r="B585" s="35"/>
      <c r="C585" s="187" t="s">
        <v>1107</v>
      </c>
      <c r="D585" s="187" t="s">
        <v>140</v>
      </c>
      <c r="E585" s="188" t="s">
        <v>1108</v>
      </c>
      <c r="F585" s="189" t="s">
        <v>1109</v>
      </c>
      <c r="G585" s="190" t="s">
        <v>300</v>
      </c>
      <c r="H585" s="191">
        <v>8.0000000000000002E-3</v>
      </c>
      <c r="I585" s="192"/>
      <c r="J585" s="193">
        <f t="shared" si="110"/>
        <v>0</v>
      </c>
      <c r="K585" s="194"/>
      <c r="L585" s="39"/>
      <c r="M585" s="195" t="s">
        <v>1</v>
      </c>
      <c r="N585" s="196" t="s">
        <v>40</v>
      </c>
      <c r="O585" s="71"/>
      <c r="P585" s="197">
        <f t="shared" si="111"/>
        <v>0</v>
      </c>
      <c r="Q585" s="197">
        <v>0</v>
      </c>
      <c r="R585" s="197">
        <f t="shared" si="112"/>
        <v>0</v>
      </c>
      <c r="S585" s="197">
        <v>0</v>
      </c>
      <c r="T585" s="198">
        <f t="shared" si="113"/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9" t="s">
        <v>233</v>
      </c>
      <c r="AT585" s="199" t="s">
        <v>140</v>
      </c>
      <c r="AU585" s="199" t="s">
        <v>145</v>
      </c>
      <c r="AY585" s="17" t="s">
        <v>137</v>
      </c>
      <c r="BE585" s="200">
        <f t="shared" si="114"/>
        <v>0</v>
      </c>
      <c r="BF585" s="200">
        <f t="shared" si="115"/>
        <v>0</v>
      </c>
      <c r="BG585" s="200">
        <f t="shared" si="116"/>
        <v>0</v>
      </c>
      <c r="BH585" s="200">
        <f t="shared" si="117"/>
        <v>0</v>
      </c>
      <c r="BI585" s="200">
        <f t="shared" si="118"/>
        <v>0</v>
      </c>
      <c r="BJ585" s="17" t="s">
        <v>145</v>
      </c>
      <c r="BK585" s="200">
        <f t="shared" si="119"/>
        <v>0</v>
      </c>
      <c r="BL585" s="17" t="s">
        <v>233</v>
      </c>
      <c r="BM585" s="199" t="s">
        <v>1110</v>
      </c>
    </row>
    <row r="586" spans="1:65" s="2" customFormat="1" ht="24.2" customHeight="1">
      <c r="A586" s="34"/>
      <c r="B586" s="35"/>
      <c r="C586" s="187" t="s">
        <v>1111</v>
      </c>
      <c r="D586" s="187" t="s">
        <v>140</v>
      </c>
      <c r="E586" s="188" t="s">
        <v>1112</v>
      </c>
      <c r="F586" s="189" t="s">
        <v>1113</v>
      </c>
      <c r="G586" s="190" t="s">
        <v>300</v>
      </c>
      <c r="H586" s="191">
        <v>8.0000000000000002E-3</v>
      </c>
      <c r="I586" s="192"/>
      <c r="J586" s="193">
        <f t="shared" si="110"/>
        <v>0</v>
      </c>
      <c r="K586" s="194"/>
      <c r="L586" s="39"/>
      <c r="M586" s="195" t="s">
        <v>1</v>
      </c>
      <c r="N586" s="196" t="s">
        <v>40</v>
      </c>
      <c r="O586" s="71"/>
      <c r="P586" s="197">
        <f t="shared" si="111"/>
        <v>0</v>
      </c>
      <c r="Q586" s="197">
        <v>0</v>
      </c>
      <c r="R586" s="197">
        <f t="shared" si="112"/>
        <v>0</v>
      </c>
      <c r="S586" s="197">
        <v>0</v>
      </c>
      <c r="T586" s="198">
        <f t="shared" si="113"/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9" t="s">
        <v>233</v>
      </c>
      <c r="AT586" s="199" t="s">
        <v>140</v>
      </c>
      <c r="AU586" s="199" t="s">
        <v>145</v>
      </c>
      <c r="AY586" s="17" t="s">
        <v>137</v>
      </c>
      <c r="BE586" s="200">
        <f t="shared" si="114"/>
        <v>0</v>
      </c>
      <c r="BF586" s="200">
        <f t="shared" si="115"/>
        <v>0</v>
      </c>
      <c r="BG586" s="200">
        <f t="shared" si="116"/>
        <v>0</v>
      </c>
      <c r="BH586" s="200">
        <f t="shared" si="117"/>
        <v>0</v>
      </c>
      <c r="BI586" s="200">
        <f t="shared" si="118"/>
        <v>0</v>
      </c>
      <c r="BJ586" s="17" t="s">
        <v>145</v>
      </c>
      <c r="BK586" s="200">
        <f t="shared" si="119"/>
        <v>0</v>
      </c>
      <c r="BL586" s="17" t="s">
        <v>233</v>
      </c>
      <c r="BM586" s="199" t="s">
        <v>1114</v>
      </c>
    </row>
    <row r="587" spans="1:65" s="12" customFormat="1" ht="22.9" customHeight="1">
      <c r="B587" s="171"/>
      <c r="C587" s="172"/>
      <c r="D587" s="173" t="s">
        <v>73</v>
      </c>
      <c r="E587" s="185" t="s">
        <v>1115</v>
      </c>
      <c r="F587" s="185" t="s">
        <v>1116</v>
      </c>
      <c r="G587" s="172"/>
      <c r="H587" s="172"/>
      <c r="I587" s="175"/>
      <c r="J587" s="186">
        <f>BK587</f>
        <v>0</v>
      </c>
      <c r="K587" s="172"/>
      <c r="L587" s="177"/>
      <c r="M587" s="178"/>
      <c r="N587" s="179"/>
      <c r="O587" s="179"/>
      <c r="P587" s="180">
        <f>P588</f>
        <v>0</v>
      </c>
      <c r="Q587" s="179"/>
      <c r="R587" s="180">
        <f>R588</f>
        <v>0</v>
      </c>
      <c r="S587" s="179"/>
      <c r="T587" s="181">
        <f>T588</f>
        <v>7.4999999999999997E-3</v>
      </c>
      <c r="AR587" s="182" t="s">
        <v>145</v>
      </c>
      <c r="AT587" s="183" t="s">
        <v>73</v>
      </c>
      <c r="AU587" s="183" t="s">
        <v>82</v>
      </c>
      <c r="AY587" s="182" t="s">
        <v>137</v>
      </c>
      <c r="BK587" s="184">
        <f>BK588</f>
        <v>0</v>
      </c>
    </row>
    <row r="588" spans="1:65" s="2" customFormat="1" ht="21.75" customHeight="1">
      <c r="A588" s="34"/>
      <c r="B588" s="35"/>
      <c r="C588" s="187" t="s">
        <v>1117</v>
      </c>
      <c r="D588" s="187" t="s">
        <v>140</v>
      </c>
      <c r="E588" s="188" t="s">
        <v>1118</v>
      </c>
      <c r="F588" s="189" t="s">
        <v>1119</v>
      </c>
      <c r="G588" s="190" t="s">
        <v>216</v>
      </c>
      <c r="H588" s="191">
        <v>1</v>
      </c>
      <c r="I588" s="192"/>
      <c r="J588" s="193">
        <f>ROUND(I588*H588,2)</f>
        <v>0</v>
      </c>
      <c r="K588" s="194"/>
      <c r="L588" s="39"/>
      <c r="M588" s="195" t="s">
        <v>1</v>
      </c>
      <c r="N588" s="196" t="s">
        <v>40</v>
      </c>
      <c r="O588" s="71"/>
      <c r="P588" s="197">
        <f>O588*H588</f>
        <v>0</v>
      </c>
      <c r="Q588" s="197">
        <v>0</v>
      </c>
      <c r="R588" s="197">
        <f>Q588*H588</f>
        <v>0</v>
      </c>
      <c r="S588" s="197">
        <v>7.4999999999999997E-3</v>
      </c>
      <c r="T588" s="198">
        <f>S588*H588</f>
        <v>7.4999999999999997E-3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9" t="s">
        <v>233</v>
      </c>
      <c r="AT588" s="199" t="s">
        <v>140</v>
      </c>
      <c r="AU588" s="199" t="s">
        <v>145</v>
      </c>
      <c r="AY588" s="17" t="s">
        <v>137</v>
      </c>
      <c r="BE588" s="200">
        <f>IF(N588="základní",J588,0)</f>
        <v>0</v>
      </c>
      <c r="BF588" s="200">
        <f>IF(N588="snížená",J588,0)</f>
        <v>0</v>
      </c>
      <c r="BG588" s="200">
        <f>IF(N588="zákl. přenesená",J588,0)</f>
        <v>0</v>
      </c>
      <c r="BH588" s="200">
        <f>IF(N588="sníž. přenesená",J588,0)</f>
        <v>0</v>
      </c>
      <c r="BI588" s="200">
        <f>IF(N588="nulová",J588,0)</f>
        <v>0</v>
      </c>
      <c r="BJ588" s="17" t="s">
        <v>145</v>
      </c>
      <c r="BK588" s="200">
        <f>ROUND(I588*H588,2)</f>
        <v>0</v>
      </c>
      <c r="BL588" s="17" t="s">
        <v>233</v>
      </c>
      <c r="BM588" s="199" t="s">
        <v>1120</v>
      </c>
    </row>
    <row r="589" spans="1:65" s="12" customFormat="1" ht="22.9" customHeight="1">
      <c r="B589" s="171"/>
      <c r="C589" s="172"/>
      <c r="D589" s="173" t="s">
        <v>73</v>
      </c>
      <c r="E589" s="185" t="s">
        <v>1121</v>
      </c>
      <c r="F589" s="185" t="s">
        <v>1122</v>
      </c>
      <c r="G589" s="172"/>
      <c r="H589" s="172"/>
      <c r="I589" s="175"/>
      <c r="J589" s="186">
        <f>BK589</f>
        <v>0</v>
      </c>
      <c r="K589" s="172"/>
      <c r="L589" s="177"/>
      <c r="M589" s="178"/>
      <c r="N589" s="179"/>
      <c r="O589" s="179"/>
      <c r="P589" s="180">
        <f>SUM(P590:P611)</f>
        <v>0</v>
      </c>
      <c r="Q589" s="179"/>
      <c r="R589" s="180">
        <f>SUM(R590:R611)</f>
        <v>0.91279499999999991</v>
      </c>
      <c r="S589" s="179"/>
      <c r="T589" s="181">
        <f>SUM(T590:T611)</f>
        <v>1.9316</v>
      </c>
      <c r="AR589" s="182" t="s">
        <v>145</v>
      </c>
      <c r="AT589" s="183" t="s">
        <v>73</v>
      </c>
      <c r="AU589" s="183" t="s">
        <v>82</v>
      </c>
      <c r="AY589" s="182" t="s">
        <v>137</v>
      </c>
      <c r="BK589" s="184">
        <f>SUM(BK590:BK611)</f>
        <v>0</v>
      </c>
    </row>
    <row r="590" spans="1:65" s="2" customFormat="1" ht="33" customHeight="1">
      <c r="A590" s="34"/>
      <c r="B590" s="35"/>
      <c r="C590" s="187" t="s">
        <v>1123</v>
      </c>
      <c r="D590" s="187" t="s">
        <v>140</v>
      </c>
      <c r="E590" s="188" t="s">
        <v>1124</v>
      </c>
      <c r="F590" s="189" t="s">
        <v>1125</v>
      </c>
      <c r="G590" s="190" t="s">
        <v>154</v>
      </c>
      <c r="H590" s="191">
        <v>43.9</v>
      </c>
      <c r="I590" s="192"/>
      <c r="J590" s="193">
        <f>ROUND(I590*H590,2)</f>
        <v>0</v>
      </c>
      <c r="K590" s="194"/>
      <c r="L590" s="39"/>
      <c r="M590" s="195" t="s">
        <v>1</v>
      </c>
      <c r="N590" s="196" t="s">
        <v>40</v>
      </c>
      <c r="O590" s="71"/>
      <c r="P590" s="197">
        <f>O590*H590</f>
        <v>0</v>
      </c>
      <c r="Q590" s="197">
        <v>0</v>
      </c>
      <c r="R590" s="197">
        <f>Q590*H590</f>
        <v>0</v>
      </c>
      <c r="S590" s="197">
        <v>2.5999999999999999E-2</v>
      </c>
      <c r="T590" s="198">
        <f>S590*H590</f>
        <v>1.1414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9" t="s">
        <v>233</v>
      </c>
      <c r="AT590" s="199" t="s">
        <v>140</v>
      </c>
      <c r="AU590" s="199" t="s">
        <v>145</v>
      </c>
      <c r="AY590" s="17" t="s">
        <v>137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7" t="s">
        <v>145</v>
      </c>
      <c r="BK590" s="200">
        <f>ROUND(I590*H590,2)</f>
        <v>0</v>
      </c>
      <c r="BL590" s="17" t="s">
        <v>233</v>
      </c>
      <c r="BM590" s="199" t="s">
        <v>1126</v>
      </c>
    </row>
    <row r="591" spans="1:65" s="13" customFormat="1" ht="11.25">
      <c r="B591" s="201"/>
      <c r="C591" s="202"/>
      <c r="D591" s="203" t="s">
        <v>147</v>
      </c>
      <c r="E591" s="204" t="s">
        <v>1</v>
      </c>
      <c r="F591" s="205" t="s">
        <v>232</v>
      </c>
      <c r="G591" s="202"/>
      <c r="H591" s="204" t="s">
        <v>1</v>
      </c>
      <c r="I591" s="206"/>
      <c r="J591" s="202"/>
      <c r="K591" s="202"/>
      <c r="L591" s="207"/>
      <c r="M591" s="208"/>
      <c r="N591" s="209"/>
      <c r="O591" s="209"/>
      <c r="P591" s="209"/>
      <c r="Q591" s="209"/>
      <c r="R591" s="209"/>
      <c r="S591" s="209"/>
      <c r="T591" s="210"/>
      <c r="AT591" s="211" t="s">
        <v>147</v>
      </c>
      <c r="AU591" s="211" t="s">
        <v>145</v>
      </c>
      <c r="AV591" s="13" t="s">
        <v>82</v>
      </c>
      <c r="AW591" s="13" t="s">
        <v>32</v>
      </c>
      <c r="AX591" s="13" t="s">
        <v>74</v>
      </c>
      <c r="AY591" s="211" t="s">
        <v>137</v>
      </c>
    </row>
    <row r="592" spans="1:65" s="14" customFormat="1" ht="11.25">
      <c r="B592" s="212"/>
      <c r="C592" s="213"/>
      <c r="D592" s="203" t="s">
        <v>147</v>
      </c>
      <c r="E592" s="214" t="s">
        <v>1</v>
      </c>
      <c r="F592" s="215" t="s">
        <v>157</v>
      </c>
      <c r="G592" s="213"/>
      <c r="H592" s="216">
        <v>6.07</v>
      </c>
      <c r="I592" s="217"/>
      <c r="J592" s="213"/>
      <c r="K592" s="213"/>
      <c r="L592" s="218"/>
      <c r="M592" s="219"/>
      <c r="N592" s="220"/>
      <c r="O592" s="220"/>
      <c r="P592" s="220"/>
      <c r="Q592" s="220"/>
      <c r="R592" s="220"/>
      <c r="S592" s="220"/>
      <c r="T592" s="221"/>
      <c r="AT592" s="222" t="s">
        <v>147</v>
      </c>
      <c r="AU592" s="222" t="s">
        <v>145</v>
      </c>
      <c r="AV592" s="14" t="s">
        <v>145</v>
      </c>
      <c r="AW592" s="14" t="s">
        <v>32</v>
      </c>
      <c r="AX592" s="14" t="s">
        <v>74</v>
      </c>
      <c r="AY592" s="222" t="s">
        <v>137</v>
      </c>
    </row>
    <row r="593" spans="1:65" s="13" customFormat="1" ht="11.25">
      <c r="B593" s="201"/>
      <c r="C593" s="202"/>
      <c r="D593" s="203" t="s">
        <v>147</v>
      </c>
      <c r="E593" s="204" t="s">
        <v>1</v>
      </c>
      <c r="F593" s="205" t="s">
        <v>180</v>
      </c>
      <c r="G593" s="202"/>
      <c r="H593" s="204" t="s">
        <v>1</v>
      </c>
      <c r="I593" s="206"/>
      <c r="J593" s="202"/>
      <c r="K593" s="202"/>
      <c r="L593" s="207"/>
      <c r="M593" s="208"/>
      <c r="N593" s="209"/>
      <c r="O593" s="209"/>
      <c r="P593" s="209"/>
      <c r="Q593" s="209"/>
      <c r="R593" s="209"/>
      <c r="S593" s="209"/>
      <c r="T593" s="210"/>
      <c r="AT593" s="211" t="s">
        <v>147</v>
      </c>
      <c r="AU593" s="211" t="s">
        <v>145</v>
      </c>
      <c r="AV593" s="13" t="s">
        <v>82</v>
      </c>
      <c r="AW593" s="13" t="s">
        <v>32</v>
      </c>
      <c r="AX593" s="13" t="s">
        <v>74</v>
      </c>
      <c r="AY593" s="211" t="s">
        <v>137</v>
      </c>
    </row>
    <row r="594" spans="1:65" s="14" customFormat="1" ht="11.25">
      <c r="B594" s="212"/>
      <c r="C594" s="213"/>
      <c r="D594" s="203" t="s">
        <v>147</v>
      </c>
      <c r="E594" s="214" t="s">
        <v>1</v>
      </c>
      <c r="F594" s="215" t="s">
        <v>1127</v>
      </c>
      <c r="G594" s="213"/>
      <c r="H594" s="216">
        <v>13.08</v>
      </c>
      <c r="I594" s="217"/>
      <c r="J594" s="213"/>
      <c r="K594" s="213"/>
      <c r="L594" s="218"/>
      <c r="M594" s="219"/>
      <c r="N594" s="220"/>
      <c r="O594" s="220"/>
      <c r="P594" s="220"/>
      <c r="Q594" s="220"/>
      <c r="R594" s="220"/>
      <c r="S594" s="220"/>
      <c r="T594" s="221"/>
      <c r="AT594" s="222" t="s">
        <v>147</v>
      </c>
      <c r="AU594" s="222" t="s">
        <v>145</v>
      </c>
      <c r="AV594" s="14" t="s">
        <v>145</v>
      </c>
      <c r="AW594" s="14" t="s">
        <v>32</v>
      </c>
      <c r="AX594" s="14" t="s">
        <v>74</v>
      </c>
      <c r="AY594" s="222" t="s">
        <v>137</v>
      </c>
    </row>
    <row r="595" spans="1:65" s="13" customFormat="1" ht="11.25">
      <c r="B595" s="201"/>
      <c r="C595" s="202"/>
      <c r="D595" s="203" t="s">
        <v>147</v>
      </c>
      <c r="E595" s="204" t="s">
        <v>1</v>
      </c>
      <c r="F595" s="205" t="s">
        <v>188</v>
      </c>
      <c r="G595" s="202"/>
      <c r="H595" s="204" t="s">
        <v>1</v>
      </c>
      <c r="I595" s="206"/>
      <c r="J595" s="202"/>
      <c r="K595" s="202"/>
      <c r="L595" s="207"/>
      <c r="M595" s="208"/>
      <c r="N595" s="209"/>
      <c r="O595" s="209"/>
      <c r="P595" s="209"/>
      <c r="Q595" s="209"/>
      <c r="R595" s="209"/>
      <c r="S595" s="209"/>
      <c r="T595" s="210"/>
      <c r="AT595" s="211" t="s">
        <v>147</v>
      </c>
      <c r="AU595" s="211" t="s">
        <v>145</v>
      </c>
      <c r="AV595" s="13" t="s">
        <v>82</v>
      </c>
      <c r="AW595" s="13" t="s">
        <v>32</v>
      </c>
      <c r="AX595" s="13" t="s">
        <v>74</v>
      </c>
      <c r="AY595" s="211" t="s">
        <v>137</v>
      </c>
    </row>
    <row r="596" spans="1:65" s="14" customFormat="1" ht="11.25">
      <c r="B596" s="212"/>
      <c r="C596" s="213"/>
      <c r="D596" s="203" t="s">
        <v>147</v>
      </c>
      <c r="E596" s="214" t="s">
        <v>1</v>
      </c>
      <c r="F596" s="215" t="s">
        <v>159</v>
      </c>
      <c r="G596" s="213"/>
      <c r="H596" s="216">
        <v>22.5</v>
      </c>
      <c r="I596" s="217"/>
      <c r="J596" s="213"/>
      <c r="K596" s="213"/>
      <c r="L596" s="218"/>
      <c r="M596" s="219"/>
      <c r="N596" s="220"/>
      <c r="O596" s="220"/>
      <c r="P596" s="220"/>
      <c r="Q596" s="220"/>
      <c r="R596" s="220"/>
      <c r="S596" s="220"/>
      <c r="T596" s="221"/>
      <c r="AT596" s="222" t="s">
        <v>147</v>
      </c>
      <c r="AU596" s="222" t="s">
        <v>145</v>
      </c>
      <c r="AV596" s="14" t="s">
        <v>145</v>
      </c>
      <c r="AW596" s="14" t="s">
        <v>32</v>
      </c>
      <c r="AX596" s="14" t="s">
        <v>74</v>
      </c>
      <c r="AY596" s="222" t="s">
        <v>137</v>
      </c>
    </row>
    <row r="597" spans="1:65" s="13" customFormat="1" ht="11.25">
      <c r="B597" s="201"/>
      <c r="C597" s="202"/>
      <c r="D597" s="203" t="s">
        <v>147</v>
      </c>
      <c r="E597" s="204" t="s">
        <v>1</v>
      </c>
      <c r="F597" s="205" t="s">
        <v>387</v>
      </c>
      <c r="G597" s="202"/>
      <c r="H597" s="204" t="s">
        <v>1</v>
      </c>
      <c r="I597" s="206"/>
      <c r="J597" s="202"/>
      <c r="K597" s="202"/>
      <c r="L597" s="207"/>
      <c r="M597" s="208"/>
      <c r="N597" s="209"/>
      <c r="O597" s="209"/>
      <c r="P597" s="209"/>
      <c r="Q597" s="209"/>
      <c r="R597" s="209"/>
      <c r="S597" s="209"/>
      <c r="T597" s="210"/>
      <c r="AT597" s="211" t="s">
        <v>147</v>
      </c>
      <c r="AU597" s="211" t="s">
        <v>145</v>
      </c>
      <c r="AV597" s="13" t="s">
        <v>82</v>
      </c>
      <c r="AW597" s="13" t="s">
        <v>32</v>
      </c>
      <c r="AX597" s="13" t="s">
        <v>74</v>
      </c>
      <c r="AY597" s="211" t="s">
        <v>137</v>
      </c>
    </row>
    <row r="598" spans="1:65" s="14" customFormat="1" ht="11.25">
      <c r="B598" s="212"/>
      <c r="C598" s="213"/>
      <c r="D598" s="203" t="s">
        <v>147</v>
      </c>
      <c r="E598" s="214" t="s">
        <v>1</v>
      </c>
      <c r="F598" s="215" t="s">
        <v>1128</v>
      </c>
      <c r="G598" s="213"/>
      <c r="H598" s="216">
        <v>2.25</v>
      </c>
      <c r="I598" s="217"/>
      <c r="J598" s="213"/>
      <c r="K598" s="213"/>
      <c r="L598" s="218"/>
      <c r="M598" s="219"/>
      <c r="N598" s="220"/>
      <c r="O598" s="220"/>
      <c r="P598" s="220"/>
      <c r="Q598" s="220"/>
      <c r="R598" s="220"/>
      <c r="S598" s="220"/>
      <c r="T598" s="221"/>
      <c r="AT598" s="222" t="s">
        <v>147</v>
      </c>
      <c r="AU598" s="222" t="s">
        <v>145</v>
      </c>
      <c r="AV598" s="14" t="s">
        <v>145</v>
      </c>
      <c r="AW598" s="14" t="s">
        <v>32</v>
      </c>
      <c r="AX598" s="14" t="s">
        <v>74</v>
      </c>
      <c r="AY598" s="222" t="s">
        <v>137</v>
      </c>
    </row>
    <row r="599" spans="1:65" s="15" customFormat="1" ht="11.25">
      <c r="B599" s="223"/>
      <c r="C599" s="224"/>
      <c r="D599" s="203" t="s">
        <v>147</v>
      </c>
      <c r="E599" s="225" t="s">
        <v>1</v>
      </c>
      <c r="F599" s="226" t="s">
        <v>162</v>
      </c>
      <c r="G599" s="224"/>
      <c r="H599" s="227">
        <v>43.9</v>
      </c>
      <c r="I599" s="228"/>
      <c r="J599" s="224"/>
      <c r="K599" s="224"/>
      <c r="L599" s="229"/>
      <c r="M599" s="230"/>
      <c r="N599" s="231"/>
      <c r="O599" s="231"/>
      <c r="P599" s="231"/>
      <c r="Q599" s="231"/>
      <c r="R599" s="231"/>
      <c r="S599" s="231"/>
      <c r="T599" s="232"/>
      <c r="AT599" s="233" t="s">
        <v>147</v>
      </c>
      <c r="AU599" s="233" t="s">
        <v>145</v>
      </c>
      <c r="AV599" s="15" t="s">
        <v>144</v>
      </c>
      <c r="AW599" s="15" t="s">
        <v>32</v>
      </c>
      <c r="AX599" s="15" t="s">
        <v>82</v>
      </c>
      <c r="AY599" s="233" t="s">
        <v>137</v>
      </c>
    </row>
    <row r="600" spans="1:65" s="2" customFormat="1" ht="33" customHeight="1">
      <c r="A600" s="34"/>
      <c r="B600" s="35"/>
      <c r="C600" s="187" t="s">
        <v>1129</v>
      </c>
      <c r="D600" s="187" t="s">
        <v>140</v>
      </c>
      <c r="E600" s="188" t="s">
        <v>1130</v>
      </c>
      <c r="F600" s="189" t="s">
        <v>1131</v>
      </c>
      <c r="G600" s="190" t="s">
        <v>154</v>
      </c>
      <c r="H600" s="191">
        <v>40.299999999999997</v>
      </c>
      <c r="I600" s="192"/>
      <c r="J600" s="193">
        <f>ROUND(I600*H600,2)</f>
        <v>0</v>
      </c>
      <c r="K600" s="194"/>
      <c r="L600" s="39"/>
      <c r="M600" s="195" t="s">
        <v>1</v>
      </c>
      <c r="N600" s="196" t="s">
        <v>40</v>
      </c>
      <c r="O600" s="71"/>
      <c r="P600" s="197">
        <f>O600*H600</f>
        <v>0</v>
      </c>
      <c r="Q600" s="197">
        <v>2.265E-2</v>
      </c>
      <c r="R600" s="197">
        <f>Q600*H600</f>
        <v>0.91279499999999991</v>
      </c>
      <c r="S600" s="197">
        <v>0</v>
      </c>
      <c r="T600" s="198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9" t="s">
        <v>233</v>
      </c>
      <c r="AT600" s="199" t="s">
        <v>140</v>
      </c>
      <c r="AU600" s="199" t="s">
        <v>145</v>
      </c>
      <c r="AY600" s="17" t="s">
        <v>137</v>
      </c>
      <c r="BE600" s="200">
        <f>IF(N600="základní",J600,0)</f>
        <v>0</v>
      </c>
      <c r="BF600" s="200">
        <f>IF(N600="snížená",J600,0)</f>
        <v>0</v>
      </c>
      <c r="BG600" s="200">
        <f>IF(N600="zákl. přenesená",J600,0)</f>
        <v>0</v>
      </c>
      <c r="BH600" s="200">
        <f>IF(N600="sníž. přenesená",J600,0)</f>
        <v>0</v>
      </c>
      <c r="BI600" s="200">
        <f>IF(N600="nulová",J600,0)</f>
        <v>0</v>
      </c>
      <c r="BJ600" s="17" t="s">
        <v>145</v>
      </c>
      <c r="BK600" s="200">
        <f>ROUND(I600*H600,2)</f>
        <v>0</v>
      </c>
      <c r="BL600" s="17" t="s">
        <v>233</v>
      </c>
      <c r="BM600" s="199" t="s">
        <v>1132</v>
      </c>
    </row>
    <row r="601" spans="1:65" s="13" customFormat="1" ht="11.25">
      <c r="B601" s="201"/>
      <c r="C601" s="202"/>
      <c r="D601" s="203" t="s">
        <v>147</v>
      </c>
      <c r="E601" s="204" t="s">
        <v>1</v>
      </c>
      <c r="F601" s="205" t="s">
        <v>232</v>
      </c>
      <c r="G601" s="202"/>
      <c r="H601" s="204" t="s">
        <v>1</v>
      </c>
      <c r="I601" s="206"/>
      <c r="J601" s="202"/>
      <c r="K601" s="202"/>
      <c r="L601" s="207"/>
      <c r="M601" s="208"/>
      <c r="N601" s="209"/>
      <c r="O601" s="209"/>
      <c r="P601" s="209"/>
      <c r="Q601" s="209"/>
      <c r="R601" s="209"/>
      <c r="S601" s="209"/>
      <c r="T601" s="210"/>
      <c r="AT601" s="211" t="s">
        <v>147</v>
      </c>
      <c r="AU601" s="211" t="s">
        <v>145</v>
      </c>
      <c r="AV601" s="13" t="s">
        <v>82</v>
      </c>
      <c r="AW601" s="13" t="s">
        <v>32</v>
      </c>
      <c r="AX601" s="13" t="s">
        <v>74</v>
      </c>
      <c r="AY601" s="211" t="s">
        <v>137</v>
      </c>
    </row>
    <row r="602" spans="1:65" s="14" customFormat="1" ht="11.25">
      <c r="B602" s="212"/>
      <c r="C602" s="213"/>
      <c r="D602" s="203" t="s">
        <v>147</v>
      </c>
      <c r="E602" s="214" t="s">
        <v>1</v>
      </c>
      <c r="F602" s="215" t="s">
        <v>157</v>
      </c>
      <c r="G602" s="213"/>
      <c r="H602" s="216">
        <v>6.07</v>
      </c>
      <c r="I602" s="217"/>
      <c r="J602" s="213"/>
      <c r="K602" s="213"/>
      <c r="L602" s="218"/>
      <c r="M602" s="219"/>
      <c r="N602" s="220"/>
      <c r="O602" s="220"/>
      <c r="P602" s="220"/>
      <c r="Q602" s="220"/>
      <c r="R602" s="220"/>
      <c r="S602" s="220"/>
      <c r="T602" s="221"/>
      <c r="AT602" s="222" t="s">
        <v>147</v>
      </c>
      <c r="AU602" s="222" t="s">
        <v>145</v>
      </c>
      <c r="AV602" s="14" t="s">
        <v>145</v>
      </c>
      <c r="AW602" s="14" t="s">
        <v>32</v>
      </c>
      <c r="AX602" s="14" t="s">
        <v>74</v>
      </c>
      <c r="AY602" s="222" t="s">
        <v>137</v>
      </c>
    </row>
    <row r="603" spans="1:65" s="13" customFormat="1" ht="11.25">
      <c r="B603" s="201"/>
      <c r="C603" s="202"/>
      <c r="D603" s="203" t="s">
        <v>147</v>
      </c>
      <c r="E603" s="204" t="s">
        <v>1</v>
      </c>
      <c r="F603" s="205" t="s">
        <v>180</v>
      </c>
      <c r="G603" s="202"/>
      <c r="H603" s="204" t="s">
        <v>1</v>
      </c>
      <c r="I603" s="206"/>
      <c r="J603" s="202"/>
      <c r="K603" s="202"/>
      <c r="L603" s="207"/>
      <c r="M603" s="208"/>
      <c r="N603" s="209"/>
      <c r="O603" s="209"/>
      <c r="P603" s="209"/>
      <c r="Q603" s="209"/>
      <c r="R603" s="209"/>
      <c r="S603" s="209"/>
      <c r="T603" s="210"/>
      <c r="AT603" s="211" t="s">
        <v>147</v>
      </c>
      <c r="AU603" s="211" t="s">
        <v>145</v>
      </c>
      <c r="AV603" s="13" t="s">
        <v>82</v>
      </c>
      <c r="AW603" s="13" t="s">
        <v>32</v>
      </c>
      <c r="AX603" s="13" t="s">
        <v>74</v>
      </c>
      <c r="AY603" s="211" t="s">
        <v>137</v>
      </c>
    </row>
    <row r="604" spans="1:65" s="14" customFormat="1" ht="11.25">
      <c r="B604" s="212"/>
      <c r="C604" s="213"/>
      <c r="D604" s="203" t="s">
        <v>147</v>
      </c>
      <c r="E604" s="214" t="s">
        <v>1</v>
      </c>
      <c r="F604" s="215" t="s">
        <v>161</v>
      </c>
      <c r="G604" s="213"/>
      <c r="H604" s="216">
        <v>11.73</v>
      </c>
      <c r="I604" s="217"/>
      <c r="J604" s="213"/>
      <c r="K604" s="213"/>
      <c r="L604" s="218"/>
      <c r="M604" s="219"/>
      <c r="N604" s="220"/>
      <c r="O604" s="220"/>
      <c r="P604" s="220"/>
      <c r="Q604" s="220"/>
      <c r="R604" s="220"/>
      <c r="S604" s="220"/>
      <c r="T604" s="221"/>
      <c r="AT604" s="222" t="s">
        <v>147</v>
      </c>
      <c r="AU604" s="222" t="s">
        <v>145</v>
      </c>
      <c r="AV604" s="14" t="s">
        <v>145</v>
      </c>
      <c r="AW604" s="14" t="s">
        <v>32</v>
      </c>
      <c r="AX604" s="14" t="s">
        <v>74</v>
      </c>
      <c r="AY604" s="222" t="s">
        <v>137</v>
      </c>
    </row>
    <row r="605" spans="1:65" s="13" customFormat="1" ht="11.25">
      <c r="B605" s="201"/>
      <c r="C605" s="202"/>
      <c r="D605" s="203" t="s">
        <v>147</v>
      </c>
      <c r="E605" s="204" t="s">
        <v>1</v>
      </c>
      <c r="F605" s="205" t="s">
        <v>188</v>
      </c>
      <c r="G605" s="202"/>
      <c r="H605" s="204" t="s">
        <v>1</v>
      </c>
      <c r="I605" s="206"/>
      <c r="J605" s="202"/>
      <c r="K605" s="202"/>
      <c r="L605" s="207"/>
      <c r="M605" s="208"/>
      <c r="N605" s="209"/>
      <c r="O605" s="209"/>
      <c r="P605" s="209"/>
      <c r="Q605" s="209"/>
      <c r="R605" s="209"/>
      <c r="S605" s="209"/>
      <c r="T605" s="210"/>
      <c r="AT605" s="211" t="s">
        <v>147</v>
      </c>
      <c r="AU605" s="211" t="s">
        <v>145</v>
      </c>
      <c r="AV605" s="13" t="s">
        <v>82</v>
      </c>
      <c r="AW605" s="13" t="s">
        <v>32</v>
      </c>
      <c r="AX605" s="13" t="s">
        <v>74</v>
      </c>
      <c r="AY605" s="211" t="s">
        <v>137</v>
      </c>
    </row>
    <row r="606" spans="1:65" s="14" customFormat="1" ht="11.25">
      <c r="B606" s="212"/>
      <c r="C606" s="213"/>
      <c r="D606" s="203" t="s">
        <v>147</v>
      </c>
      <c r="E606" s="214" t="s">
        <v>1</v>
      </c>
      <c r="F606" s="215" t="s">
        <v>159</v>
      </c>
      <c r="G606" s="213"/>
      <c r="H606" s="216">
        <v>22.5</v>
      </c>
      <c r="I606" s="217"/>
      <c r="J606" s="213"/>
      <c r="K606" s="213"/>
      <c r="L606" s="218"/>
      <c r="M606" s="219"/>
      <c r="N606" s="220"/>
      <c r="O606" s="220"/>
      <c r="P606" s="220"/>
      <c r="Q606" s="220"/>
      <c r="R606" s="220"/>
      <c r="S606" s="220"/>
      <c r="T606" s="221"/>
      <c r="AT606" s="222" t="s">
        <v>147</v>
      </c>
      <c r="AU606" s="222" t="s">
        <v>145</v>
      </c>
      <c r="AV606" s="14" t="s">
        <v>145</v>
      </c>
      <c r="AW606" s="14" t="s">
        <v>32</v>
      </c>
      <c r="AX606" s="14" t="s">
        <v>74</v>
      </c>
      <c r="AY606" s="222" t="s">
        <v>137</v>
      </c>
    </row>
    <row r="607" spans="1:65" s="15" customFormat="1" ht="11.25">
      <c r="B607" s="223"/>
      <c r="C607" s="224"/>
      <c r="D607" s="203" t="s">
        <v>147</v>
      </c>
      <c r="E607" s="225" t="s">
        <v>1</v>
      </c>
      <c r="F607" s="226" t="s">
        <v>162</v>
      </c>
      <c r="G607" s="224"/>
      <c r="H607" s="227">
        <v>40.299999999999997</v>
      </c>
      <c r="I607" s="228"/>
      <c r="J607" s="224"/>
      <c r="K607" s="224"/>
      <c r="L607" s="229"/>
      <c r="M607" s="230"/>
      <c r="N607" s="231"/>
      <c r="O607" s="231"/>
      <c r="P607" s="231"/>
      <c r="Q607" s="231"/>
      <c r="R607" s="231"/>
      <c r="S607" s="231"/>
      <c r="T607" s="232"/>
      <c r="AT607" s="233" t="s">
        <v>147</v>
      </c>
      <c r="AU607" s="233" t="s">
        <v>145</v>
      </c>
      <c r="AV607" s="15" t="s">
        <v>144</v>
      </c>
      <c r="AW607" s="15" t="s">
        <v>32</v>
      </c>
      <c r="AX607" s="15" t="s">
        <v>82</v>
      </c>
      <c r="AY607" s="233" t="s">
        <v>137</v>
      </c>
    </row>
    <row r="608" spans="1:65" s="2" customFormat="1" ht="21.75" customHeight="1">
      <c r="A608" s="34"/>
      <c r="B608" s="35"/>
      <c r="C608" s="187" t="s">
        <v>1133</v>
      </c>
      <c r="D608" s="187" t="s">
        <v>140</v>
      </c>
      <c r="E608" s="188" t="s">
        <v>1134</v>
      </c>
      <c r="F608" s="189" t="s">
        <v>1135</v>
      </c>
      <c r="G608" s="190" t="s">
        <v>154</v>
      </c>
      <c r="H608" s="191">
        <v>43.9</v>
      </c>
      <c r="I608" s="192"/>
      <c r="J608" s="193">
        <f>ROUND(I608*H608,2)</f>
        <v>0</v>
      </c>
      <c r="K608" s="194"/>
      <c r="L608" s="39"/>
      <c r="M608" s="195" t="s">
        <v>1</v>
      </c>
      <c r="N608" s="196" t="s">
        <v>40</v>
      </c>
      <c r="O608" s="71"/>
      <c r="P608" s="197">
        <f>O608*H608</f>
        <v>0</v>
      </c>
      <c r="Q608" s="197">
        <v>0</v>
      </c>
      <c r="R608" s="197">
        <f>Q608*H608</f>
        <v>0</v>
      </c>
      <c r="S608" s="197">
        <v>1.7999999999999999E-2</v>
      </c>
      <c r="T608" s="198">
        <f>S608*H608</f>
        <v>0.7901999999999999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9" t="s">
        <v>233</v>
      </c>
      <c r="AT608" s="199" t="s">
        <v>140</v>
      </c>
      <c r="AU608" s="199" t="s">
        <v>145</v>
      </c>
      <c r="AY608" s="17" t="s">
        <v>137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7" t="s">
        <v>145</v>
      </c>
      <c r="BK608" s="200">
        <f>ROUND(I608*H608,2)</f>
        <v>0</v>
      </c>
      <c r="BL608" s="17" t="s">
        <v>233</v>
      </c>
      <c r="BM608" s="199" t="s">
        <v>1136</v>
      </c>
    </row>
    <row r="609" spans="1:65" s="2" customFormat="1" ht="24.2" customHeight="1">
      <c r="A609" s="34"/>
      <c r="B609" s="35"/>
      <c r="C609" s="187" t="s">
        <v>1137</v>
      </c>
      <c r="D609" s="187" t="s">
        <v>140</v>
      </c>
      <c r="E609" s="188" t="s">
        <v>1138</v>
      </c>
      <c r="F609" s="189" t="s">
        <v>1139</v>
      </c>
      <c r="G609" s="190" t="s">
        <v>300</v>
      </c>
      <c r="H609" s="191">
        <v>0.91300000000000003</v>
      </c>
      <c r="I609" s="192"/>
      <c r="J609" s="193">
        <f>ROUND(I609*H609,2)</f>
        <v>0</v>
      </c>
      <c r="K609" s="194"/>
      <c r="L609" s="39"/>
      <c r="M609" s="195" t="s">
        <v>1</v>
      </c>
      <c r="N609" s="196" t="s">
        <v>40</v>
      </c>
      <c r="O609" s="71"/>
      <c r="P609" s="197">
        <f>O609*H609</f>
        <v>0</v>
      </c>
      <c r="Q609" s="197">
        <v>0</v>
      </c>
      <c r="R609" s="197">
        <f>Q609*H609</f>
        <v>0</v>
      </c>
      <c r="S609" s="197">
        <v>0</v>
      </c>
      <c r="T609" s="198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9" t="s">
        <v>233</v>
      </c>
      <c r="AT609" s="199" t="s">
        <v>140</v>
      </c>
      <c r="AU609" s="199" t="s">
        <v>145</v>
      </c>
      <c r="AY609" s="17" t="s">
        <v>137</v>
      </c>
      <c r="BE609" s="200">
        <f>IF(N609="základní",J609,0)</f>
        <v>0</v>
      </c>
      <c r="BF609" s="200">
        <f>IF(N609="snížená",J609,0)</f>
        <v>0</v>
      </c>
      <c r="BG609" s="200">
        <f>IF(N609="zákl. přenesená",J609,0)</f>
        <v>0</v>
      </c>
      <c r="BH609" s="200">
        <f>IF(N609="sníž. přenesená",J609,0)</f>
        <v>0</v>
      </c>
      <c r="BI609" s="200">
        <f>IF(N609="nulová",J609,0)</f>
        <v>0</v>
      </c>
      <c r="BJ609" s="17" t="s">
        <v>145</v>
      </c>
      <c r="BK609" s="200">
        <f>ROUND(I609*H609,2)</f>
        <v>0</v>
      </c>
      <c r="BL609" s="17" t="s">
        <v>233</v>
      </c>
      <c r="BM609" s="199" t="s">
        <v>1140</v>
      </c>
    </row>
    <row r="610" spans="1:65" s="2" customFormat="1" ht="24.2" customHeight="1">
      <c r="A610" s="34"/>
      <c r="B610" s="35"/>
      <c r="C610" s="187" t="s">
        <v>1141</v>
      </c>
      <c r="D610" s="187" t="s">
        <v>140</v>
      </c>
      <c r="E610" s="188" t="s">
        <v>1142</v>
      </c>
      <c r="F610" s="189" t="s">
        <v>1143</v>
      </c>
      <c r="G610" s="190" t="s">
        <v>300</v>
      </c>
      <c r="H610" s="191">
        <v>0.91300000000000003</v>
      </c>
      <c r="I610" s="192"/>
      <c r="J610" s="193">
        <f>ROUND(I610*H610,2)</f>
        <v>0</v>
      </c>
      <c r="K610" s="194"/>
      <c r="L610" s="39"/>
      <c r="M610" s="195" t="s">
        <v>1</v>
      </c>
      <c r="N610" s="196" t="s">
        <v>40</v>
      </c>
      <c r="O610" s="71"/>
      <c r="P610" s="197">
        <f>O610*H610</f>
        <v>0</v>
      </c>
      <c r="Q610" s="197">
        <v>0</v>
      </c>
      <c r="R610" s="197">
        <f>Q610*H610</f>
        <v>0</v>
      </c>
      <c r="S610" s="197">
        <v>0</v>
      </c>
      <c r="T610" s="198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9" t="s">
        <v>233</v>
      </c>
      <c r="AT610" s="199" t="s">
        <v>140</v>
      </c>
      <c r="AU610" s="199" t="s">
        <v>145</v>
      </c>
      <c r="AY610" s="17" t="s">
        <v>137</v>
      </c>
      <c r="BE610" s="200">
        <f>IF(N610="základní",J610,0)</f>
        <v>0</v>
      </c>
      <c r="BF610" s="200">
        <f>IF(N610="snížená",J610,0)</f>
        <v>0</v>
      </c>
      <c r="BG610" s="200">
        <f>IF(N610="zákl. přenesená",J610,0)</f>
        <v>0</v>
      </c>
      <c r="BH610" s="200">
        <f>IF(N610="sníž. přenesená",J610,0)</f>
        <v>0</v>
      </c>
      <c r="BI610" s="200">
        <f>IF(N610="nulová",J610,0)</f>
        <v>0</v>
      </c>
      <c r="BJ610" s="17" t="s">
        <v>145</v>
      </c>
      <c r="BK610" s="200">
        <f>ROUND(I610*H610,2)</f>
        <v>0</v>
      </c>
      <c r="BL610" s="17" t="s">
        <v>233</v>
      </c>
      <c r="BM610" s="199" t="s">
        <v>1144</v>
      </c>
    </row>
    <row r="611" spans="1:65" s="2" customFormat="1" ht="24.2" customHeight="1">
      <c r="A611" s="34"/>
      <c r="B611" s="35"/>
      <c r="C611" s="187" t="s">
        <v>1145</v>
      </c>
      <c r="D611" s="187" t="s">
        <v>140</v>
      </c>
      <c r="E611" s="188" t="s">
        <v>1146</v>
      </c>
      <c r="F611" s="189" t="s">
        <v>1147</v>
      </c>
      <c r="G611" s="190" t="s">
        <v>300</v>
      </c>
      <c r="H611" s="191">
        <v>0.91300000000000003</v>
      </c>
      <c r="I611" s="192"/>
      <c r="J611" s="193">
        <f>ROUND(I611*H611,2)</f>
        <v>0</v>
      </c>
      <c r="K611" s="194"/>
      <c r="L611" s="39"/>
      <c r="M611" s="195" t="s">
        <v>1</v>
      </c>
      <c r="N611" s="196" t="s">
        <v>40</v>
      </c>
      <c r="O611" s="71"/>
      <c r="P611" s="197">
        <f>O611*H611</f>
        <v>0</v>
      </c>
      <c r="Q611" s="197">
        <v>0</v>
      </c>
      <c r="R611" s="197">
        <f>Q611*H611</f>
        <v>0</v>
      </c>
      <c r="S611" s="197">
        <v>0</v>
      </c>
      <c r="T611" s="198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9" t="s">
        <v>233</v>
      </c>
      <c r="AT611" s="199" t="s">
        <v>140</v>
      </c>
      <c r="AU611" s="199" t="s">
        <v>145</v>
      </c>
      <c r="AY611" s="17" t="s">
        <v>137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7" t="s">
        <v>145</v>
      </c>
      <c r="BK611" s="200">
        <f>ROUND(I611*H611,2)</f>
        <v>0</v>
      </c>
      <c r="BL611" s="17" t="s">
        <v>233</v>
      </c>
      <c r="BM611" s="199" t="s">
        <v>1148</v>
      </c>
    </row>
    <row r="612" spans="1:65" s="12" customFormat="1" ht="22.9" customHeight="1">
      <c r="B612" s="171"/>
      <c r="C612" s="172"/>
      <c r="D612" s="173" t="s">
        <v>73</v>
      </c>
      <c r="E612" s="185" t="s">
        <v>1149</v>
      </c>
      <c r="F612" s="185" t="s">
        <v>1150</v>
      </c>
      <c r="G612" s="172"/>
      <c r="H612" s="172"/>
      <c r="I612" s="175"/>
      <c r="J612" s="186">
        <f>BK612</f>
        <v>0</v>
      </c>
      <c r="K612" s="172"/>
      <c r="L612" s="177"/>
      <c r="M612" s="178"/>
      <c r="N612" s="179"/>
      <c r="O612" s="179"/>
      <c r="P612" s="180">
        <f>SUM(P613:P649)</f>
        <v>0</v>
      </c>
      <c r="Q612" s="179"/>
      <c r="R612" s="180">
        <f>SUM(R613:R649)</f>
        <v>5.8900000000000003E-3</v>
      </c>
      <c r="S612" s="179"/>
      <c r="T612" s="181">
        <f>SUM(T613:T649)</f>
        <v>0.51007879999999994</v>
      </c>
      <c r="AR612" s="182" t="s">
        <v>145</v>
      </c>
      <c r="AT612" s="183" t="s">
        <v>73</v>
      </c>
      <c r="AU612" s="183" t="s">
        <v>82</v>
      </c>
      <c r="AY612" s="182" t="s">
        <v>137</v>
      </c>
      <c r="BK612" s="184">
        <f>SUM(BK613:BK649)</f>
        <v>0</v>
      </c>
    </row>
    <row r="613" spans="1:65" s="2" customFormat="1" ht="21.75" customHeight="1">
      <c r="A613" s="34"/>
      <c r="B613" s="35"/>
      <c r="C613" s="187" t="s">
        <v>1151</v>
      </c>
      <c r="D613" s="187" t="s">
        <v>140</v>
      </c>
      <c r="E613" s="188" t="s">
        <v>1152</v>
      </c>
      <c r="F613" s="189" t="s">
        <v>1153</v>
      </c>
      <c r="G613" s="190" t="s">
        <v>216</v>
      </c>
      <c r="H613" s="191">
        <v>4</v>
      </c>
      <c r="I613" s="192"/>
      <c r="J613" s="193">
        <f>ROUND(I613*H613,2)</f>
        <v>0</v>
      </c>
      <c r="K613" s="194"/>
      <c r="L613" s="39"/>
      <c r="M613" s="195" t="s">
        <v>1</v>
      </c>
      <c r="N613" s="196" t="s">
        <v>40</v>
      </c>
      <c r="O613" s="71"/>
      <c r="P613" s="197">
        <f>O613*H613</f>
        <v>0</v>
      </c>
      <c r="Q613" s="197">
        <v>0</v>
      </c>
      <c r="R613" s="197">
        <f>Q613*H613</f>
        <v>0</v>
      </c>
      <c r="S613" s="197">
        <v>1.9650000000000001E-2</v>
      </c>
      <c r="T613" s="198">
        <f>S613*H613</f>
        <v>7.8600000000000003E-2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9" t="s">
        <v>233</v>
      </c>
      <c r="AT613" s="199" t="s">
        <v>140</v>
      </c>
      <c r="AU613" s="199" t="s">
        <v>145</v>
      </c>
      <c r="AY613" s="17" t="s">
        <v>137</v>
      </c>
      <c r="BE613" s="200">
        <f>IF(N613="základní",J613,0)</f>
        <v>0</v>
      </c>
      <c r="BF613" s="200">
        <f>IF(N613="snížená",J613,0)</f>
        <v>0</v>
      </c>
      <c r="BG613" s="200">
        <f>IF(N613="zákl. přenesená",J613,0)</f>
        <v>0</v>
      </c>
      <c r="BH613" s="200">
        <f>IF(N613="sníž. přenesená",J613,0)</f>
        <v>0</v>
      </c>
      <c r="BI613" s="200">
        <f>IF(N613="nulová",J613,0)</f>
        <v>0</v>
      </c>
      <c r="BJ613" s="17" t="s">
        <v>145</v>
      </c>
      <c r="BK613" s="200">
        <f>ROUND(I613*H613,2)</f>
        <v>0</v>
      </c>
      <c r="BL613" s="17" t="s">
        <v>233</v>
      </c>
      <c r="BM613" s="199" t="s">
        <v>1154</v>
      </c>
    </row>
    <row r="614" spans="1:65" s="13" customFormat="1" ht="11.25">
      <c r="B614" s="201"/>
      <c r="C614" s="202"/>
      <c r="D614" s="203" t="s">
        <v>147</v>
      </c>
      <c r="E614" s="204" t="s">
        <v>1</v>
      </c>
      <c r="F614" s="205" t="s">
        <v>1155</v>
      </c>
      <c r="G614" s="202"/>
      <c r="H614" s="204" t="s">
        <v>1</v>
      </c>
      <c r="I614" s="206"/>
      <c r="J614" s="202"/>
      <c r="K614" s="202"/>
      <c r="L614" s="207"/>
      <c r="M614" s="208"/>
      <c r="N614" s="209"/>
      <c r="O614" s="209"/>
      <c r="P614" s="209"/>
      <c r="Q614" s="209"/>
      <c r="R614" s="209"/>
      <c r="S614" s="209"/>
      <c r="T614" s="210"/>
      <c r="AT614" s="211" t="s">
        <v>147</v>
      </c>
      <c r="AU614" s="211" t="s">
        <v>145</v>
      </c>
      <c r="AV614" s="13" t="s">
        <v>82</v>
      </c>
      <c r="AW614" s="13" t="s">
        <v>32</v>
      </c>
      <c r="AX614" s="13" t="s">
        <v>74</v>
      </c>
      <c r="AY614" s="211" t="s">
        <v>137</v>
      </c>
    </row>
    <row r="615" spans="1:65" s="14" customFormat="1" ht="11.25">
      <c r="B615" s="212"/>
      <c r="C615" s="213"/>
      <c r="D615" s="203" t="s">
        <v>147</v>
      </c>
      <c r="E615" s="214" t="s">
        <v>1</v>
      </c>
      <c r="F615" s="215" t="s">
        <v>145</v>
      </c>
      <c r="G615" s="213"/>
      <c r="H615" s="216">
        <v>2</v>
      </c>
      <c r="I615" s="217"/>
      <c r="J615" s="213"/>
      <c r="K615" s="213"/>
      <c r="L615" s="218"/>
      <c r="M615" s="219"/>
      <c r="N615" s="220"/>
      <c r="O615" s="220"/>
      <c r="P615" s="220"/>
      <c r="Q615" s="220"/>
      <c r="R615" s="220"/>
      <c r="S615" s="220"/>
      <c r="T615" s="221"/>
      <c r="AT615" s="222" t="s">
        <v>147</v>
      </c>
      <c r="AU615" s="222" t="s">
        <v>145</v>
      </c>
      <c r="AV615" s="14" t="s">
        <v>145</v>
      </c>
      <c r="AW615" s="14" t="s">
        <v>32</v>
      </c>
      <c r="AX615" s="14" t="s">
        <v>74</v>
      </c>
      <c r="AY615" s="222" t="s">
        <v>137</v>
      </c>
    </row>
    <row r="616" spans="1:65" s="13" customFormat="1" ht="11.25">
      <c r="B616" s="201"/>
      <c r="C616" s="202"/>
      <c r="D616" s="203" t="s">
        <v>147</v>
      </c>
      <c r="E616" s="204" t="s">
        <v>1</v>
      </c>
      <c r="F616" s="205" t="s">
        <v>557</v>
      </c>
      <c r="G616" s="202"/>
      <c r="H616" s="204" t="s">
        <v>1</v>
      </c>
      <c r="I616" s="206"/>
      <c r="J616" s="202"/>
      <c r="K616" s="202"/>
      <c r="L616" s="207"/>
      <c r="M616" s="208"/>
      <c r="N616" s="209"/>
      <c r="O616" s="209"/>
      <c r="P616" s="209"/>
      <c r="Q616" s="209"/>
      <c r="R616" s="209"/>
      <c r="S616" s="209"/>
      <c r="T616" s="210"/>
      <c r="AT616" s="211" t="s">
        <v>147</v>
      </c>
      <c r="AU616" s="211" t="s">
        <v>145</v>
      </c>
      <c r="AV616" s="13" t="s">
        <v>82</v>
      </c>
      <c r="AW616" s="13" t="s">
        <v>32</v>
      </c>
      <c r="AX616" s="13" t="s">
        <v>74</v>
      </c>
      <c r="AY616" s="211" t="s">
        <v>137</v>
      </c>
    </row>
    <row r="617" spans="1:65" s="14" customFormat="1" ht="11.25">
      <c r="B617" s="212"/>
      <c r="C617" s="213"/>
      <c r="D617" s="203" t="s">
        <v>147</v>
      </c>
      <c r="E617" s="214" t="s">
        <v>1</v>
      </c>
      <c r="F617" s="215" t="s">
        <v>82</v>
      </c>
      <c r="G617" s="213"/>
      <c r="H617" s="216">
        <v>1</v>
      </c>
      <c r="I617" s="217"/>
      <c r="J617" s="213"/>
      <c r="K617" s="213"/>
      <c r="L617" s="218"/>
      <c r="M617" s="219"/>
      <c r="N617" s="220"/>
      <c r="O617" s="220"/>
      <c r="P617" s="220"/>
      <c r="Q617" s="220"/>
      <c r="R617" s="220"/>
      <c r="S617" s="220"/>
      <c r="T617" s="221"/>
      <c r="AT617" s="222" t="s">
        <v>147</v>
      </c>
      <c r="AU617" s="222" t="s">
        <v>145</v>
      </c>
      <c r="AV617" s="14" t="s">
        <v>145</v>
      </c>
      <c r="AW617" s="14" t="s">
        <v>32</v>
      </c>
      <c r="AX617" s="14" t="s">
        <v>74</v>
      </c>
      <c r="AY617" s="222" t="s">
        <v>137</v>
      </c>
    </row>
    <row r="618" spans="1:65" s="13" customFormat="1" ht="11.25">
      <c r="B618" s="201"/>
      <c r="C618" s="202"/>
      <c r="D618" s="203" t="s">
        <v>147</v>
      </c>
      <c r="E618" s="204" t="s">
        <v>1</v>
      </c>
      <c r="F618" s="205" t="s">
        <v>1156</v>
      </c>
      <c r="G618" s="202"/>
      <c r="H618" s="204" t="s">
        <v>1</v>
      </c>
      <c r="I618" s="206"/>
      <c r="J618" s="202"/>
      <c r="K618" s="202"/>
      <c r="L618" s="207"/>
      <c r="M618" s="208"/>
      <c r="N618" s="209"/>
      <c r="O618" s="209"/>
      <c r="P618" s="209"/>
      <c r="Q618" s="209"/>
      <c r="R618" s="209"/>
      <c r="S618" s="209"/>
      <c r="T618" s="210"/>
      <c r="AT618" s="211" t="s">
        <v>147</v>
      </c>
      <c r="AU618" s="211" t="s">
        <v>145</v>
      </c>
      <c r="AV618" s="13" t="s">
        <v>82</v>
      </c>
      <c r="AW618" s="13" t="s">
        <v>32</v>
      </c>
      <c r="AX618" s="13" t="s">
        <v>74</v>
      </c>
      <c r="AY618" s="211" t="s">
        <v>137</v>
      </c>
    </row>
    <row r="619" spans="1:65" s="14" customFormat="1" ht="11.25">
      <c r="B619" s="212"/>
      <c r="C619" s="213"/>
      <c r="D619" s="203" t="s">
        <v>147</v>
      </c>
      <c r="E619" s="214" t="s">
        <v>1</v>
      </c>
      <c r="F619" s="215" t="s">
        <v>82</v>
      </c>
      <c r="G619" s="213"/>
      <c r="H619" s="216">
        <v>1</v>
      </c>
      <c r="I619" s="217"/>
      <c r="J619" s="213"/>
      <c r="K619" s="213"/>
      <c r="L619" s="218"/>
      <c r="M619" s="219"/>
      <c r="N619" s="220"/>
      <c r="O619" s="220"/>
      <c r="P619" s="220"/>
      <c r="Q619" s="220"/>
      <c r="R619" s="220"/>
      <c r="S619" s="220"/>
      <c r="T619" s="221"/>
      <c r="AT619" s="222" t="s">
        <v>147</v>
      </c>
      <c r="AU619" s="222" t="s">
        <v>145</v>
      </c>
      <c r="AV619" s="14" t="s">
        <v>145</v>
      </c>
      <c r="AW619" s="14" t="s">
        <v>32</v>
      </c>
      <c r="AX619" s="14" t="s">
        <v>74</v>
      </c>
      <c r="AY619" s="222" t="s">
        <v>137</v>
      </c>
    </row>
    <row r="620" spans="1:65" s="15" customFormat="1" ht="11.25">
      <c r="B620" s="223"/>
      <c r="C620" s="224"/>
      <c r="D620" s="203" t="s">
        <v>147</v>
      </c>
      <c r="E620" s="225" t="s">
        <v>1</v>
      </c>
      <c r="F620" s="226" t="s">
        <v>162</v>
      </c>
      <c r="G620" s="224"/>
      <c r="H620" s="227">
        <v>4</v>
      </c>
      <c r="I620" s="228"/>
      <c r="J620" s="224"/>
      <c r="K620" s="224"/>
      <c r="L620" s="229"/>
      <c r="M620" s="230"/>
      <c r="N620" s="231"/>
      <c r="O620" s="231"/>
      <c r="P620" s="231"/>
      <c r="Q620" s="231"/>
      <c r="R620" s="231"/>
      <c r="S620" s="231"/>
      <c r="T620" s="232"/>
      <c r="AT620" s="233" t="s">
        <v>147</v>
      </c>
      <c r="AU620" s="233" t="s">
        <v>145</v>
      </c>
      <c r="AV620" s="15" t="s">
        <v>144</v>
      </c>
      <c r="AW620" s="15" t="s">
        <v>32</v>
      </c>
      <c r="AX620" s="15" t="s">
        <v>82</v>
      </c>
      <c r="AY620" s="233" t="s">
        <v>137</v>
      </c>
    </row>
    <row r="621" spans="1:65" s="2" customFormat="1" ht="24.2" customHeight="1">
      <c r="A621" s="34"/>
      <c r="B621" s="35"/>
      <c r="C621" s="187" t="s">
        <v>1157</v>
      </c>
      <c r="D621" s="187" t="s">
        <v>140</v>
      </c>
      <c r="E621" s="188" t="s">
        <v>1158</v>
      </c>
      <c r="F621" s="189" t="s">
        <v>1159</v>
      </c>
      <c r="G621" s="190" t="s">
        <v>154</v>
      </c>
      <c r="H621" s="191">
        <v>4.6319999999999997</v>
      </c>
      <c r="I621" s="192"/>
      <c r="J621" s="193">
        <f>ROUND(I621*H621,2)</f>
        <v>0</v>
      </c>
      <c r="K621" s="194"/>
      <c r="L621" s="39"/>
      <c r="M621" s="195" t="s">
        <v>1</v>
      </c>
      <c r="N621" s="196" t="s">
        <v>40</v>
      </c>
      <c r="O621" s="71"/>
      <c r="P621" s="197">
        <f>O621*H621</f>
        <v>0</v>
      </c>
      <c r="Q621" s="197">
        <v>0</v>
      </c>
      <c r="R621" s="197">
        <f>Q621*H621</f>
        <v>0</v>
      </c>
      <c r="S621" s="197">
        <v>2.4649999999999998E-2</v>
      </c>
      <c r="T621" s="198">
        <f>S621*H621</f>
        <v>0.11417879999999998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9" t="s">
        <v>233</v>
      </c>
      <c r="AT621" s="199" t="s">
        <v>140</v>
      </c>
      <c r="AU621" s="199" t="s">
        <v>145</v>
      </c>
      <c r="AY621" s="17" t="s">
        <v>137</v>
      </c>
      <c r="BE621" s="200">
        <f>IF(N621="základní",J621,0)</f>
        <v>0</v>
      </c>
      <c r="BF621" s="200">
        <f>IF(N621="snížená",J621,0)</f>
        <v>0</v>
      </c>
      <c r="BG621" s="200">
        <f>IF(N621="zákl. přenesená",J621,0)</f>
        <v>0</v>
      </c>
      <c r="BH621" s="200">
        <f>IF(N621="sníž. přenesená",J621,0)</f>
        <v>0</v>
      </c>
      <c r="BI621" s="200">
        <f>IF(N621="nulová",J621,0)</f>
        <v>0</v>
      </c>
      <c r="BJ621" s="17" t="s">
        <v>145</v>
      </c>
      <c r="BK621" s="200">
        <f>ROUND(I621*H621,2)</f>
        <v>0</v>
      </c>
      <c r="BL621" s="17" t="s">
        <v>233</v>
      </c>
      <c r="BM621" s="199" t="s">
        <v>1160</v>
      </c>
    </row>
    <row r="622" spans="1:65" s="13" customFormat="1" ht="11.25">
      <c r="B622" s="201"/>
      <c r="C622" s="202"/>
      <c r="D622" s="203" t="s">
        <v>147</v>
      </c>
      <c r="E622" s="204" t="s">
        <v>1</v>
      </c>
      <c r="F622" s="205" t="s">
        <v>178</v>
      </c>
      <c r="G622" s="202"/>
      <c r="H622" s="204" t="s">
        <v>1</v>
      </c>
      <c r="I622" s="206"/>
      <c r="J622" s="202"/>
      <c r="K622" s="202"/>
      <c r="L622" s="207"/>
      <c r="M622" s="208"/>
      <c r="N622" s="209"/>
      <c r="O622" s="209"/>
      <c r="P622" s="209"/>
      <c r="Q622" s="209"/>
      <c r="R622" s="209"/>
      <c r="S622" s="209"/>
      <c r="T622" s="210"/>
      <c r="AT622" s="211" t="s">
        <v>147</v>
      </c>
      <c r="AU622" s="211" t="s">
        <v>145</v>
      </c>
      <c r="AV622" s="13" t="s">
        <v>82</v>
      </c>
      <c r="AW622" s="13" t="s">
        <v>32</v>
      </c>
      <c r="AX622" s="13" t="s">
        <v>74</v>
      </c>
      <c r="AY622" s="211" t="s">
        <v>137</v>
      </c>
    </row>
    <row r="623" spans="1:65" s="14" customFormat="1" ht="11.25">
      <c r="B623" s="212"/>
      <c r="C623" s="213"/>
      <c r="D623" s="203" t="s">
        <v>147</v>
      </c>
      <c r="E623" s="214" t="s">
        <v>1</v>
      </c>
      <c r="F623" s="215" t="s">
        <v>179</v>
      </c>
      <c r="G623" s="213"/>
      <c r="H623" s="216">
        <v>4.6319999999999997</v>
      </c>
      <c r="I623" s="217"/>
      <c r="J623" s="213"/>
      <c r="K623" s="213"/>
      <c r="L623" s="218"/>
      <c r="M623" s="219"/>
      <c r="N623" s="220"/>
      <c r="O623" s="220"/>
      <c r="P623" s="220"/>
      <c r="Q623" s="220"/>
      <c r="R623" s="220"/>
      <c r="S623" s="220"/>
      <c r="T623" s="221"/>
      <c r="AT623" s="222" t="s">
        <v>147</v>
      </c>
      <c r="AU623" s="222" t="s">
        <v>145</v>
      </c>
      <c r="AV623" s="14" t="s">
        <v>145</v>
      </c>
      <c r="AW623" s="14" t="s">
        <v>32</v>
      </c>
      <c r="AX623" s="14" t="s">
        <v>82</v>
      </c>
      <c r="AY623" s="222" t="s">
        <v>137</v>
      </c>
    </row>
    <row r="624" spans="1:65" s="2" customFormat="1" ht="16.5" customHeight="1">
      <c r="A624" s="34"/>
      <c r="B624" s="35"/>
      <c r="C624" s="187" t="s">
        <v>1161</v>
      </c>
      <c r="D624" s="187" t="s">
        <v>140</v>
      </c>
      <c r="E624" s="188" t="s">
        <v>1162</v>
      </c>
      <c r="F624" s="189" t="s">
        <v>1163</v>
      </c>
      <c r="G624" s="190" t="s">
        <v>216</v>
      </c>
      <c r="H624" s="191">
        <v>3</v>
      </c>
      <c r="I624" s="192"/>
      <c r="J624" s="193">
        <f>ROUND(I624*H624,2)</f>
        <v>0</v>
      </c>
      <c r="K624" s="194"/>
      <c r="L624" s="39"/>
      <c r="M624" s="195" t="s">
        <v>1</v>
      </c>
      <c r="N624" s="196" t="s">
        <v>40</v>
      </c>
      <c r="O624" s="71"/>
      <c r="P624" s="197">
        <f>O624*H624</f>
        <v>0</v>
      </c>
      <c r="Q624" s="197">
        <v>0</v>
      </c>
      <c r="R624" s="197">
        <f>Q624*H624</f>
        <v>0</v>
      </c>
      <c r="S624" s="197">
        <v>1E-3</v>
      </c>
      <c r="T624" s="198">
        <f>S624*H624</f>
        <v>3.0000000000000001E-3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9" t="s">
        <v>233</v>
      </c>
      <c r="AT624" s="199" t="s">
        <v>140</v>
      </c>
      <c r="AU624" s="199" t="s">
        <v>145</v>
      </c>
      <c r="AY624" s="17" t="s">
        <v>137</v>
      </c>
      <c r="BE624" s="200">
        <f>IF(N624="základní",J624,0)</f>
        <v>0</v>
      </c>
      <c r="BF624" s="200">
        <f>IF(N624="snížená",J624,0)</f>
        <v>0</v>
      </c>
      <c r="BG624" s="200">
        <f>IF(N624="zákl. přenesená",J624,0)</f>
        <v>0</v>
      </c>
      <c r="BH624" s="200">
        <f>IF(N624="sníž. přenesená",J624,0)</f>
        <v>0</v>
      </c>
      <c r="BI624" s="200">
        <f>IF(N624="nulová",J624,0)</f>
        <v>0</v>
      </c>
      <c r="BJ624" s="17" t="s">
        <v>145</v>
      </c>
      <c r="BK624" s="200">
        <f>ROUND(I624*H624,2)</f>
        <v>0</v>
      </c>
      <c r="BL624" s="17" t="s">
        <v>233</v>
      </c>
      <c r="BM624" s="199" t="s">
        <v>1164</v>
      </c>
    </row>
    <row r="625" spans="1:65" s="13" customFormat="1" ht="11.25">
      <c r="B625" s="201"/>
      <c r="C625" s="202"/>
      <c r="D625" s="203" t="s">
        <v>147</v>
      </c>
      <c r="E625" s="204" t="s">
        <v>1</v>
      </c>
      <c r="F625" s="205" t="s">
        <v>1165</v>
      </c>
      <c r="G625" s="202"/>
      <c r="H625" s="204" t="s">
        <v>1</v>
      </c>
      <c r="I625" s="206"/>
      <c r="J625" s="202"/>
      <c r="K625" s="202"/>
      <c r="L625" s="207"/>
      <c r="M625" s="208"/>
      <c r="N625" s="209"/>
      <c r="O625" s="209"/>
      <c r="P625" s="209"/>
      <c r="Q625" s="209"/>
      <c r="R625" s="209"/>
      <c r="S625" s="209"/>
      <c r="T625" s="210"/>
      <c r="AT625" s="211" t="s">
        <v>147</v>
      </c>
      <c r="AU625" s="211" t="s">
        <v>145</v>
      </c>
      <c r="AV625" s="13" t="s">
        <v>82</v>
      </c>
      <c r="AW625" s="13" t="s">
        <v>32</v>
      </c>
      <c r="AX625" s="13" t="s">
        <v>74</v>
      </c>
      <c r="AY625" s="211" t="s">
        <v>137</v>
      </c>
    </row>
    <row r="626" spans="1:65" s="14" customFormat="1" ht="11.25">
      <c r="B626" s="212"/>
      <c r="C626" s="213"/>
      <c r="D626" s="203" t="s">
        <v>147</v>
      </c>
      <c r="E626" s="214" t="s">
        <v>1</v>
      </c>
      <c r="F626" s="215" t="s">
        <v>411</v>
      </c>
      <c r="G626" s="213"/>
      <c r="H626" s="216">
        <v>3</v>
      </c>
      <c r="I626" s="217"/>
      <c r="J626" s="213"/>
      <c r="K626" s="213"/>
      <c r="L626" s="218"/>
      <c r="M626" s="219"/>
      <c r="N626" s="220"/>
      <c r="O626" s="220"/>
      <c r="P626" s="220"/>
      <c r="Q626" s="220"/>
      <c r="R626" s="220"/>
      <c r="S626" s="220"/>
      <c r="T626" s="221"/>
      <c r="AT626" s="222" t="s">
        <v>147</v>
      </c>
      <c r="AU626" s="222" t="s">
        <v>145</v>
      </c>
      <c r="AV626" s="14" t="s">
        <v>145</v>
      </c>
      <c r="AW626" s="14" t="s">
        <v>32</v>
      </c>
      <c r="AX626" s="14" t="s">
        <v>82</v>
      </c>
      <c r="AY626" s="222" t="s">
        <v>137</v>
      </c>
    </row>
    <row r="627" spans="1:65" s="2" customFormat="1" ht="21.75" customHeight="1">
      <c r="A627" s="34"/>
      <c r="B627" s="35"/>
      <c r="C627" s="187" t="s">
        <v>1166</v>
      </c>
      <c r="D627" s="187" t="s">
        <v>140</v>
      </c>
      <c r="E627" s="188" t="s">
        <v>1167</v>
      </c>
      <c r="F627" s="189" t="s">
        <v>1168</v>
      </c>
      <c r="G627" s="190" t="s">
        <v>216</v>
      </c>
      <c r="H627" s="191">
        <v>1</v>
      </c>
      <c r="I627" s="192"/>
      <c r="J627" s="193">
        <f>ROUND(I627*H627,2)</f>
        <v>0</v>
      </c>
      <c r="K627" s="194"/>
      <c r="L627" s="39"/>
      <c r="M627" s="195" t="s">
        <v>1</v>
      </c>
      <c r="N627" s="196" t="s">
        <v>40</v>
      </c>
      <c r="O627" s="71"/>
      <c r="P627" s="197">
        <f>O627*H627</f>
        <v>0</v>
      </c>
      <c r="Q627" s="197">
        <v>0</v>
      </c>
      <c r="R627" s="197">
        <f>Q627*H627</f>
        <v>0</v>
      </c>
      <c r="S627" s="197">
        <v>0</v>
      </c>
      <c r="T627" s="19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9" t="s">
        <v>233</v>
      </c>
      <c r="AT627" s="199" t="s">
        <v>140</v>
      </c>
      <c r="AU627" s="199" t="s">
        <v>145</v>
      </c>
      <c r="AY627" s="17" t="s">
        <v>137</v>
      </c>
      <c r="BE627" s="200">
        <f>IF(N627="základní",J627,0)</f>
        <v>0</v>
      </c>
      <c r="BF627" s="200">
        <f>IF(N627="snížená",J627,0)</f>
        <v>0</v>
      </c>
      <c r="BG627" s="200">
        <f>IF(N627="zákl. přenesená",J627,0)</f>
        <v>0</v>
      </c>
      <c r="BH627" s="200">
        <f>IF(N627="sníž. přenesená",J627,0)</f>
        <v>0</v>
      </c>
      <c r="BI627" s="200">
        <f>IF(N627="nulová",J627,0)</f>
        <v>0</v>
      </c>
      <c r="BJ627" s="17" t="s">
        <v>145</v>
      </c>
      <c r="BK627" s="200">
        <f>ROUND(I627*H627,2)</f>
        <v>0</v>
      </c>
      <c r="BL627" s="17" t="s">
        <v>233</v>
      </c>
      <c r="BM627" s="199" t="s">
        <v>1169</v>
      </c>
    </row>
    <row r="628" spans="1:65" s="2" customFormat="1" ht="21.75" customHeight="1">
      <c r="A628" s="34"/>
      <c r="B628" s="35"/>
      <c r="C628" s="187" t="s">
        <v>1170</v>
      </c>
      <c r="D628" s="187" t="s">
        <v>140</v>
      </c>
      <c r="E628" s="188" t="s">
        <v>1171</v>
      </c>
      <c r="F628" s="189" t="s">
        <v>1172</v>
      </c>
      <c r="G628" s="190" t="s">
        <v>216</v>
      </c>
      <c r="H628" s="191">
        <v>1</v>
      </c>
      <c r="I628" s="192"/>
      <c r="J628" s="193">
        <f>ROUND(I628*H628,2)</f>
        <v>0</v>
      </c>
      <c r="K628" s="194"/>
      <c r="L628" s="39"/>
      <c r="M628" s="195" t="s">
        <v>1</v>
      </c>
      <c r="N628" s="196" t="s">
        <v>40</v>
      </c>
      <c r="O628" s="71"/>
      <c r="P628" s="197">
        <f>O628*H628</f>
        <v>0</v>
      </c>
      <c r="Q628" s="197">
        <v>0</v>
      </c>
      <c r="R628" s="197">
        <f>Q628*H628</f>
        <v>0</v>
      </c>
      <c r="S628" s="197">
        <v>0</v>
      </c>
      <c r="T628" s="198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9" t="s">
        <v>233</v>
      </c>
      <c r="AT628" s="199" t="s">
        <v>140</v>
      </c>
      <c r="AU628" s="199" t="s">
        <v>145</v>
      </c>
      <c r="AY628" s="17" t="s">
        <v>137</v>
      </c>
      <c r="BE628" s="200">
        <f>IF(N628="základní",J628,0)</f>
        <v>0</v>
      </c>
      <c r="BF628" s="200">
        <f>IF(N628="snížená",J628,0)</f>
        <v>0</v>
      </c>
      <c r="BG628" s="200">
        <f>IF(N628="zákl. přenesená",J628,0)</f>
        <v>0</v>
      </c>
      <c r="BH628" s="200">
        <f>IF(N628="sníž. přenesená",J628,0)</f>
        <v>0</v>
      </c>
      <c r="BI628" s="200">
        <f>IF(N628="nulová",J628,0)</f>
        <v>0</v>
      </c>
      <c r="BJ628" s="17" t="s">
        <v>145</v>
      </c>
      <c r="BK628" s="200">
        <f>ROUND(I628*H628,2)</f>
        <v>0</v>
      </c>
      <c r="BL628" s="17" t="s">
        <v>233</v>
      </c>
      <c r="BM628" s="199" t="s">
        <v>1173</v>
      </c>
    </row>
    <row r="629" spans="1:65" s="13" customFormat="1" ht="11.25">
      <c r="B629" s="201"/>
      <c r="C629" s="202"/>
      <c r="D629" s="203" t="s">
        <v>147</v>
      </c>
      <c r="E629" s="204" t="s">
        <v>1</v>
      </c>
      <c r="F629" s="205" t="s">
        <v>1174</v>
      </c>
      <c r="G629" s="202"/>
      <c r="H629" s="204" t="s">
        <v>1</v>
      </c>
      <c r="I629" s="206"/>
      <c r="J629" s="202"/>
      <c r="K629" s="202"/>
      <c r="L629" s="207"/>
      <c r="M629" s="208"/>
      <c r="N629" s="209"/>
      <c r="O629" s="209"/>
      <c r="P629" s="209"/>
      <c r="Q629" s="209"/>
      <c r="R629" s="209"/>
      <c r="S629" s="209"/>
      <c r="T629" s="210"/>
      <c r="AT629" s="211" t="s">
        <v>147</v>
      </c>
      <c r="AU629" s="211" t="s">
        <v>145</v>
      </c>
      <c r="AV629" s="13" t="s">
        <v>82</v>
      </c>
      <c r="AW629" s="13" t="s">
        <v>32</v>
      </c>
      <c r="AX629" s="13" t="s">
        <v>74</v>
      </c>
      <c r="AY629" s="211" t="s">
        <v>137</v>
      </c>
    </row>
    <row r="630" spans="1:65" s="14" customFormat="1" ht="11.25">
      <c r="B630" s="212"/>
      <c r="C630" s="213"/>
      <c r="D630" s="203" t="s">
        <v>147</v>
      </c>
      <c r="E630" s="214" t="s">
        <v>1</v>
      </c>
      <c r="F630" s="215" t="s">
        <v>82</v>
      </c>
      <c r="G630" s="213"/>
      <c r="H630" s="216">
        <v>1</v>
      </c>
      <c r="I630" s="217"/>
      <c r="J630" s="213"/>
      <c r="K630" s="213"/>
      <c r="L630" s="218"/>
      <c r="M630" s="219"/>
      <c r="N630" s="220"/>
      <c r="O630" s="220"/>
      <c r="P630" s="220"/>
      <c r="Q630" s="220"/>
      <c r="R630" s="220"/>
      <c r="S630" s="220"/>
      <c r="T630" s="221"/>
      <c r="AT630" s="222" t="s">
        <v>147</v>
      </c>
      <c r="AU630" s="222" t="s">
        <v>145</v>
      </c>
      <c r="AV630" s="14" t="s">
        <v>145</v>
      </c>
      <c r="AW630" s="14" t="s">
        <v>32</v>
      </c>
      <c r="AX630" s="14" t="s">
        <v>82</v>
      </c>
      <c r="AY630" s="222" t="s">
        <v>137</v>
      </c>
    </row>
    <row r="631" spans="1:65" s="2" customFormat="1" ht="21.75" customHeight="1">
      <c r="A631" s="34"/>
      <c r="B631" s="35"/>
      <c r="C631" s="187" t="s">
        <v>1175</v>
      </c>
      <c r="D631" s="187" t="s">
        <v>140</v>
      </c>
      <c r="E631" s="188" t="s">
        <v>1171</v>
      </c>
      <c r="F631" s="189" t="s">
        <v>1172</v>
      </c>
      <c r="G631" s="190" t="s">
        <v>216</v>
      </c>
      <c r="H631" s="191">
        <v>2</v>
      </c>
      <c r="I631" s="192"/>
      <c r="J631" s="193">
        <f t="shared" ref="J631:J637" si="120">ROUND(I631*H631,2)</f>
        <v>0</v>
      </c>
      <c r="K631" s="194"/>
      <c r="L631" s="39"/>
      <c r="M631" s="195" t="s">
        <v>1</v>
      </c>
      <c r="N631" s="196" t="s">
        <v>40</v>
      </c>
      <c r="O631" s="71"/>
      <c r="P631" s="197">
        <f t="shared" ref="P631:P637" si="121">O631*H631</f>
        <v>0</v>
      </c>
      <c r="Q631" s="197">
        <v>0</v>
      </c>
      <c r="R631" s="197">
        <f t="shared" ref="R631:R637" si="122">Q631*H631</f>
        <v>0</v>
      </c>
      <c r="S631" s="197">
        <v>0</v>
      </c>
      <c r="T631" s="198">
        <f t="shared" ref="T631:T637" si="123"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9" t="s">
        <v>233</v>
      </c>
      <c r="AT631" s="199" t="s">
        <v>140</v>
      </c>
      <c r="AU631" s="199" t="s">
        <v>145</v>
      </c>
      <c r="AY631" s="17" t="s">
        <v>137</v>
      </c>
      <c r="BE631" s="200">
        <f t="shared" ref="BE631:BE637" si="124">IF(N631="základní",J631,0)</f>
        <v>0</v>
      </c>
      <c r="BF631" s="200">
        <f t="shared" ref="BF631:BF637" si="125">IF(N631="snížená",J631,0)</f>
        <v>0</v>
      </c>
      <c r="BG631" s="200">
        <f t="shared" ref="BG631:BG637" si="126">IF(N631="zákl. přenesená",J631,0)</f>
        <v>0</v>
      </c>
      <c r="BH631" s="200">
        <f t="shared" ref="BH631:BH637" si="127">IF(N631="sníž. přenesená",J631,0)</f>
        <v>0</v>
      </c>
      <c r="BI631" s="200">
        <f t="shared" ref="BI631:BI637" si="128">IF(N631="nulová",J631,0)</f>
        <v>0</v>
      </c>
      <c r="BJ631" s="17" t="s">
        <v>145</v>
      </c>
      <c r="BK631" s="200">
        <f t="shared" ref="BK631:BK637" si="129">ROUND(I631*H631,2)</f>
        <v>0</v>
      </c>
      <c r="BL631" s="17" t="s">
        <v>233</v>
      </c>
      <c r="BM631" s="199" t="s">
        <v>1176</v>
      </c>
    </row>
    <row r="632" spans="1:65" s="2" customFormat="1" ht="24.2" customHeight="1">
      <c r="A632" s="34"/>
      <c r="B632" s="35"/>
      <c r="C632" s="234" t="s">
        <v>1177</v>
      </c>
      <c r="D632" s="234" t="s">
        <v>339</v>
      </c>
      <c r="E632" s="235" t="s">
        <v>1178</v>
      </c>
      <c r="F632" s="236" t="s">
        <v>1179</v>
      </c>
      <c r="G632" s="237" t="s">
        <v>216</v>
      </c>
      <c r="H632" s="238">
        <v>1</v>
      </c>
      <c r="I632" s="239"/>
      <c r="J632" s="240">
        <f t="shared" si="120"/>
        <v>0</v>
      </c>
      <c r="K632" s="241"/>
      <c r="L632" s="242"/>
      <c r="M632" s="243" t="s">
        <v>1</v>
      </c>
      <c r="N632" s="244" t="s">
        <v>40</v>
      </c>
      <c r="O632" s="71"/>
      <c r="P632" s="197">
        <f t="shared" si="121"/>
        <v>0</v>
      </c>
      <c r="Q632" s="197">
        <v>2.2000000000000001E-3</v>
      </c>
      <c r="R632" s="197">
        <f t="shared" si="122"/>
        <v>2.2000000000000001E-3</v>
      </c>
      <c r="S632" s="197">
        <v>0</v>
      </c>
      <c r="T632" s="198">
        <f t="shared" si="123"/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9" t="s">
        <v>311</v>
      </c>
      <c r="AT632" s="199" t="s">
        <v>339</v>
      </c>
      <c r="AU632" s="199" t="s">
        <v>145</v>
      </c>
      <c r="AY632" s="17" t="s">
        <v>137</v>
      </c>
      <c r="BE632" s="200">
        <f t="shared" si="124"/>
        <v>0</v>
      </c>
      <c r="BF632" s="200">
        <f t="shared" si="125"/>
        <v>0</v>
      </c>
      <c r="BG632" s="200">
        <f t="shared" si="126"/>
        <v>0</v>
      </c>
      <c r="BH632" s="200">
        <f t="shared" si="127"/>
        <v>0</v>
      </c>
      <c r="BI632" s="200">
        <f t="shared" si="128"/>
        <v>0</v>
      </c>
      <c r="BJ632" s="17" t="s">
        <v>145</v>
      </c>
      <c r="BK632" s="200">
        <f t="shared" si="129"/>
        <v>0</v>
      </c>
      <c r="BL632" s="17" t="s">
        <v>233</v>
      </c>
      <c r="BM632" s="199" t="s">
        <v>1180</v>
      </c>
    </row>
    <row r="633" spans="1:65" s="2" customFormat="1" ht="16.5" customHeight="1">
      <c r="A633" s="34"/>
      <c r="B633" s="35"/>
      <c r="C633" s="187" t="s">
        <v>1181</v>
      </c>
      <c r="D633" s="187" t="s">
        <v>140</v>
      </c>
      <c r="E633" s="188" t="s">
        <v>1182</v>
      </c>
      <c r="F633" s="189" t="s">
        <v>1183</v>
      </c>
      <c r="G633" s="190" t="s">
        <v>216</v>
      </c>
      <c r="H633" s="191">
        <v>2</v>
      </c>
      <c r="I633" s="192"/>
      <c r="J633" s="193">
        <f t="shared" si="120"/>
        <v>0</v>
      </c>
      <c r="K633" s="194"/>
      <c r="L633" s="39"/>
      <c r="M633" s="195" t="s">
        <v>1</v>
      </c>
      <c r="N633" s="196" t="s">
        <v>40</v>
      </c>
      <c r="O633" s="71"/>
      <c r="P633" s="197">
        <f t="shared" si="121"/>
        <v>0</v>
      </c>
      <c r="Q633" s="197">
        <v>0</v>
      </c>
      <c r="R633" s="197">
        <f t="shared" si="122"/>
        <v>0</v>
      </c>
      <c r="S633" s="197">
        <v>1E-3</v>
      </c>
      <c r="T633" s="198">
        <f t="shared" si="123"/>
        <v>2E-3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9" t="s">
        <v>233</v>
      </c>
      <c r="AT633" s="199" t="s">
        <v>140</v>
      </c>
      <c r="AU633" s="199" t="s">
        <v>145</v>
      </c>
      <c r="AY633" s="17" t="s">
        <v>137</v>
      </c>
      <c r="BE633" s="200">
        <f t="shared" si="124"/>
        <v>0</v>
      </c>
      <c r="BF633" s="200">
        <f t="shared" si="125"/>
        <v>0</v>
      </c>
      <c r="BG633" s="200">
        <f t="shared" si="126"/>
        <v>0</v>
      </c>
      <c r="BH633" s="200">
        <f t="shared" si="127"/>
        <v>0</v>
      </c>
      <c r="BI633" s="200">
        <f t="shared" si="128"/>
        <v>0</v>
      </c>
      <c r="BJ633" s="17" t="s">
        <v>145</v>
      </c>
      <c r="BK633" s="200">
        <f t="shared" si="129"/>
        <v>0</v>
      </c>
      <c r="BL633" s="17" t="s">
        <v>233</v>
      </c>
      <c r="BM633" s="199" t="s">
        <v>1184</v>
      </c>
    </row>
    <row r="634" spans="1:65" s="2" customFormat="1" ht="24.2" customHeight="1">
      <c r="A634" s="34"/>
      <c r="B634" s="35"/>
      <c r="C634" s="187" t="s">
        <v>1185</v>
      </c>
      <c r="D634" s="187" t="s">
        <v>140</v>
      </c>
      <c r="E634" s="188" t="s">
        <v>1186</v>
      </c>
      <c r="F634" s="189" t="s">
        <v>1187</v>
      </c>
      <c r="G634" s="190" t="s">
        <v>216</v>
      </c>
      <c r="H634" s="191">
        <v>2</v>
      </c>
      <c r="I634" s="192"/>
      <c r="J634" s="193">
        <f t="shared" si="120"/>
        <v>0</v>
      </c>
      <c r="K634" s="194"/>
      <c r="L634" s="39"/>
      <c r="M634" s="195" t="s">
        <v>1</v>
      </c>
      <c r="N634" s="196" t="s">
        <v>40</v>
      </c>
      <c r="O634" s="71"/>
      <c r="P634" s="197">
        <f t="shared" si="121"/>
        <v>0</v>
      </c>
      <c r="Q634" s="197">
        <v>0</v>
      </c>
      <c r="R634" s="197">
        <f t="shared" si="122"/>
        <v>0</v>
      </c>
      <c r="S634" s="197">
        <v>2.4E-2</v>
      </c>
      <c r="T634" s="198">
        <f t="shared" si="123"/>
        <v>4.8000000000000001E-2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99" t="s">
        <v>233</v>
      </c>
      <c r="AT634" s="199" t="s">
        <v>140</v>
      </c>
      <c r="AU634" s="199" t="s">
        <v>145</v>
      </c>
      <c r="AY634" s="17" t="s">
        <v>137</v>
      </c>
      <c r="BE634" s="200">
        <f t="shared" si="124"/>
        <v>0</v>
      </c>
      <c r="BF634" s="200">
        <f t="shared" si="125"/>
        <v>0</v>
      </c>
      <c r="BG634" s="200">
        <f t="shared" si="126"/>
        <v>0</v>
      </c>
      <c r="BH634" s="200">
        <f t="shared" si="127"/>
        <v>0</v>
      </c>
      <c r="BI634" s="200">
        <f t="shared" si="128"/>
        <v>0</v>
      </c>
      <c r="BJ634" s="17" t="s">
        <v>145</v>
      </c>
      <c r="BK634" s="200">
        <f t="shared" si="129"/>
        <v>0</v>
      </c>
      <c r="BL634" s="17" t="s">
        <v>233</v>
      </c>
      <c r="BM634" s="199" t="s">
        <v>1188</v>
      </c>
    </row>
    <row r="635" spans="1:65" s="2" customFormat="1" ht="24.2" customHeight="1">
      <c r="A635" s="34"/>
      <c r="B635" s="35"/>
      <c r="C635" s="187" t="s">
        <v>1189</v>
      </c>
      <c r="D635" s="187" t="s">
        <v>140</v>
      </c>
      <c r="E635" s="188" t="s">
        <v>1190</v>
      </c>
      <c r="F635" s="189" t="s">
        <v>1191</v>
      </c>
      <c r="G635" s="190" t="s">
        <v>216</v>
      </c>
      <c r="H635" s="191">
        <v>1</v>
      </c>
      <c r="I635" s="192"/>
      <c r="J635" s="193">
        <f t="shared" si="120"/>
        <v>0</v>
      </c>
      <c r="K635" s="194"/>
      <c r="L635" s="39"/>
      <c r="M635" s="195" t="s">
        <v>1</v>
      </c>
      <c r="N635" s="196" t="s">
        <v>40</v>
      </c>
      <c r="O635" s="71"/>
      <c r="P635" s="197">
        <f t="shared" si="121"/>
        <v>0</v>
      </c>
      <c r="Q635" s="197">
        <v>0</v>
      </c>
      <c r="R635" s="197">
        <f t="shared" si="122"/>
        <v>0</v>
      </c>
      <c r="S635" s="197">
        <v>0</v>
      </c>
      <c r="T635" s="198">
        <f t="shared" si="123"/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9" t="s">
        <v>233</v>
      </c>
      <c r="AT635" s="199" t="s">
        <v>140</v>
      </c>
      <c r="AU635" s="199" t="s">
        <v>145</v>
      </c>
      <c r="AY635" s="17" t="s">
        <v>137</v>
      </c>
      <c r="BE635" s="200">
        <f t="shared" si="124"/>
        <v>0</v>
      </c>
      <c r="BF635" s="200">
        <f t="shared" si="125"/>
        <v>0</v>
      </c>
      <c r="BG635" s="200">
        <f t="shared" si="126"/>
        <v>0</v>
      </c>
      <c r="BH635" s="200">
        <f t="shared" si="127"/>
        <v>0</v>
      </c>
      <c r="BI635" s="200">
        <f t="shared" si="128"/>
        <v>0</v>
      </c>
      <c r="BJ635" s="17" t="s">
        <v>145</v>
      </c>
      <c r="BK635" s="200">
        <f t="shared" si="129"/>
        <v>0</v>
      </c>
      <c r="BL635" s="17" t="s">
        <v>233</v>
      </c>
      <c r="BM635" s="199" t="s">
        <v>1192</v>
      </c>
    </row>
    <row r="636" spans="1:65" s="2" customFormat="1" ht="24.2" customHeight="1">
      <c r="A636" s="34"/>
      <c r="B636" s="35"/>
      <c r="C636" s="234" t="s">
        <v>1193</v>
      </c>
      <c r="D636" s="234" t="s">
        <v>339</v>
      </c>
      <c r="E636" s="235" t="s">
        <v>1194</v>
      </c>
      <c r="F636" s="236" t="s">
        <v>1195</v>
      </c>
      <c r="G636" s="237" t="s">
        <v>216</v>
      </c>
      <c r="H636" s="238">
        <v>0.5</v>
      </c>
      <c r="I636" s="239"/>
      <c r="J636" s="240">
        <f t="shared" si="120"/>
        <v>0</v>
      </c>
      <c r="K636" s="241"/>
      <c r="L636" s="242"/>
      <c r="M636" s="243" t="s">
        <v>1</v>
      </c>
      <c r="N636" s="244" t="s">
        <v>40</v>
      </c>
      <c r="O636" s="71"/>
      <c r="P636" s="197">
        <f t="shared" si="121"/>
        <v>0</v>
      </c>
      <c r="Q636" s="197">
        <v>1.6199999999999999E-3</v>
      </c>
      <c r="R636" s="197">
        <f t="shared" si="122"/>
        <v>8.0999999999999996E-4</v>
      </c>
      <c r="S636" s="197">
        <v>0</v>
      </c>
      <c r="T636" s="198">
        <f t="shared" si="123"/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99" t="s">
        <v>311</v>
      </c>
      <c r="AT636" s="199" t="s">
        <v>339</v>
      </c>
      <c r="AU636" s="199" t="s">
        <v>145</v>
      </c>
      <c r="AY636" s="17" t="s">
        <v>137</v>
      </c>
      <c r="BE636" s="200">
        <f t="shared" si="124"/>
        <v>0</v>
      </c>
      <c r="BF636" s="200">
        <f t="shared" si="125"/>
        <v>0</v>
      </c>
      <c r="BG636" s="200">
        <f t="shared" si="126"/>
        <v>0</v>
      </c>
      <c r="BH636" s="200">
        <f t="shared" si="127"/>
        <v>0</v>
      </c>
      <c r="BI636" s="200">
        <f t="shared" si="128"/>
        <v>0</v>
      </c>
      <c r="BJ636" s="17" t="s">
        <v>145</v>
      </c>
      <c r="BK636" s="200">
        <f t="shared" si="129"/>
        <v>0</v>
      </c>
      <c r="BL636" s="17" t="s">
        <v>233</v>
      </c>
      <c r="BM636" s="199" t="s">
        <v>1196</v>
      </c>
    </row>
    <row r="637" spans="1:65" s="2" customFormat="1" ht="24.2" customHeight="1">
      <c r="A637" s="34"/>
      <c r="B637" s="35"/>
      <c r="C637" s="187" t="s">
        <v>1197</v>
      </c>
      <c r="D637" s="187" t="s">
        <v>140</v>
      </c>
      <c r="E637" s="188" t="s">
        <v>1198</v>
      </c>
      <c r="F637" s="189" t="s">
        <v>1199</v>
      </c>
      <c r="G637" s="190" t="s">
        <v>216</v>
      </c>
      <c r="H637" s="191">
        <v>1</v>
      </c>
      <c r="I637" s="192"/>
      <c r="J637" s="193">
        <f t="shared" si="120"/>
        <v>0</v>
      </c>
      <c r="K637" s="194"/>
      <c r="L637" s="39"/>
      <c r="M637" s="195" t="s">
        <v>1</v>
      </c>
      <c r="N637" s="196" t="s">
        <v>40</v>
      </c>
      <c r="O637" s="71"/>
      <c r="P637" s="197">
        <f t="shared" si="121"/>
        <v>0</v>
      </c>
      <c r="Q637" s="197">
        <v>0</v>
      </c>
      <c r="R637" s="197">
        <f t="shared" si="122"/>
        <v>0</v>
      </c>
      <c r="S637" s="197">
        <v>0</v>
      </c>
      <c r="T637" s="198">
        <f t="shared" si="123"/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9" t="s">
        <v>233</v>
      </c>
      <c r="AT637" s="199" t="s">
        <v>140</v>
      </c>
      <c r="AU637" s="199" t="s">
        <v>145</v>
      </c>
      <c r="AY637" s="17" t="s">
        <v>137</v>
      </c>
      <c r="BE637" s="200">
        <f t="shared" si="124"/>
        <v>0</v>
      </c>
      <c r="BF637" s="200">
        <f t="shared" si="125"/>
        <v>0</v>
      </c>
      <c r="BG637" s="200">
        <f t="shared" si="126"/>
        <v>0</v>
      </c>
      <c r="BH637" s="200">
        <f t="shared" si="127"/>
        <v>0</v>
      </c>
      <c r="BI637" s="200">
        <f t="shared" si="128"/>
        <v>0</v>
      </c>
      <c r="BJ637" s="17" t="s">
        <v>145</v>
      </c>
      <c r="BK637" s="200">
        <f t="shared" si="129"/>
        <v>0</v>
      </c>
      <c r="BL637" s="17" t="s">
        <v>233</v>
      </c>
      <c r="BM637" s="199" t="s">
        <v>1200</v>
      </c>
    </row>
    <row r="638" spans="1:65" s="13" customFormat="1" ht="11.25">
      <c r="B638" s="201"/>
      <c r="C638" s="202"/>
      <c r="D638" s="203" t="s">
        <v>147</v>
      </c>
      <c r="E638" s="204" t="s">
        <v>1</v>
      </c>
      <c r="F638" s="205" t="s">
        <v>1174</v>
      </c>
      <c r="G638" s="202"/>
      <c r="H638" s="204" t="s">
        <v>1</v>
      </c>
      <c r="I638" s="206"/>
      <c r="J638" s="202"/>
      <c r="K638" s="202"/>
      <c r="L638" s="207"/>
      <c r="M638" s="208"/>
      <c r="N638" s="209"/>
      <c r="O638" s="209"/>
      <c r="P638" s="209"/>
      <c r="Q638" s="209"/>
      <c r="R638" s="209"/>
      <c r="S638" s="209"/>
      <c r="T638" s="210"/>
      <c r="AT638" s="211" t="s">
        <v>147</v>
      </c>
      <c r="AU638" s="211" t="s">
        <v>145</v>
      </c>
      <c r="AV638" s="13" t="s">
        <v>82</v>
      </c>
      <c r="AW638" s="13" t="s">
        <v>32</v>
      </c>
      <c r="AX638" s="13" t="s">
        <v>74</v>
      </c>
      <c r="AY638" s="211" t="s">
        <v>137</v>
      </c>
    </row>
    <row r="639" spans="1:65" s="14" customFormat="1" ht="11.25">
      <c r="B639" s="212"/>
      <c r="C639" s="213"/>
      <c r="D639" s="203" t="s">
        <v>147</v>
      </c>
      <c r="E639" s="214" t="s">
        <v>1</v>
      </c>
      <c r="F639" s="215" t="s">
        <v>82</v>
      </c>
      <c r="G639" s="213"/>
      <c r="H639" s="216">
        <v>1</v>
      </c>
      <c r="I639" s="217"/>
      <c r="J639" s="213"/>
      <c r="K639" s="213"/>
      <c r="L639" s="218"/>
      <c r="M639" s="219"/>
      <c r="N639" s="220"/>
      <c r="O639" s="220"/>
      <c r="P639" s="220"/>
      <c r="Q639" s="220"/>
      <c r="R639" s="220"/>
      <c r="S639" s="220"/>
      <c r="T639" s="221"/>
      <c r="AT639" s="222" t="s">
        <v>147</v>
      </c>
      <c r="AU639" s="222" t="s">
        <v>145</v>
      </c>
      <c r="AV639" s="14" t="s">
        <v>145</v>
      </c>
      <c r="AW639" s="14" t="s">
        <v>32</v>
      </c>
      <c r="AX639" s="14" t="s">
        <v>82</v>
      </c>
      <c r="AY639" s="222" t="s">
        <v>137</v>
      </c>
    </row>
    <row r="640" spans="1:65" s="2" customFormat="1" ht="24.2" customHeight="1">
      <c r="A640" s="34"/>
      <c r="B640" s="35"/>
      <c r="C640" s="234" t="s">
        <v>1201</v>
      </c>
      <c r="D640" s="234" t="s">
        <v>339</v>
      </c>
      <c r="E640" s="235" t="s">
        <v>1202</v>
      </c>
      <c r="F640" s="236" t="s">
        <v>1203</v>
      </c>
      <c r="G640" s="237" t="s">
        <v>216</v>
      </c>
      <c r="H640" s="238">
        <v>1</v>
      </c>
      <c r="I640" s="239"/>
      <c r="J640" s="240">
        <f>ROUND(I640*H640,2)</f>
        <v>0</v>
      </c>
      <c r="K640" s="241"/>
      <c r="L640" s="242"/>
      <c r="M640" s="243" t="s">
        <v>1</v>
      </c>
      <c r="N640" s="244" t="s">
        <v>40</v>
      </c>
      <c r="O640" s="71"/>
      <c r="P640" s="197">
        <f>O640*H640</f>
        <v>0</v>
      </c>
      <c r="Q640" s="197">
        <v>2.8800000000000002E-3</v>
      </c>
      <c r="R640" s="197">
        <f>Q640*H640</f>
        <v>2.8800000000000002E-3</v>
      </c>
      <c r="S640" s="197">
        <v>0</v>
      </c>
      <c r="T640" s="198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9" t="s">
        <v>311</v>
      </c>
      <c r="AT640" s="199" t="s">
        <v>339</v>
      </c>
      <c r="AU640" s="199" t="s">
        <v>145</v>
      </c>
      <c r="AY640" s="17" t="s">
        <v>137</v>
      </c>
      <c r="BE640" s="200">
        <f>IF(N640="základní",J640,0)</f>
        <v>0</v>
      </c>
      <c r="BF640" s="200">
        <f>IF(N640="snížená",J640,0)</f>
        <v>0</v>
      </c>
      <c r="BG640" s="200">
        <f>IF(N640="zákl. přenesená",J640,0)</f>
        <v>0</v>
      </c>
      <c r="BH640" s="200">
        <f>IF(N640="sníž. přenesená",J640,0)</f>
        <v>0</v>
      </c>
      <c r="BI640" s="200">
        <f>IF(N640="nulová",J640,0)</f>
        <v>0</v>
      </c>
      <c r="BJ640" s="17" t="s">
        <v>145</v>
      </c>
      <c r="BK640" s="200">
        <f>ROUND(I640*H640,2)</f>
        <v>0</v>
      </c>
      <c r="BL640" s="17" t="s">
        <v>233</v>
      </c>
      <c r="BM640" s="199" t="s">
        <v>1204</v>
      </c>
    </row>
    <row r="641" spans="1:65" s="2" customFormat="1" ht="24.2" customHeight="1">
      <c r="A641" s="34"/>
      <c r="B641" s="35"/>
      <c r="C641" s="187" t="s">
        <v>1205</v>
      </c>
      <c r="D641" s="187" t="s">
        <v>140</v>
      </c>
      <c r="E641" s="188" t="s">
        <v>1206</v>
      </c>
      <c r="F641" s="189" t="s">
        <v>1207</v>
      </c>
      <c r="G641" s="190" t="s">
        <v>216</v>
      </c>
      <c r="H641" s="191">
        <v>3</v>
      </c>
      <c r="I641" s="192"/>
      <c r="J641" s="193">
        <f>ROUND(I641*H641,2)</f>
        <v>0</v>
      </c>
      <c r="K641" s="194"/>
      <c r="L641" s="39"/>
      <c r="M641" s="195" t="s">
        <v>1</v>
      </c>
      <c r="N641" s="196" t="s">
        <v>40</v>
      </c>
      <c r="O641" s="71"/>
      <c r="P641" s="197">
        <f>O641*H641</f>
        <v>0</v>
      </c>
      <c r="Q641" s="197">
        <v>0</v>
      </c>
      <c r="R641" s="197">
        <f>Q641*H641</f>
        <v>0</v>
      </c>
      <c r="S641" s="197">
        <v>8.8099999999999998E-2</v>
      </c>
      <c r="T641" s="198">
        <f>S641*H641</f>
        <v>0.26429999999999998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99" t="s">
        <v>233</v>
      </c>
      <c r="AT641" s="199" t="s">
        <v>140</v>
      </c>
      <c r="AU641" s="199" t="s">
        <v>145</v>
      </c>
      <c r="AY641" s="17" t="s">
        <v>137</v>
      </c>
      <c r="BE641" s="200">
        <f>IF(N641="základní",J641,0)</f>
        <v>0</v>
      </c>
      <c r="BF641" s="200">
        <f>IF(N641="snížená",J641,0)</f>
        <v>0</v>
      </c>
      <c r="BG641" s="200">
        <f>IF(N641="zákl. přenesená",J641,0)</f>
        <v>0</v>
      </c>
      <c r="BH641" s="200">
        <f>IF(N641="sníž. přenesená",J641,0)</f>
        <v>0</v>
      </c>
      <c r="BI641" s="200">
        <f>IF(N641="nulová",J641,0)</f>
        <v>0</v>
      </c>
      <c r="BJ641" s="17" t="s">
        <v>145</v>
      </c>
      <c r="BK641" s="200">
        <f>ROUND(I641*H641,2)</f>
        <v>0</v>
      </c>
      <c r="BL641" s="17" t="s">
        <v>233</v>
      </c>
      <c r="BM641" s="199" t="s">
        <v>1208</v>
      </c>
    </row>
    <row r="642" spans="1:65" s="13" customFormat="1" ht="11.25">
      <c r="B642" s="201"/>
      <c r="C642" s="202"/>
      <c r="D642" s="203" t="s">
        <v>147</v>
      </c>
      <c r="E642" s="204" t="s">
        <v>1</v>
      </c>
      <c r="F642" s="205" t="s">
        <v>1209</v>
      </c>
      <c r="G642" s="202"/>
      <c r="H642" s="204" t="s">
        <v>1</v>
      </c>
      <c r="I642" s="206"/>
      <c r="J642" s="202"/>
      <c r="K642" s="202"/>
      <c r="L642" s="207"/>
      <c r="M642" s="208"/>
      <c r="N642" s="209"/>
      <c r="O642" s="209"/>
      <c r="P642" s="209"/>
      <c r="Q642" s="209"/>
      <c r="R642" s="209"/>
      <c r="S642" s="209"/>
      <c r="T642" s="210"/>
      <c r="AT642" s="211" t="s">
        <v>147</v>
      </c>
      <c r="AU642" s="211" t="s">
        <v>145</v>
      </c>
      <c r="AV642" s="13" t="s">
        <v>82</v>
      </c>
      <c r="AW642" s="13" t="s">
        <v>32</v>
      </c>
      <c r="AX642" s="13" t="s">
        <v>74</v>
      </c>
      <c r="AY642" s="211" t="s">
        <v>137</v>
      </c>
    </row>
    <row r="643" spans="1:65" s="14" customFormat="1" ht="11.25">
      <c r="B643" s="212"/>
      <c r="C643" s="213"/>
      <c r="D643" s="203" t="s">
        <v>147</v>
      </c>
      <c r="E643" s="214" t="s">
        <v>1</v>
      </c>
      <c r="F643" s="215" t="s">
        <v>372</v>
      </c>
      <c r="G643" s="213"/>
      <c r="H643" s="216">
        <v>2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147</v>
      </c>
      <c r="AU643" s="222" t="s">
        <v>145</v>
      </c>
      <c r="AV643" s="14" t="s">
        <v>145</v>
      </c>
      <c r="AW643" s="14" t="s">
        <v>32</v>
      </c>
      <c r="AX643" s="14" t="s">
        <v>74</v>
      </c>
      <c r="AY643" s="222" t="s">
        <v>137</v>
      </c>
    </row>
    <row r="644" spans="1:65" s="13" customFormat="1" ht="11.25">
      <c r="B644" s="201"/>
      <c r="C644" s="202"/>
      <c r="D644" s="203" t="s">
        <v>147</v>
      </c>
      <c r="E644" s="204" t="s">
        <v>1</v>
      </c>
      <c r="F644" s="205" t="s">
        <v>1210</v>
      </c>
      <c r="G644" s="202"/>
      <c r="H644" s="204" t="s">
        <v>1</v>
      </c>
      <c r="I644" s="206"/>
      <c r="J644" s="202"/>
      <c r="K644" s="202"/>
      <c r="L644" s="207"/>
      <c r="M644" s="208"/>
      <c r="N644" s="209"/>
      <c r="O644" s="209"/>
      <c r="P644" s="209"/>
      <c r="Q644" s="209"/>
      <c r="R644" s="209"/>
      <c r="S644" s="209"/>
      <c r="T644" s="210"/>
      <c r="AT644" s="211" t="s">
        <v>147</v>
      </c>
      <c r="AU644" s="211" t="s">
        <v>145</v>
      </c>
      <c r="AV644" s="13" t="s">
        <v>82</v>
      </c>
      <c r="AW644" s="13" t="s">
        <v>32</v>
      </c>
      <c r="AX644" s="13" t="s">
        <v>74</v>
      </c>
      <c r="AY644" s="211" t="s">
        <v>137</v>
      </c>
    </row>
    <row r="645" spans="1:65" s="14" customFormat="1" ht="11.25">
      <c r="B645" s="212"/>
      <c r="C645" s="213"/>
      <c r="D645" s="203" t="s">
        <v>147</v>
      </c>
      <c r="E645" s="214" t="s">
        <v>1</v>
      </c>
      <c r="F645" s="215" t="s">
        <v>82</v>
      </c>
      <c r="G645" s="213"/>
      <c r="H645" s="216">
        <v>1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AT645" s="222" t="s">
        <v>147</v>
      </c>
      <c r="AU645" s="222" t="s">
        <v>145</v>
      </c>
      <c r="AV645" s="14" t="s">
        <v>145</v>
      </c>
      <c r="AW645" s="14" t="s">
        <v>32</v>
      </c>
      <c r="AX645" s="14" t="s">
        <v>74</v>
      </c>
      <c r="AY645" s="222" t="s">
        <v>137</v>
      </c>
    </row>
    <row r="646" spans="1:65" s="15" customFormat="1" ht="11.25">
      <c r="B646" s="223"/>
      <c r="C646" s="224"/>
      <c r="D646" s="203" t="s">
        <v>147</v>
      </c>
      <c r="E646" s="225" t="s">
        <v>1</v>
      </c>
      <c r="F646" s="226" t="s">
        <v>162</v>
      </c>
      <c r="G646" s="224"/>
      <c r="H646" s="227">
        <v>3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AT646" s="233" t="s">
        <v>147</v>
      </c>
      <c r="AU646" s="233" t="s">
        <v>145</v>
      </c>
      <c r="AV646" s="15" t="s">
        <v>144</v>
      </c>
      <c r="AW646" s="15" t="s">
        <v>32</v>
      </c>
      <c r="AX646" s="15" t="s">
        <v>82</v>
      </c>
      <c r="AY646" s="233" t="s">
        <v>137</v>
      </c>
    </row>
    <row r="647" spans="1:65" s="2" customFormat="1" ht="24.2" customHeight="1">
      <c r="A647" s="34"/>
      <c r="B647" s="35"/>
      <c r="C647" s="187" t="s">
        <v>1211</v>
      </c>
      <c r="D647" s="187" t="s">
        <v>140</v>
      </c>
      <c r="E647" s="188" t="s">
        <v>1212</v>
      </c>
      <c r="F647" s="189" t="s">
        <v>1213</v>
      </c>
      <c r="G647" s="190" t="s">
        <v>300</v>
      </c>
      <c r="H647" s="191">
        <v>6.0000000000000001E-3</v>
      </c>
      <c r="I647" s="192"/>
      <c r="J647" s="193">
        <f>ROUND(I647*H647,2)</f>
        <v>0</v>
      </c>
      <c r="K647" s="194"/>
      <c r="L647" s="39"/>
      <c r="M647" s="195" t="s">
        <v>1</v>
      </c>
      <c r="N647" s="196" t="s">
        <v>40</v>
      </c>
      <c r="O647" s="71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99" t="s">
        <v>233</v>
      </c>
      <c r="AT647" s="199" t="s">
        <v>140</v>
      </c>
      <c r="AU647" s="199" t="s">
        <v>145</v>
      </c>
      <c r="AY647" s="17" t="s">
        <v>137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7" t="s">
        <v>145</v>
      </c>
      <c r="BK647" s="200">
        <f>ROUND(I647*H647,2)</f>
        <v>0</v>
      </c>
      <c r="BL647" s="17" t="s">
        <v>233</v>
      </c>
      <c r="BM647" s="199" t="s">
        <v>1214</v>
      </c>
    </row>
    <row r="648" spans="1:65" s="2" customFormat="1" ht="24.2" customHeight="1">
      <c r="A648" s="34"/>
      <c r="B648" s="35"/>
      <c r="C648" s="187" t="s">
        <v>1215</v>
      </c>
      <c r="D648" s="187" t="s">
        <v>140</v>
      </c>
      <c r="E648" s="188" t="s">
        <v>1216</v>
      </c>
      <c r="F648" s="189" t="s">
        <v>1217</v>
      </c>
      <c r="G648" s="190" t="s">
        <v>300</v>
      </c>
      <c r="H648" s="191">
        <v>6.0000000000000001E-3</v>
      </c>
      <c r="I648" s="192"/>
      <c r="J648" s="193">
        <f>ROUND(I648*H648,2)</f>
        <v>0</v>
      </c>
      <c r="K648" s="194"/>
      <c r="L648" s="39"/>
      <c r="M648" s="195" t="s">
        <v>1</v>
      </c>
      <c r="N648" s="196" t="s">
        <v>40</v>
      </c>
      <c r="O648" s="71"/>
      <c r="P648" s="197">
        <f>O648*H648</f>
        <v>0</v>
      </c>
      <c r="Q648" s="197">
        <v>0</v>
      </c>
      <c r="R648" s="197">
        <f>Q648*H648</f>
        <v>0</v>
      </c>
      <c r="S648" s="197">
        <v>0</v>
      </c>
      <c r="T648" s="198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9" t="s">
        <v>233</v>
      </c>
      <c r="AT648" s="199" t="s">
        <v>140</v>
      </c>
      <c r="AU648" s="199" t="s">
        <v>145</v>
      </c>
      <c r="AY648" s="17" t="s">
        <v>137</v>
      </c>
      <c r="BE648" s="200">
        <f>IF(N648="základní",J648,0)</f>
        <v>0</v>
      </c>
      <c r="BF648" s="200">
        <f>IF(N648="snížená",J648,0)</f>
        <v>0</v>
      </c>
      <c r="BG648" s="200">
        <f>IF(N648="zákl. přenesená",J648,0)</f>
        <v>0</v>
      </c>
      <c r="BH648" s="200">
        <f>IF(N648="sníž. přenesená",J648,0)</f>
        <v>0</v>
      </c>
      <c r="BI648" s="200">
        <f>IF(N648="nulová",J648,0)</f>
        <v>0</v>
      </c>
      <c r="BJ648" s="17" t="s">
        <v>145</v>
      </c>
      <c r="BK648" s="200">
        <f>ROUND(I648*H648,2)</f>
        <v>0</v>
      </c>
      <c r="BL648" s="17" t="s">
        <v>233</v>
      </c>
      <c r="BM648" s="199" t="s">
        <v>1218</v>
      </c>
    </row>
    <row r="649" spans="1:65" s="2" customFormat="1" ht="24.2" customHeight="1">
      <c r="A649" s="34"/>
      <c r="B649" s="35"/>
      <c r="C649" s="187" t="s">
        <v>1219</v>
      </c>
      <c r="D649" s="187" t="s">
        <v>140</v>
      </c>
      <c r="E649" s="188" t="s">
        <v>1220</v>
      </c>
      <c r="F649" s="189" t="s">
        <v>1221</v>
      </c>
      <c r="G649" s="190" t="s">
        <v>300</v>
      </c>
      <c r="H649" s="191">
        <v>6.0000000000000001E-3</v>
      </c>
      <c r="I649" s="192"/>
      <c r="J649" s="193">
        <f>ROUND(I649*H649,2)</f>
        <v>0</v>
      </c>
      <c r="K649" s="194"/>
      <c r="L649" s="39"/>
      <c r="M649" s="195" t="s">
        <v>1</v>
      </c>
      <c r="N649" s="196" t="s">
        <v>40</v>
      </c>
      <c r="O649" s="71"/>
      <c r="P649" s="197">
        <f>O649*H649</f>
        <v>0</v>
      </c>
      <c r="Q649" s="197">
        <v>0</v>
      </c>
      <c r="R649" s="197">
        <f>Q649*H649</f>
        <v>0</v>
      </c>
      <c r="S649" s="197">
        <v>0</v>
      </c>
      <c r="T649" s="198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9" t="s">
        <v>233</v>
      </c>
      <c r="AT649" s="199" t="s">
        <v>140</v>
      </c>
      <c r="AU649" s="199" t="s">
        <v>145</v>
      </c>
      <c r="AY649" s="17" t="s">
        <v>137</v>
      </c>
      <c r="BE649" s="200">
        <f>IF(N649="základní",J649,0)</f>
        <v>0</v>
      </c>
      <c r="BF649" s="200">
        <f>IF(N649="snížená",J649,0)</f>
        <v>0</v>
      </c>
      <c r="BG649" s="200">
        <f>IF(N649="zákl. přenesená",J649,0)</f>
        <v>0</v>
      </c>
      <c r="BH649" s="200">
        <f>IF(N649="sníž. přenesená",J649,0)</f>
        <v>0</v>
      </c>
      <c r="BI649" s="200">
        <f>IF(N649="nulová",J649,0)</f>
        <v>0</v>
      </c>
      <c r="BJ649" s="17" t="s">
        <v>145</v>
      </c>
      <c r="BK649" s="200">
        <f>ROUND(I649*H649,2)</f>
        <v>0</v>
      </c>
      <c r="BL649" s="17" t="s">
        <v>233</v>
      </c>
      <c r="BM649" s="199" t="s">
        <v>1222</v>
      </c>
    </row>
    <row r="650" spans="1:65" s="12" customFormat="1" ht="22.9" customHeight="1">
      <c r="B650" s="171"/>
      <c r="C650" s="172"/>
      <c r="D650" s="173" t="s">
        <v>73</v>
      </c>
      <c r="E650" s="185" t="s">
        <v>1223</v>
      </c>
      <c r="F650" s="185" t="s">
        <v>1224</v>
      </c>
      <c r="G650" s="172"/>
      <c r="H650" s="172"/>
      <c r="I650" s="175"/>
      <c r="J650" s="186">
        <f>BK650</f>
        <v>0</v>
      </c>
      <c r="K650" s="172"/>
      <c r="L650" s="177"/>
      <c r="M650" s="178"/>
      <c r="N650" s="179"/>
      <c r="O650" s="179"/>
      <c r="P650" s="180">
        <f>SUM(P651:P671)</f>
        <v>0</v>
      </c>
      <c r="Q650" s="179"/>
      <c r="R650" s="180">
        <f>SUM(R651:R671)</f>
        <v>8.5500000000000003E-3</v>
      </c>
      <c r="S650" s="179"/>
      <c r="T650" s="181">
        <f>SUM(T651:T671)</f>
        <v>4.0793000000000003E-2</v>
      </c>
      <c r="AR650" s="182" t="s">
        <v>145</v>
      </c>
      <c r="AT650" s="183" t="s">
        <v>73</v>
      </c>
      <c r="AU650" s="183" t="s">
        <v>82</v>
      </c>
      <c r="AY650" s="182" t="s">
        <v>137</v>
      </c>
      <c r="BK650" s="184">
        <f>SUM(BK651:BK671)</f>
        <v>0</v>
      </c>
    </row>
    <row r="651" spans="1:65" s="2" customFormat="1" ht="24.2" customHeight="1">
      <c r="A651" s="34"/>
      <c r="B651" s="35"/>
      <c r="C651" s="187" t="s">
        <v>1225</v>
      </c>
      <c r="D651" s="187" t="s">
        <v>140</v>
      </c>
      <c r="E651" s="188" t="s">
        <v>1226</v>
      </c>
      <c r="F651" s="189" t="s">
        <v>1227</v>
      </c>
      <c r="G651" s="190" t="s">
        <v>266</v>
      </c>
      <c r="H651" s="191">
        <v>40.792999999999999</v>
      </c>
      <c r="I651" s="192"/>
      <c r="J651" s="193">
        <f>ROUND(I651*H651,2)</f>
        <v>0</v>
      </c>
      <c r="K651" s="194"/>
      <c r="L651" s="39"/>
      <c r="M651" s="195" t="s">
        <v>1</v>
      </c>
      <c r="N651" s="196" t="s">
        <v>40</v>
      </c>
      <c r="O651" s="71"/>
      <c r="P651" s="197">
        <f>O651*H651</f>
        <v>0</v>
      </c>
      <c r="Q651" s="197">
        <v>0</v>
      </c>
      <c r="R651" s="197">
        <f>Q651*H651</f>
        <v>0</v>
      </c>
      <c r="S651" s="197">
        <v>1E-3</v>
      </c>
      <c r="T651" s="198">
        <f>S651*H651</f>
        <v>4.0793000000000003E-2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9" t="s">
        <v>233</v>
      </c>
      <c r="AT651" s="199" t="s">
        <v>140</v>
      </c>
      <c r="AU651" s="199" t="s">
        <v>145</v>
      </c>
      <c r="AY651" s="17" t="s">
        <v>137</v>
      </c>
      <c r="BE651" s="200">
        <f>IF(N651="základní",J651,0)</f>
        <v>0</v>
      </c>
      <c r="BF651" s="200">
        <f>IF(N651="snížená",J651,0)</f>
        <v>0</v>
      </c>
      <c r="BG651" s="200">
        <f>IF(N651="zákl. přenesená",J651,0)</f>
        <v>0</v>
      </c>
      <c r="BH651" s="200">
        <f>IF(N651="sníž. přenesená",J651,0)</f>
        <v>0</v>
      </c>
      <c r="BI651" s="200">
        <f>IF(N651="nulová",J651,0)</f>
        <v>0</v>
      </c>
      <c r="BJ651" s="17" t="s">
        <v>145</v>
      </c>
      <c r="BK651" s="200">
        <f>ROUND(I651*H651,2)</f>
        <v>0</v>
      </c>
      <c r="BL651" s="17" t="s">
        <v>233</v>
      </c>
      <c r="BM651" s="199" t="s">
        <v>1228</v>
      </c>
    </row>
    <row r="652" spans="1:65" s="13" customFormat="1" ht="11.25">
      <c r="B652" s="201"/>
      <c r="C652" s="202"/>
      <c r="D652" s="203" t="s">
        <v>147</v>
      </c>
      <c r="E652" s="204" t="s">
        <v>1</v>
      </c>
      <c r="F652" s="205" t="s">
        <v>180</v>
      </c>
      <c r="G652" s="202"/>
      <c r="H652" s="204" t="s">
        <v>1</v>
      </c>
      <c r="I652" s="206"/>
      <c r="J652" s="202"/>
      <c r="K652" s="202"/>
      <c r="L652" s="207"/>
      <c r="M652" s="208"/>
      <c r="N652" s="209"/>
      <c r="O652" s="209"/>
      <c r="P652" s="209"/>
      <c r="Q652" s="209"/>
      <c r="R652" s="209"/>
      <c r="S652" s="209"/>
      <c r="T652" s="210"/>
      <c r="AT652" s="211" t="s">
        <v>147</v>
      </c>
      <c r="AU652" s="211" t="s">
        <v>145</v>
      </c>
      <c r="AV652" s="13" t="s">
        <v>82</v>
      </c>
      <c r="AW652" s="13" t="s">
        <v>32</v>
      </c>
      <c r="AX652" s="13" t="s">
        <v>74</v>
      </c>
      <c r="AY652" s="211" t="s">
        <v>137</v>
      </c>
    </row>
    <row r="653" spans="1:65" s="14" customFormat="1" ht="11.25">
      <c r="B653" s="212"/>
      <c r="C653" s="213"/>
      <c r="D653" s="203" t="s">
        <v>147</v>
      </c>
      <c r="E653" s="214" t="s">
        <v>1</v>
      </c>
      <c r="F653" s="215" t="s">
        <v>1229</v>
      </c>
      <c r="G653" s="213"/>
      <c r="H653" s="216">
        <v>14.03</v>
      </c>
      <c r="I653" s="217"/>
      <c r="J653" s="213"/>
      <c r="K653" s="213"/>
      <c r="L653" s="218"/>
      <c r="M653" s="219"/>
      <c r="N653" s="220"/>
      <c r="O653" s="220"/>
      <c r="P653" s="220"/>
      <c r="Q653" s="220"/>
      <c r="R653" s="220"/>
      <c r="S653" s="220"/>
      <c r="T653" s="221"/>
      <c r="AT653" s="222" t="s">
        <v>147</v>
      </c>
      <c r="AU653" s="222" t="s">
        <v>145</v>
      </c>
      <c r="AV653" s="14" t="s">
        <v>145</v>
      </c>
      <c r="AW653" s="14" t="s">
        <v>32</v>
      </c>
      <c r="AX653" s="14" t="s">
        <v>74</v>
      </c>
      <c r="AY653" s="222" t="s">
        <v>137</v>
      </c>
    </row>
    <row r="654" spans="1:65" s="13" customFormat="1" ht="11.25">
      <c r="B654" s="201"/>
      <c r="C654" s="202"/>
      <c r="D654" s="203" t="s">
        <v>147</v>
      </c>
      <c r="E654" s="204" t="s">
        <v>1</v>
      </c>
      <c r="F654" s="205" t="s">
        <v>232</v>
      </c>
      <c r="G654" s="202"/>
      <c r="H654" s="204" t="s">
        <v>1</v>
      </c>
      <c r="I654" s="206"/>
      <c r="J654" s="202"/>
      <c r="K654" s="202"/>
      <c r="L654" s="207"/>
      <c r="M654" s="208"/>
      <c r="N654" s="209"/>
      <c r="O654" s="209"/>
      <c r="P654" s="209"/>
      <c r="Q654" s="209"/>
      <c r="R654" s="209"/>
      <c r="S654" s="209"/>
      <c r="T654" s="210"/>
      <c r="AT654" s="211" t="s">
        <v>147</v>
      </c>
      <c r="AU654" s="211" t="s">
        <v>145</v>
      </c>
      <c r="AV654" s="13" t="s">
        <v>82</v>
      </c>
      <c r="AW654" s="13" t="s">
        <v>32</v>
      </c>
      <c r="AX654" s="13" t="s">
        <v>74</v>
      </c>
      <c r="AY654" s="211" t="s">
        <v>137</v>
      </c>
    </row>
    <row r="655" spans="1:65" s="14" customFormat="1" ht="11.25">
      <c r="B655" s="212"/>
      <c r="C655" s="213"/>
      <c r="D655" s="203" t="s">
        <v>147</v>
      </c>
      <c r="E655" s="214" t="s">
        <v>1</v>
      </c>
      <c r="F655" s="215" t="s">
        <v>1230</v>
      </c>
      <c r="G655" s="213"/>
      <c r="H655" s="216">
        <v>7.8630000000000004</v>
      </c>
      <c r="I655" s="217"/>
      <c r="J655" s="213"/>
      <c r="K655" s="213"/>
      <c r="L655" s="218"/>
      <c r="M655" s="219"/>
      <c r="N655" s="220"/>
      <c r="O655" s="220"/>
      <c r="P655" s="220"/>
      <c r="Q655" s="220"/>
      <c r="R655" s="220"/>
      <c r="S655" s="220"/>
      <c r="T655" s="221"/>
      <c r="AT655" s="222" t="s">
        <v>147</v>
      </c>
      <c r="AU655" s="222" t="s">
        <v>145</v>
      </c>
      <c r="AV655" s="14" t="s">
        <v>145</v>
      </c>
      <c r="AW655" s="14" t="s">
        <v>32</v>
      </c>
      <c r="AX655" s="14" t="s">
        <v>74</v>
      </c>
      <c r="AY655" s="222" t="s">
        <v>137</v>
      </c>
    </row>
    <row r="656" spans="1:65" s="13" customFormat="1" ht="11.25">
      <c r="B656" s="201"/>
      <c r="C656" s="202"/>
      <c r="D656" s="203" t="s">
        <v>147</v>
      </c>
      <c r="E656" s="204" t="s">
        <v>1</v>
      </c>
      <c r="F656" s="205" t="s">
        <v>188</v>
      </c>
      <c r="G656" s="202"/>
      <c r="H656" s="204" t="s">
        <v>1</v>
      </c>
      <c r="I656" s="206"/>
      <c r="J656" s="202"/>
      <c r="K656" s="202"/>
      <c r="L656" s="207"/>
      <c r="M656" s="208"/>
      <c r="N656" s="209"/>
      <c r="O656" s="209"/>
      <c r="P656" s="209"/>
      <c r="Q656" s="209"/>
      <c r="R656" s="209"/>
      <c r="S656" s="209"/>
      <c r="T656" s="210"/>
      <c r="AT656" s="211" t="s">
        <v>147</v>
      </c>
      <c r="AU656" s="211" t="s">
        <v>145</v>
      </c>
      <c r="AV656" s="13" t="s">
        <v>82</v>
      </c>
      <c r="AW656" s="13" t="s">
        <v>32</v>
      </c>
      <c r="AX656" s="13" t="s">
        <v>74</v>
      </c>
      <c r="AY656" s="211" t="s">
        <v>137</v>
      </c>
    </row>
    <row r="657" spans="1:65" s="14" customFormat="1" ht="11.25">
      <c r="B657" s="212"/>
      <c r="C657" s="213"/>
      <c r="D657" s="203" t="s">
        <v>147</v>
      </c>
      <c r="E657" s="214" t="s">
        <v>1</v>
      </c>
      <c r="F657" s="215" t="s">
        <v>1231</v>
      </c>
      <c r="G657" s="213"/>
      <c r="H657" s="216">
        <v>18.900000000000002</v>
      </c>
      <c r="I657" s="217"/>
      <c r="J657" s="213"/>
      <c r="K657" s="213"/>
      <c r="L657" s="218"/>
      <c r="M657" s="219"/>
      <c r="N657" s="220"/>
      <c r="O657" s="220"/>
      <c r="P657" s="220"/>
      <c r="Q657" s="220"/>
      <c r="R657" s="220"/>
      <c r="S657" s="220"/>
      <c r="T657" s="221"/>
      <c r="AT657" s="222" t="s">
        <v>147</v>
      </c>
      <c r="AU657" s="222" t="s">
        <v>145</v>
      </c>
      <c r="AV657" s="14" t="s">
        <v>145</v>
      </c>
      <c r="AW657" s="14" t="s">
        <v>32</v>
      </c>
      <c r="AX657" s="14" t="s">
        <v>74</v>
      </c>
      <c r="AY657" s="222" t="s">
        <v>137</v>
      </c>
    </row>
    <row r="658" spans="1:65" s="15" customFormat="1" ht="11.25">
      <c r="B658" s="223"/>
      <c r="C658" s="224"/>
      <c r="D658" s="203" t="s">
        <v>147</v>
      </c>
      <c r="E658" s="225" t="s">
        <v>1</v>
      </c>
      <c r="F658" s="226" t="s">
        <v>162</v>
      </c>
      <c r="G658" s="224"/>
      <c r="H658" s="227">
        <v>40.793000000000006</v>
      </c>
      <c r="I658" s="228"/>
      <c r="J658" s="224"/>
      <c r="K658" s="224"/>
      <c r="L658" s="229"/>
      <c r="M658" s="230"/>
      <c r="N658" s="231"/>
      <c r="O658" s="231"/>
      <c r="P658" s="231"/>
      <c r="Q658" s="231"/>
      <c r="R658" s="231"/>
      <c r="S658" s="231"/>
      <c r="T658" s="232"/>
      <c r="AT658" s="233" t="s">
        <v>147</v>
      </c>
      <c r="AU658" s="233" t="s">
        <v>145</v>
      </c>
      <c r="AV658" s="15" t="s">
        <v>144</v>
      </c>
      <c r="AW658" s="15" t="s">
        <v>32</v>
      </c>
      <c r="AX658" s="15" t="s">
        <v>82</v>
      </c>
      <c r="AY658" s="233" t="s">
        <v>137</v>
      </c>
    </row>
    <row r="659" spans="1:65" s="2" customFormat="1" ht="16.5" customHeight="1">
      <c r="A659" s="34"/>
      <c r="B659" s="35"/>
      <c r="C659" s="187" t="s">
        <v>1232</v>
      </c>
      <c r="D659" s="187" t="s">
        <v>140</v>
      </c>
      <c r="E659" s="188" t="s">
        <v>1233</v>
      </c>
      <c r="F659" s="189" t="s">
        <v>1234</v>
      </c>
      <c r="G659" s="190" t="s">
        <v>266</v>
      </c>
      <c r="H659" s="191">
        <v>39.582999999999998</v>
      </c>
      <c r="I659" s="192"/>
      <c r="J659" s="193">
        <f>ROUND(I659*H659,2)</f>
        <v>0</v>
      </c>
      <c r="K659" s="194"/>
      <c r="L659" s="39"/>
      <c r="M659" s="195" t="s">
        <v>1</v>
      </c>
      <c r="N659" s="196" t="s">
        <v>40</v>
      </c>
      <c r="O659" s="71"/>
      <c r="P659" s="197">
        <f>O659*H659</f>
        <v>0</v>
      </c>
      <c r="Q659" s="197">
        <v>0</v>
      </c>
      <c r="R659" s="197">
        <f>Q659*H659</f>
        <v>0</v>
      </c>
      <c r="S659" s="197">
        <v>0</v>
      </c>
      <c r="T659" s="198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99" t="s">
        <v>233</v>
      </c>
      <c r="AT659" s="199" t="s">
        <v>140</v>
      </c>
      <c r="AU659" s="199" t="s">
        <v>145</v>
      </c>
      <c r="AY659" s="17" t="s">
        <v>137</v>
      </c>
      <c r="BE659" s="200">
        <f>IF(N659="základní",J659,0)</f>
        <v>0</v>
      </c>
      <c r="BF659" s="200">
        <f>IF(N659="snížená",J659,0)</f>
        <v>0</v>
      </c>
      <c r="BG659" s="200">
        <f>IF(N659="zákl. přenesená",J659,0)</f>
        <v>0</v>
      </c>
      <c r="BH659" s="200">
        <f>IF(N659="sníž. přenesená",J659,0)</f>
        <v>0</v>
      </c>
      <c r="BI659" s="200">
        <f>IF(N659="nulová",J659,0)</f>
        <v>0</v>
      </c>
      <c r="BJ659" s="17" t="s">
        <v>145</v>
      </c>
      <c r="BK659" s="200">
        <f>ROUND(I659*H659,2)</f>
        <v>0</v>
      </c>
      <c r="BL659" s="17" t="s">
        <v>233</v>
      </c>
      <c r="BM659" s="199" t="s">
        <v>1235</v>
      </c>
    </row>
    <row r="660" spans="1:65" s="13" customFormat="1" ht="11.25">
      <c r="B660" s="201"/>
      <c r="C660" s="202"/>
      <c r="D660" s="203" t="s">
        <v>147</v>
      </c>
      <c r="E660" s="204" t="s">
        <v>1</v>
      </c>
      <c r="F660" s="205" t="s">
        <v>180</v>
      </c>
      <c r="G660" s="202"/>
      <c r="H660" s="204" t="s">
        <v>1</v>
      </c>
      <c r="I660" s="206"/>
      <c r="J660" s="202"/>
      <c r="K660" s="202"/>
      <c r="L660" s="207"/>
      <c r="M660" s="208"/>
      <c r="N660" s="209"/>
      <c r="O660" s="209"/>
      <c r="P660" s="209"/>
      <c r="Q660" s="209"/>
      <c r="R660" s="209"/>
      <c r="S660" s="209"/>
      <c r="T660" s="210"/>
      <c r="AT660" s="211" t="s">
        <v>147</v>
      </c>
      <c r="AU660" s="211" t="s">
        <v>145</v>
      </c>
      <c r="AV660" s="13" t="s">
        <v>82</v>
      </c>
      <c r="AW660" s="13" t="s">
        <v>32</v>
      </c>
      <c r="AX660" s="13" t="s">
        <v>74</v>
      </c>
      <c r="AY660" s="211" t="s">
        <v>137</v>
      </c>
    </row>
    <row r="661" spans="1:65" s="14" customFormat="1" ht="11.25">
      <c r="B661" s="212"/>
      <c r="C661" s="213"/>
      <c r="D661" s="203" t="s">
        <v>147</v>
      </c>
      <c r="E661" s="214" t="s">
        <v>1</v>
      </c>
      <c r="F661" s="215" t="s">
        <v>1236</v>
      </c>
      <c r="G661" s="213"/>
      <c r="H661" s="216">
        <v>14.450000000000001</v>
      </c>
      <c r="I661" s="217"/>
      <c r="J661" s="213"/>
      <c r="K661" s="213"/>
      <c r="L661" s="218"/>
      <c r="M661" s="219"/>
      <c r="N661" s="220"/>
      <c r="O661" s="220"/>
      <c r="P661" s="220"/>
      <c r="Q661" s="220"/>
      <c r="R661" s="220"/>
      <c r="S661" s="220"/>
      <c r="T661" s="221"/>
      <c r="AT661" s="222" t="s">
        <v>147</v>
      </c>
      <c r="AU661" s="222" t="s">
        <v>145</v>
      </c>
      <c r="AV661" s="14" t="s">
        <v>145</v>
      </c>
      <c r="AW661" s="14" t="s">
        <v>32</v>
      </c>
      <c r="AX661" s="14" t="s">
        <v>74</v>
      </c>
      <c r="AY661" s="222" t="s">
        <v>137</v>
      </c>
    </row>
    <row r="662" spans="1:65" s="13" customFormat="1" ht="11.25">
      <c r="B662" s="201"/>
      <c r="C662" s="202"/>
      <c r="D662" s="203" t="s">
        <v>147</v>
      </c>
      <c r="E662" s="204" t="s">
        <v>1</v>
      </c>
      <c r="F662" s="205" t="s">
        <v>232</v>
      </c>
      <c r="G662" s="202"/>
      <c r="H662" s="204" t="s">
        <v>1</v>
      </c>
      <c r="I662" s="206"/>
      <c r="J662" s="202"/>
      <c r="K662" s="202"/>
      <c r="L662" s="207"/>
      <c r="M662" s="208"/>
      <c r="N662" s="209"/>
      <c r="O662" s="209"/>
      <c r="P662" s="209"/>
      <c r="Q662" s="209"/>
      <c r="R662" s="209"/>
      <c r="S662" s="209"/>
      <c r="T662" s="210"/>
      <c r="AT662" s="211" t="s">
        <v>147</v>
      </c>
      <c r="AU662" s="211" t="s">
        <v>145</v>
      </c>
      <c r="AV662" s="13" t="s">
        <v>82</v>
      </c>
      <c r="AW662" s="13" t="s">
        <v>32</v>
      </c>
      <c r="AX662" s="13" t="s">
        <v>74</v>
      </c>
      <c r="AY662" s="211" t="s">
        <v>137</v>
      </c>
    </row>
    <row r="663" spans="1:65" s="14" customFormat="1" ht="11.25">
      <c r="B663" s="212"/>
      <c r="C663" s="213"/>
      <c r="D663" s="203" t="s">
        <v>147</v>
      </c>
      <c r="E663" s="214" t="s">
        <v>1</v>
      </c>
      <c r="F663" s="215" t="s">
        <v>1237</v>
      </c>
      <c r="G663" s="213"/>
      <c r="H663" s="216">
        <v>8.5330000000000013</v>
      </c>
      <c r="I663" s="217"/>
      <c r="J663" s="213"/>
      <c r="K663" s="213"/>
      <c r="L663" s="218"/>
      <c r="M663" s="219"/>
      <c r="N663" s="220"/>
      <c r="O663" s="220"/>
      <c r="P663" s="220"/>
      <c r="Q663" s="220"/>
      <c r="R663" s="220"/>
      <c r="S663" s="220"/>
      <c r="T663" s="221"/>
      <c r="AT663" s="222" t="s">
        <v>147</v>
      </c>
      <c r="AU663" s="222" t="s">
        <v>145</v>
      </c>
      <c r="AV663" s="14" t="s">
        <v>145</v>
      </c>
      <c r="AW663" s="14" t="s">
        <v>32</v>
      </c>
      <c r="AX663" s="14" t="s">
        <v>74</v>
      </c>
      <c r="AY663" s="222" t="s">
        <v>137</v>
      </c>
    </row>
    <row r="664" spans="1:65" s="13" customFormat="1" ht="11.25">
      <c r="B664" s="201"/>
      <c r="C664" s="202"/>
      <c r="D664" s="203" t="s">
        <v>147</v>
      </c>
      <c r="E664" s="204" t="s">
        <v>1</v>
      </c>
      <c r="F664" s="205" t="s">
        <v>188</v>
      </c>
      <c r="G664" s="202"/>
      <c r="H664" s="204" t="s">
        <v>1</v>
      </c>
      <c r="I664" s="206"/>
      <c r="J664" s="202"/>
      <c r="K664" s="202"/>
      <c r="L664" s="207"/>
      <c r="M664" s="208"/>
      <c r="N664" s="209"/>
      <c r="O664" s="209"/>
      <c r="P664" s="209"/>
      <c r="Q664" s="209"/>
      <c r="R664" s="209"/>
      <c r="S664" s="209"/>
      <c r="T664" s="210"/>
      <c r="AT664" s="211" t="s">
        <v>147</v>
      </c>
      <c r="AU664" s="211" t="s">
        <v>145</v>
      </c>
      <c r="AV664" s="13" t="s">
        <v>82</v>
      </c>
      <c r="AW664" s="13" t="s">
        <v>32</v>
      </c>
      <c r="AX664" s="13" t="s">
        <v>74</v>
      </c>
      <c r="AY664" s="211" t="s">
        <v>137</v>
      </c>
    </row>
    <row r="665" spans="1:65" s="14" customFormat="1" ht="11.25">
      <c r="B665" s="212"/>
      <c r="C665" s="213"/>
      <c r="D665" s="203" t="s">
        <v>147</v>
      </c>
      <c r="E665" s="214" t="s">
        <v>1</v>
      </c>
      <c r="F665" s="215" t="s">
        <v>1238</v>
      </c>
      <c r="G665" s="213"/>
      <c r="H665" s="216">
        <v>16.600000000000001</v>
      </c>
      <c r="I665" s="217"/>
      <c r="J665" s="213"/>
      <c r="K665" s="213"/>
      <c r="L665" s="218"/>
      <c r="M665" s="219"/>
      <c r="N665" s="220"/>
      <c r="O665" s="220"/>
      <c r="P665" s="220"/>
      <c r="Q665" s="220"/>
      <c r="R665" s="220"/>
      <c r="S665" s="220"/>
      <c r="T665" s="221"/>
      <c r="AT665" s="222" t="s">
        <v>147</v>
      </c>
      <c r="AU665" s="222" t="s">
        <v>145</v>
      </c>
      <c r="AV665" s="14" t="s">
        <v>145</v>
      </c>
      <c r="AW665" s="14" t="s">
        <v>32</v>
      </c>
      <c r="AX665" s="14" t="s">
        <v>74</v>
      </c>
      <c r="AY665" s="222" t="s">
        <v>137</v>
      </c>
    </row>
    <row r="666" spans="1:65" s="15" customFormat="1" ht="11.25">
      <c r="B666" s="223"/>
      <c r="C666" s="224"/>
      <c r="D666" s="203" t="s">
        <v>147</v>
      </c>
      <c r="E666" s="225" t="s">
        <v>1</v>
      </c>
      <c r="F666" s="226" t="s">
        <v>162</v>
      </c>
      <c r="G666" s="224"/>
      <c r="H666" s="227">
        <v>39.583000000000006</v>
      </c>
      <c r="I666" s="228"/>
      <c r="J666" s="224"/>
      <c r="K666" s="224"/>
      <c r="L666" s="229"/>
      <c r="M666" s="230"/>
      <c r="N666" s="231"/>
      <c r="O666" s="231"/>
      <c r="P666" s="231"/>
      <c r="Q666" s="231"/>
      <c r="R666" s="231"/>
      <c r="S666" s="231"/>
      <c r="T666" s="232"/>
      <c r="AT666" s="233" t="s">
        <v>147</v>
      </c>
      <c r="AU666" s="233" t="s">
        <v>145</v>
      </c>
      <c r="AV666" s="15" t="s">
        <v>144</v>
      </c>
      <c r="AW666" s="15" t="s">
        <v>32</v>
      </c>
      <c r="AX666" s="15" t="s">
        <v>82</v>
      </c>
      <c r="AY666" s="233" t="s">
        <v>137</v>
      </c>
    </row>
    <row r="667" spans="1:65" s="2" customFormat="1" ht="16.5" customHeight="1">
      <c r="A667" s="34"/>
      <c r="B667" s="35"/>
      <c r="C667" s="234" t="s">
        <v>1239</v>
      </c>
      <c r="D667" s="234" t="s">
        <v>339</v>
      </c>
      <c r="E667" s="235" t="s">
        <v>1240</v>
      </c>
      <c r="F667" s="236" t="s">
        <v>1241</v>
      </c>
      <c r="G667" s="237" t="s">
        <v>266</v>
      </c>
      <c r="H667" s="238">
        <v>42.75</v>
      </c>
      <c r="I667" s="239"/>
      <c r="J667" s="240">
        <f>ROUND(I667*H667,2)</f>
        <v>0</v>
      </c>
      <c r="K667" s="241"/>
      <c r="L667" s="242"/>
      <c r="M667" s="243" t="s">
        <v>1</v>
      </c>
      <c r="N667" s="244" t="s">
        <v>40</v>
      </c>
      <c r="O667" s="71"/>
      <c r="P667" s="197">
        <f>O667*H667</f>
        <v>0</v>
      </c>
      <c r="Q667" s="197">
        <v>2.0000000000000001E-4</v>
      </c>
      <c r="R667" s="197">
        <f>Q667*H667</f>
        <v>8.5500000000000003E-3</v>
      </c>
      <c r="S667" s="197">
        <v>0</v>
      </c>
      <c r="T667" s="198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9" t="s">
        <v>311</v>
      </c>
      <c r="AT667" s="199" t="s">
        <v>339</v>
      </c>
      <c r="AU667" s="199" t="s">
        <v>145</v>
      </c>
      <c r="AY667" s="17" t="s">
        <v>137</v>
      </c>
      <c r="BE667" s="200">
        <f>IF(N667="základní",J667,0)</f>
        <v>0</v>
      </c>
      <c r="BF667" s="200">
        <f>IF(N667="snížená",J667,0)</f>
        <v>0</v>
      </c>
      <c r="BG667" s="200">
        <f>IF(N667="zákl. přenesená",J667,0)</f>
        <v>0</v>
      </c>
      <c r="BH667" s="200">
        <f>IF(N667="sníž. přenesená",J667,0)</f>
        <v>0</v>
      </c>
      <c r="BI667" s="200">
        <f>IF(N667="nulová",J667,0)</f>
        <v>0</v>
      </c>
      <c r="BJ667" s="17" t="s">
        <v>145</v>
      </c>
      <c r="BK667" s="200">
        <f>ROUND(I667*H667,2)</f>
        <v>0</v>
      </c>
      <c r="BL667" s="17" t="s">
        <v>233</v>
      </c>
      <c r="BM667" s="199" t="s">
        <v>1242</v>
      </c>
    </row>
    <row r="668" spans="1:65" s="14" customFormat="1" ht="11.25">
      <c r="B668" s="212"/>
      <c r="C668" s="213"/>
      <c r="D668" s="203" t="s">
        <v>147</v>
      </c>
      <c r="E668" s="213"/>
      <c r="F668" s="215" t="s">
        <v>1243</v>
      </c>
      <c r="G668" s="213"/>
      <c r="H668" s="216">
        <v>42.75</v>
      </c>
      <c r="I668" s="217"/>
      <c r="J668" s="213"/>
      <c r="K668" s="213"/>
      <c r="L668" s="218"/>
      <c r="M668" s="219"/>
      <c r="N668" s="220"/>
      <c r="O668" s="220"/>
      <c r="P668" s="220"/>
      <c r="Q668" s="220"/>
      <c r="R668" s="220"/>
      <c r="S668" s="220"/>
      <c r="T668" s="221"/>
      <c r="AT668" s="222" t="s">
        <v>147</v>
      </c>
      <c r="AU668" s="222" t="s">
        <v>145</v>
      </c>
      <c r="AV668" s="14" t="s">
        <v>145</v>
      </c>
      <c r="AW668" s="14" t="s">
        <v>4</v>
      </c>
      <c r="AX668" s="14" t="s">
        <v>82</v>
      </c>
      <c r="AY668" s="222" t="s">
        <v>137</v>
      </c>
    </row>
    <row r="669" spans="1:65" s="2" customFormat="1" ht="24.2" customHeight="1">
      <c r="A669" s="34"/>
      <c r="B669" s="35"/>
      <c r="C669" s="187" t="s">
        <v>1244</v>
      </c>
      <c r="D669" s="187" t="s">
        <v>140</v>
      </c>
      <c r="E669" s="188" t="s">
        <v>1245</v>
      </c>
      <c r="F669" s="189" t="s">
        <v>1246</v>
      </c>
      <c r="G669" s="190" t="s">
        <v>300</v>
      </c>
      <c r="H669" s="191">
        <v>8.9999999999999993E-3</v>
      </c>
      <c r="I669" s="192"/>
      <c r="J669" s="193">
        <f>ROUND(I669*H669,2)</f>
        <v>0</v>
      </c>
      <c r="K669" s="194"/>
      <c r="L669" s="39"/>
      <c r="M669" s="195" t="s">
        <v>1</v>
      </c>
      <c r="N669" s="196" t="s">
        <v>40</v>
      </c>
      <c r="O669" s="71"/>
      <c r="P669" s="197">
        <f>O669*H669</f>
        <v>0</v>
      </c>
      <c r="Q669" s="197">
        <v>0</v>
      </c>
      <c r="R669" s="197">
        <f>Q669*H669</f>
        <v>0</v>
      </c>
      <c r="S669" s="197">
        <v>0</v>
      </c>
      <c r="T669" s="198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9" t="s">
        <v>233</v>
      </c>
      <c r="AT669" s="199" t="s">
        <v>140</v>
      </c>
      <c r="AU669" s="199" t="s">
        <v>145</v>
      </c>
      <c r="AY669" s="17" t="s">
        <v>137</v>
      </c>
      <c r="BE669" s="200">
        <f>IF(N669="základní",J669,0)</f>
        <v>0</v>
      </c>
      <c r="BF669" s="200">
        <f>IF(N669="snížená",J669,0)</f>
        <v>0</v>
      </c>
      <c r="BG669" s="200">
        <f>IF(N669="zákl. přenesená",J669,0)</f>
        <v>0</v>
      </c>
      <c r="BH669" s="200">
        <f>IF(N669="sníž. přenesená",J669,0)</f>
        <v>0</v>
      </c>
      <c r="BI669" s="200">
        <f>IF(N669="nulová",J669,0)</f>
        <v>0</v>
      </c>
      <c r="BJ669" s="17" t="s">
        <v>145</v>
      </c>
      <c r="BK669" s="200">
        <f>ROUND(I669*H669,2)</f>
        <v>0</v>
      </c>
      <c r="BL669" s="17" t="s">
        <v>233</v>
      </c>
      <c r="BM669" s="199" t="s">
        <v>1247</v>
      </c>
    </row>
    <row r="670" spans="1:65" s="2" customFormat="1" ht="24.2" customHeight="1">
      <c r="A670" s="34"/>
      <c r="B670" s="35"/>
      <c r="C670" s="187" t="s">
        <v>1248</v>
      </c>
      <c r="D670" s="187" t="s">
        <v>140</v>
      </c>
      <c r="E670" s="188" t="s">
        <v>1249</v>
      </c>
      <c r="F670" s="189" t="s">
        <v>1250</v>
      </c>
      <c r="G670" s="190" t="s">
        <v>300</v>
      </c>
      <c r="H670" s="191">
        <v>8.9999999999999993E-3</v>
      </c>
      <c r="I670" s="192"/>
      <c r="J670" s="193">
        <f>ROUND(I670*H670,2)</f>
        <v>0</v>
      </c>
      <c r="K670" s="194"/>
      <c r="L670" s="39"/>
      <c r="M670" s="195" t="s">
        <v>1</v>
      </c>
      <c r="N670" s="196" t="s">
        <v>40</v>
      </c>
      <c r="O670" s="71"/>
      <c r="P670" s="197">
        <f>O670*H670</f>
        <v>0</v>
      </c>
      <c r="Q670" s="197">
        <v>0</v>
      </c>
      <c r="R670" s="197">
        <f>Q670*H670</f>
        <v>0</v>
      </c>
      <c r="S670" s="197">
        <v>0</v>
      </c>
      <c r="T670" s="198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99" t="s">
        <v>233</v>
      </c>
      <c r="AT670" s="199" t="s">
        <v>140</v>
      </c>
      <c r="AU670" s="199" t="s">
        <v>145</v>
      </c>
      <c r="AY670" s="17" t="s">
        <v>137</v>
      </c>
      <c r="BE670" s="200">
        <f>IF(N670="základní",J670,0)</f>
        <v>0</v>
      </c>
      <c r="BF670" s="200">
        <f>IF(N670="snížená",J670,0)</f>
        <v>0</v>
      </c>
      <c r="BG670" s="200">
        <f>IF(N670="zákl. přenesená",J670,0)</f>
        <v>0</v>
      </c>
      <c r="BH670" s="200">
        <f>IF(N670="sníž. přenesená",J670,0)</f>
        <v>0</v>
      </c>
      <c r="BI670" s="200">
        <f>IF(N670="nulová",J670,0)</f>
        <v>0</v>
      </c>
      <c r="BJ670" s="17" t="s">
        <v>145</v>
      </c>
      <c r="BK670" s="200">
        <f>ROUND(I670*H670,2)</f>
        <v>0</v>
      </c>
      <c r="BL670" s="17" t="s">
        <v>233</v>
      </c>
      <c r="BM670" s="199" t="s">
        <v>1251</v>
      </c>
    </row>
    <row r="671" spans="1:65" s="2" customFormat="1" ht="24.2" customHeight="1">
      <c r="A671" s="34"/>
      <c r="B671" s="35"/>
      <c r="C671" s="187" t="s">
        <v>1252</v>
      </c>
      <c r="D671" s="187" t="s">
        <v>140</v>
      </c>
      <c r="E671" s="188" t="s">
        <v>1253</v>
      </c>
      <c r="F671" s="189" t="s">
        <v>1254</v>
      </c>
      <c r="G671" s="190" t="s">
        <v>300</v>
      </c>
      <c r="H671" s="191">
        <v>8.9999999999999993E-3</v>
      </c>
      <c r="I671" s="192"/>
      <c r="J671" s="193">
        <f>ROUND(I671*H671,2)</f>
        <v>0</v>
      </c>
      <c r="K671" s="194"/>
      <c r="L671" s="39"/>
      <c r="M671" s="195" t="s">
        <v>1</v>
      </c>
      <c r="N671" s="196" t="s">
        <v>40</v>
      </c>
      <c r="O671" s="71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9" t="s">
        <v>233</v>
      </c>
      <c r="AT671" s="199" t="s">
        <v>140</v>
      </c>
      <c r="AU671" s="199" t="s">
        <v>145</v>
      </c>
      <c r="AY671" s="17" t="s">
        <v>137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7" t="s">
        <v>145</v>
      </c>
      <c r="BK671" s="200">
        <f>ROUND(I671*H671,2)</f>
        <v>0</v>
      </c>
      <c r="BL671" s="17" t="s">
        <v>233</v>
      </c>
      <c r="BM671" s="199" t="s">
        <v>1255</v>
      </c>
    </row>
    <row r="672" spans="1:65" s="12" customFormat="1" ht="22.9" customHeight="1">
      <c r="B672" s="171"/>
      <c r="C672" s="172"/>
      <c r="D672" s="173" t="s">
        <v>73</v>
      </c>
      <c r="E672" s="185" t="s">
        <v>1256</v>
      </c>
      <c r="F672" s="185" t="s">
        <v>1257</v>
      </c>
      <c r="G672" s="172"/>
      <c r="H672" s="172"/>
      <c r="I672" s="175"/>
      <c r="J672" s="186">
        <f>BK672</f>
        <v>0</v>
      </c>
      <c r="K672" s="172"/>
      <c r="L672" s="177"/>
      <c r="M672" s="178"/>
      <c r="N672" s="179"/>
      <c r="O672" s="179"/>
      <c r="P672" s="180">
        <f>SUM(P673:P688)</f>
        <v>0</v>
      </c>
      <c r="Q672" s="179"/>
      <c r="R672" s="180">
        <f>SUM(R673:R688)</f>
        <v>0.12928119999999999</v>
      </c>
      <c r="S672" s="179"/>
      <c r="T672" s="181">
        <f>SUM(T673:T688)</f>
        <v>0.10074999999999999</v>
      </c>
      <c r="AR672" s="182" t="s">
        <v>145</v>
      </c>
      <c r="AT672" s="183" t="s">
        <v>73</v>
      </c>
      <c r="AU672" s="183" t="s">
        <v>82</v>
      </c>
      <c r="AY672" s="182" t="s">
        <v>137</v>
      </c>
      <c r="BK672" s="184">
        <f>SUM(BK673:BK688)</f>
        <v>0</v>
      </c>
    </row>
    <row r="673" spans="1:65" s="2" customFormat="1" ht="16.5" customHeight="1">
      <c r="A673" s="34"/>
      <c r="B673" s="35"/>
      <c r="C673" s="187" t="s">
        <v>1258</v>
      </c>
      <c r="D673" s="187" t="s">
        <v>140</v>
      </c>
      <c r="E673" s="188" t="s">
        <v>1259</v>
      </c>
      <c r="F673" s="189" t="s">
        <v>1260</v>
      </c>
      <c r="G673" s="190" t="s">
        <v>154</v>
      </c>
      <c r="H673" s="191">
        <v>40.299999999999997</v>
      </c>
      <c r="I673" s="192"/>
      <c r="J673" s="193">
        <f>ROUND(I673*H673,2)</f>
        <v>0</v>
      </c>
      <c r="K673" s="194"/>
      <c r="L673" s="39"/>
      <c r="M673" s="195" t="s">
        <v>1</v>
      </c>
      <c r="N673" s="196" t="s">
        <v>40</v>
      </c>
      <c r="O673" s="71"/>
      <c r="P673" s="197">
        <f>O673*H673</f>
        <v>0</v>
      </c>
      <c r="Q673" s="197">
        <v>0</v>
      </c>
      <c r="R673" s="197">
        <f>Q673*H673</f>
        <v>0</v>
      </c>
      <c r="S673" s="197">
        <v>0</v>
      </c>
      <c r="T673" s="198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9" t="s">
        <v>233</v>
      </c>
      <c r="AT673" s="199" t="s">
        <v>140</v>
      </c>
      <c r="AU673" s="199" t="s">
        <v>145</v>
      </c>
      <c r="AY673" s="17" t="s">
        <v>137</v>
      </c>
      <c r="BE673" s="200">
        <f>IF(N673="základní",J673,0)</f>
        <v>0</v>
      </c>
      <c r="BF673" s="200">
        <f>IF(N673="snížená",J673,0)</f>
        <v>0</v>
      </c>
      <c r="BG673" s="200">
        <f>IF(N673="zákl. přenesená",J673,0)</f>
        <v>0</v>
      </c>
      <c r="BH673" s="200">
        <f>IF(N673="sníž. přenesená",J673,0)</f>
        <v>0</v>
      </c>
      <c r="BI673" s="200">
        <f>IF(N673="nulová",J673,0)</f>
        <v>0</v>
      </c>
      <c r="BJ673" s="17" t="s">
        <v>145</v>
      </c>
      <c r="BK673" s="200">
        <f>ROUND(I673*H673,2)</f>
        <v>0</v>
      </c>
      <c r="BL673" s="17" t="s">
        <v>233</v>
      </c>
      <c r="BM673" s="199" t="s">
        <v>1261</v>
      </c>
    </row>
    <row r="674" spans="1:65" s="2" customFormat="1" ht="24.2" customHeight="1">
      <c r="A674" s="34"/>
      <c r="B674" s="35"/>
      <c r="C674" s="187" t="s">
        <v>1262</v>
      </c>
      <c r="D674" s="187" t="s">
        <v>140</v>
      </c>
      <c r="E674" s="188" t="s">
        <v>1263</v>
      </c>
      <c r="F674" s="189" t="s">
        <v>1264</v>
      </c>
      <c r="G674" s="190" t="s">
        <v>154</v>
      </c>
      <c r="H674" s="191">
        <v>40.299999999999997</v>
      </c>
      <c r="I674" s="192"/>
      <c r="J674" s="193">
        <f>ROUND(I674*H674,2)</f>
        <v>0</v>
      </c>
      <c r="K674" s="194"/>
      <c r="L674" s="39"/>
      <c r="M674" s="195" t="s">
        <v>1</v>
      </c>
      <c r="N674" s="196" t="s">
        <v>40</v>
      </c>
      <c r="O674" s="71"/>
      <c r="P674" s="197">
        <f>O674*H674</f>
        <v>0</v>
      </c>
      <c r="Q674" s="197">
        <v>0</v>
      </c>
      <c r="R674" s="197">
        <f>Q674*H674</f>
        <v>0</v>
      </c>
      <c r="S674" s="197">
        <v>2.5000000000000001E-3</v>
      </c>
      <c r="T674" s="198">
        <f>S674*H674</f>
        <v>0.10074999999999999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9" t="s">
        <v>233</v>
      </c>
      <c r="AT674" s="199" t="s">
        <v>140</v>
      </c>
      <c r="AU674" s="199" t="s">
        <v>145</v>
      </c>
      <c r="AY674" s="17" t="s">
        <v>137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7" t="s">
        <v>145</v>
      </c>
      <c r="BK674" s="200">
        <f>ROUND(I674*H674,2)</f>
        <v>0</v>
      </c>
      <c r="BL674" s="17" t="s">
        <v>233</v>
      </c>
      <c r="BM674" s="199" t="s">
        <v>1265</v>
      </c>
    </row>
    <row r="675" spans="1:65" s="2" customFormat="1" ht="16.5" customHeight="1">
      <c r="A675" s="34"/>
      <c r="B675" s="35"/>
      <c r="C675" s="187" t="s">
        <v>1266</v>
      </c>
      <c r="D675" s="187" t="s">
        <v>140</v>
      </c>
      <c r="E675" s="188" t="s">
        <v>1267</v>
      </c>
      <c r="F675" s="189" t="s">
        <v>1268</v>
      </c>
      <c r="G675" s="190" t="s">
        <v>154</v>
      </c>
      <c r="H675" s="191">
        <v>40.299999999999997</v>
      </c>
      <c r="I675" s="192"/>
      <c r="J675" s="193">
        <f>ROUND(I675*H675,2)</f>
        <v>0</v>
      </c>
      <c r="K675" s="194"/>
      <c r="L675" s="39"/>
      <c r="M675" s="195" t="s">
        <v>1</v>
      </c>
      <c r="N675" s="196" t="s">
        <v>40</v>
      </c>
      <c r="O675" s="71"/>
      <c r="P675" s="197">
        <f>O675*H675</f>
        <v>0</v>
      </c>
      <c r="Q675" s="197">
        <v>2.9999999999999997E-4</v>
      </c>
      <c r="R675" s="197">
        <f>Q675*H675</f>
        <v>1.2089999999999998E-2</v>
      </c>
      <c r="S675" s="197">
        <v>0</v>
      </c>
      <c r="T675" s="198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9" t="s">
        <v>233</v>
      </c>
      <c r="AT675" s="199" t="s">
        <v>140</v>
      </c>
      <c r="AU675" s="199" t="s">
        <v>145</v>
      </c>
      <c r="AY675" s="17" t="s">
        <v>137</v>
      </c>
      <c r="BE675" s="200">
        <f>IF(N675="základní",J675,0)</f>
        <v>0</v>
      </c>
      <c r="BF675" s="200">
        <f>IF(N675="snížená",J675,0)</f>
        <v>0</v>
      </c>
      <c r="BG675" s="200">
        <f>IF(N675="zákl. přenesená",J675,0)</f>
        <v>0</v>
      </c>
      <c r="BH675" s="200">
        <f>IF(N675="sníž. přenesená",J675,0)</f>
        <v>0</v>
      </c>
      <c r="BI675" s="200">
        <f>IF(N675="nulová",J675,0)</f>
        <v>0</v>
      </c>
      <c r="BJ675" s="17" t="s">
        <v>145</v>
      </c>
      <c r="BK675" s="200">
        <f>ROUND(I675*H675,2)</f>
        <v>0</v>
      </c>
      <c r="BL675" s="17" t="s">
        <v>233</v>
      </c>
      <c r="BM675" s="199" t="s">
        <v>1269</v>
      </c>
    </row>
    <row r="676" spans="1:65" s="13" customFormat="1" ht="11.25">
      <c r="B676" s="201"/>
      <c r="C676" s="202"/>
      <c r="D676" s="203" t="s">
        <v>147</v>
      </c>
      <c r="E676" s="204" t="s">
        <v>1</v>
      </c>
      <c r="F676" s="205" t="s">
        <v>180</v>
      </c>
      <c r="G676" s="202"/>
      <c r="H676" s="204" t="s">
        <v>1</v>
      </c>
      <c r="I676" s="206"/>
      <c r="J676" s="202"/>
      <c r="K676" s="202"/>
      <c r="L676" s="207"/>
      <c r="M676" s="208"/>
      <c r="N676" s="209"/>
      <c r="O676" s="209"/>
      <c r="P676" s="209"/>
      <c r="Q676" s="209"/>
      <c r="R676" s="209"/>
      <c r="S676" s="209"/>
      <c r="T676" s="210"/>
      <c r="AT676" s="211" t="s">
        <v>147</v>
      </c>
      <c r="AU676" s="211" t="s">
        <v>145</v>
      </c>
      <c r="AV676" s="13" t="s">
        <v>82</v>
      </c>
      <c r="AW676" s="13" t="s">
        <v>32</v>
      </c>
      <c r="AX676" s="13" t="s">
        <v>74</v>
      </c>
      <c r="AY676" s="211" t="s">
        <v>137</v>
      </c>
    </row>
    <row r="677" spans="1:65" s="14" customFormat="1" ht="11.25">
      <c r="B677" s="212"/>
      <c r="C677" s="213"/>
      <c r="D677" s="203" t="s">
        <v>147</v>
      </c>
      <c r="E677" s="214" t="s">
        <v>1</v>
      </c>
      <c r="F677" s="215" t="s">
        <v>161</v>
      </c>
      <c r="G677" s="213"/>
      <c r="H677" s="216">
        <v>11.73</v>
      </c>
      <c r="I677" s="217"/>
      <c r="J677" s="213"/>
      <c r="K677" s="213"/>
      <c r="L677" s="218"/>
      <c r="M677" s="219"/>
      <c r="N677" s="220"/>
      <c r="O677" s="220"/>
      <c r="P677" s="220"/>
      <c r="Q677" s="220"/>
      <c r="R677" s="220"/>
      <c r="S677" s="220"/>
      <c r="T677" s="221"/>
      <c r="AT677" s="222" t="s">
        <v>147</v>
      </c>
      <c r="AU677" s="222" t="s">
        <v>145</v>
      </c>
      <c r="AV677" s="14" t="s">
        <v>145</v>
      </c>
      <c r="AW677" s="14" t="s">
        <v>32</v>
      </c>
      <c r="AX677" s="14" t="s">
        <v>74</v>
      </c>
      <c r="AY677" s="222" t="s">
        <v>137</v>
      </c>
    </row>
    <row r="678" spans="1:65" s="13" customFormat="1" ht="11.25">
      <c r="B678" s="201"/>
      <c r="C678" s="202"/>
      <c r="D678" s="203" t="s">
        <v>147</v>
      </c>
      <c r="E678" s="204" t="s">
        <v>1</v>
      </c>
      <c r="F678" s="205" t="s">
        <v>188</v>
      </c>
      <c r="G678" s="202"/>
      <c r="H678" s="204" t="s">
        <v>1</v>
      </c>
      <c r="I678" s="206"/>
      <c r="J678" s="202"/>
      <c r="K678" s="202"/>
      <c r="L678" s="207"/>
      <c r="M678" s="208"/>
      <c r="N678" s="209"/>
      <c r="O678" s="209"/>
      <c r="P678" s="209"/>
      <c r="Q678" s="209"/>
      <c r="R678" s="209"/>
      <c r="S678" s="209"/>
      <c r="T678" s="210"/>
      <c r="AT678" s="211" t="s">
        <v>147</v>
      </c>
      <c r="AU678" s="211" t="s">
        <v>145</v>
      </c>
      <c r="AV678" s="13" t="s">
        <v>82</v>
      </c>
      <c r="AW678" s="13" t="s">
        <v>32</v>
      </c>
      <c r="AX678" s="13" t="s">
        <v>74</v>
      </c>
      <c r="AY678" s="211" t="s">
        <v>137</v>
      </c>
    </row>
    <row r="679" spans="1:65" s="14" customFormat="1" ht="11.25">
      <c r="B679" s="212"/>
      <c r="C679" s="213"/>
      <c r="D679" s="203" t="s">
        <v>147</v>
      </c>
      <c r="E679" s="214" t="s">
        <v>1</v>
      </c>
      <c r="F679" s="215" t="s">
        <v>159</v>
      </c>
      <c r="G679" s="213"/>
      <c r="H679" s="216">
        <v>22.5</v>
      </c>
      <c r="I679" s="217"/>
      <c r="J679" s="213"/>
      <c r="K679" s="213"/>
      <c r="L679" s="218"/>
      <c r="M679" s="219"/>
      <c r="N679" s="220"/>
      <c r="O679" s="220"/>
      <c r="P679" s="220"/>
      <c r="Q679" s="220"/>
      <c r="R679" s="220"/>
      <c r="S679" s="220"/>
      <c r="T679" s="221"/>
      <c r="AT679" s="222" t="s">
        <v>147</v>
      </c>
      <c r="AU679" s="222" t="s">
        <v>145</v>
      </c>
      <c r="AV679" s="14" t="s">
        <v>145</v>
      </c>
      <c r="AW679" s="14" t="s">
        <v>32</v>
      </c>
      <c r="AX679" s="14" t="s">
        <v>74</v>
      </c>
      <c r="AY679" s="222" t="s">
        <v>137</v>
      </c>
    </row>
    <row r="680" spans="1:65" s="13" customFormat="1" ht="11.25">
      <c r="B680" s="201"/>
      <c r="C680" s="202"/>
      <c r="D680" s="203" t="s">
        <v>147</v>
      </c>
      <c r="E680" s="204" t="s">
        <v>1</v>
      </c>
      <c r="F680" s="205" t="s">
        <v>232</v>
      </c>
      <c r="G680" s="202"/>
      <c r="H680" s="204" t="s">
        <v>1</v>
      </c>
      <c r="I680" s="206"/>
      <c r="J680" s="202"/>
      <c r="K680" s="202"/>
      <c r="L680" s="207"/>
      <c r="M680" s="208"/>
      <c r="N680" s="209"/>
      <c r="O680" s="209"/>
      <c r="P680" s="209"/>
      <c r="Q680" s="209"/>
      <c r="R680" s="209"/>
      <c r="S680" s="209"/>
      <c r="T680" s="210"/>
      <c r="AT680" s="211" t="s">
        <v>147</v>
      </c>
      <c r="AU680" s="211" t="s">
        <v>145</v>
      </c>
      <c r="AV680" s="13" t="s">
        <v>82</v>
      </c>
      <c r="AW680" s="13" t="s">
        <v>32</v>
      </c>
      <c r="AX680" s="13" t="s">
        <v>74</v>
      </c>
      <c r="AY680" s="211" t="s">
        <v>137</v>
      </c>
    </row>
    <row r="681" spans="1:65" s="14" customFormat="1" ht="11.25">
      <c r="B681" s="212"/>
      <c r="C681" s="213"/>
      <c r="D681" s="203" t="s">
        <v>147</v>
      </c>
      <c r="E681" s="214" t="s">
        <v>1</v>
      </c>
      <c r="F681" s="215" t="s">
        <v>157</v>
      </c>
      <c r="G681" s="213"/>
      <c r="H681" s="216">
        <v>6.07</v>
      </c>
      <c r="I681" s="217"/>
      <c r="J681" s="213"/>
      <c r="K681" s="213"/>
      <c r="L681" s="218"/>
      <c r="M681" s="219"/>
      <c r="N681" s="220"/>
      <c r="O681" s="220"/>
      <c r="P681" s="220"/>
      <c r="Q681" s="220"/>
      <c r="R681" s="220"/>
      <c r="S681" s="220"/>
      <c r="T681" s="221"/>
      <c r="AT681" s="222" t="s">
        <v>147</v>
      </c>
      <c r="AU681" s="222" t="s">
        <v>145</v>
      </c>
      <c r="AV681" s="14" t="s">
        <v>145</v>
      </c>
      <c r="AW681" s="14" t="s">
        <v>32</v>
      </c>
      <c r="AX681" s="14" t="s">
        <v>74</v>
      </c>
      <c r="AY681" s="222" t="s">
        <v>137</v>
      </c>
    </row>
    <row r="682" spans="1:65" s="15" customFormat="1" ht="11.25">
      <c r="B682" s="223"/>
      <c r="C682" s="224"/>
      <c r="D682" s="203" t="s">
        <v>147</v>
      </c>
      <c r="E682" s="225" t="s">
        <v>1</v>
      </c>
      <c r="F682" s="226" t="s">
        <v>162</v>
      </c>
      <c r="G682" s="224"/>
      <c r="H682" s="227">
        <v>40.300000000000004</v>
      </c>
      <c r="I682" s="228"/>
      <c r="J682" s="224"/>
      <c r="K682" s="224"/>
      <c r="L682" s="229"/>
      <c r="M682" s="230"/>
      <c r="N682" s="231"/>
      <c r="O682" s="231"/>
      <c r="P682" s="231"/>
      <c r="Q682" s="231"/>
      <c r="R682" s="231"/>
      <c r="S682" s="231"/>
      <c r="T682" s="232"/>
      <c r="AT682" s="233" t="s">
        <v>147</v>
      </c>
      <c r="AU682" s="233" t="s">
        <v>145</v>
      </c>
      <c r="AV682" s="15" t="s">
        <v>144</v>
      </c>
      <c r="AW682" s="15" t="s">
        <v>32</v>
      </c>
      <c r="AX682" s="15" t="s">
        <v>82</v>
      </c>
      <c r="AY682" s="233" t="s">
        <v>137</v>
      </c>
    </row>
    <row r="683" spans="1:65" s="2" customFormat="1" ht="16.5" customHeight="1">
      <c r="A683" s="34"/>
      <c r="B683" s="35"/>
      <c r="C683" s="234" t="s">
        <v>1270</v>
      </c>
      <c r="D683" s="234" t="s">
        <v>339</v>
      </c>
      <c r="E683" s="235" t="s">
        <v>1271</v>
      </c>
      <c r="F683" s="236" t="s">
        <v>1272</v>
      </c>
      <c r="G683" s="237" t="s">
        <v>154</v>
      </c>
      <c r="H683" s="238">
        <v>44.33</v>
      </c>
      <c r="I683" s="239"/>
      <c r="J683" s="240">
        <f>ROUND(I683*H683,2)</f>
        <v>0</v>
      </c>
      <c r="K683" s="241"/>
      <c r="L683" s="242"/>
      <c r="M683" s="243" t="s">
        <v>1</v>
      </c>
      <c r="N683" s="244" t="s">
        <v>40</v>
      </c>
      <c r="O683" s="71"/>
      <c r="P683" s="197">
        <f>O683*H683</f>
        <v>0</v>
      </c>
      <c r="Q683" s="197">
        <v>2.64E-3</v>
      </c>
      <c r="R683" s="197">
        <f>Q683*H683</f>
        <v>0.11703119999999999</v>
      </c>
      <c r="S683" s="197">
        <v>0</v>
      </c>
      <c r="T683" s="198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99" t="s">
        <v>311</v>
      </c>
      <c r="AT683" s="199" t="s">
        <v>339</v>
      </c>
      <c r="AU683" s="199" t="s">
        <v>145</v>
      </c>
      <c r="AY683" s="17" t="s">
        <v>137</v>
      </c>
      <c r="BE683" s="200">
        <f>IF(N683="základní",J683,0)</f>
        <v>0</v>
      </c>
      <c r="BF683" s="200">
        <f>IF(N683="snížená",J683,0)</f>
        <v>0</v>
      </c>
      <c r="BG683" s="200">
        <f>IF(N683="zákl. přenesená",J683,0)</f>
        <v>0</v>
      </c>
      <c r="BH683" s="200">
        <f>IF(N683="sníž. přenesená",J683,0)</f>
        <v>0</v>
      </c>
      <c r="BI683" s="200">
        <f>IF(N683="nulová",J683,0)</f>
        <v>0</v>
      </c>
      <c r="BJ683" s="17" t="s">
        <v>145</v>
      </c>
      <c r="BK683" s="200">
        <f>ROUND(I683*H683,2)</f>
        <v>0</v>
      </c>
      <c r="BL683" s="17" t="s">
        <v>233</v>
      </c>
      <c r="BM683" s="199" t="s">
        <v>1273</v>
      </c>
    </row>
    <row r="684" spans="1:65" s="14" customFormat="1" ht="11.25">
      <c r="B684" s="212"/>
      <c r="C684" s="213"/>
      <c r="D684" s="203" t="s">
        <v>147</v>
      </c>
      <c r="E684" s="213"/>
      <c r="F684" s="215" t="s">
        <v>1274</v>
      </c>
      <c r="G684" s="213"/>
      <c r="H684" s="216">
        <v>44.33</v>
      </c>
      <c r="I684" s="217"/>
      <c r="J684" s="213"/>
      <c r="K684" s="213"/>
      <c r="L684" s="218"/>
      <c r="M684" s="219"/>
      <c r="N684" s="220"/>
      <c r="O684" s="220"/>
      <c r="P684" s="220"/>
      <c r="Q684" s="220"/>
      <c r="R684" s="220"/>
      <c r="S684" s="220"/>
      <c r="T684" s="221"/>
      <c r="AT684" s="222" t="s">
        <v>147</v>
      </c>
      <c r="AU684" s="222" t="s">
        <v>145</v>
      </c>
      <c r="AV684" s="14" t="s">
        <v>145</v>
      </c>
      <c r="AW684" s="14" t="s">
        <v>4</v>
      </c>
      <c r="AX684" s="14" t="s">
        <v>82</v>
      </c>
      <c r="AY684" s="222" t="s">
        <v>137</v>
      </c>
    </row>
    <row r="685" spans="1:65" s="2" customFormat="1" ht="24.2" customHeight="1">
      <c r="A685" s="34"/>
      <c r="B685" s="35"/>
      <c r="C685" s="187" t="s">
        <v>1275</v>
      </c>
      <c r="D685" s="187" t="s">
        <v>140</v>
      </c>
      <c r="E685" s="188" t="s">
        <v>1276</v>
      </c>
      <c r="F685" s="189" t="s">
        <v>1277</v>
      </c>
      <c r="G685" s="190" t="s">
        <v>266</v>
      </c>
      <c r="H685" s="191">
        <v>8</v>
      </c>
      <c r="I685" s="192"/>
      <c r="J685" s="193">
        <f>ROUND(I685*H685,2)</f>
        <v>0</v>
      </c>
      <c r="K685" s="194"/>
      <c r="L685" s="39"/>
      <c r="M685" s="195" t="s">
        <v>1</v>
      </c>
      <c r="N685" s="196" t="s">
        <v>40</v>
      </c>
      <c r="O685" s="71"/>
      <c r="P685" s="197">
        <f>O685*H685</f>
        <v>0</v>
      </c>
      <c r="Q685" s="197">
        <v>2.0000000000000002E-5</v>
      </c>
      <c r="R685" s="197">
        <f>Q685*H685</f>
        <v>1.6000000000000001E-4</v>
      </c>
      <c r="S685" s="197">
        <v>0</v>
      </c>
      <c r="T685" s="198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9" t="s">
        <v>233</v>
      </c>
      <c r="AT685" s="199" t="s">
        <v>140</v>
      </c>
      <c r="AU685" s="199" t="s">
        <v>145</v>
      </c>
      <c r="AY685" s="17" t="s">
        <v>137</v>
      </c>
      <c r="BE685" s="200">
        <f>IF(N685="základní",J685,0)</f>
        <v>0</v>
      </c>
      <c r="BF685" s="200">
        <f>IF(N685="snížená",J685,0)</f>
        <v>0</v>
      </c>
      <c r="BG685" s="200">
        <f>IF(N685="zákl. přenesená",J685,0)</f>
        <v>0</v>
      </c>
      <c r="BH685" s="200">
        <f>IF(N685="sníž. přenesená",J685,0)</f>
        <v>0</v>
      </c>
      <c r="BI685" s="200">
        <f>IF(N685="nulová",J685,0)</f>
        <v>0</v>
      </c>
      <c r="BJ685" s="17" t="s">
        <v>145</v>
      </c>
      <c r="BK685" s="200">
        <f>ROUND(I685*H685,2)</f>
        <v>0</v>
      </c>
      <c r="BL685" s="17" t="s">
        <v>233</v>
      </c>
      <c r="BM685" s="199" t="s">
        <v>1278</v>
      </c>
    </row>
    <row r="686" spans="1:65" s="2" customFormat="1" ht="24.2" customHeight="1">
      <c r="A686" s="34"/>
      <c r="B686" s="35"/>
      <c r="C686" s="187" t="s">
        <v>1279</v>
      </c>
      <c r="D686" s="187" t="s">
        <v>140</v>
      </c>
      <c r="E686" s="188" t="s">
        <v>1280</v>
      </c>
      <c r="F686" s="189" t="s">
        <v>1281</v>
      </c>
      <c r="G686" s="190" t="s">
        <v>300</v>
      </c>
      <c r="H686" s="191">
        <v>0.129</v>
      </c>
      <c r="I686" s="192"/>
      <c r="J686" s="193">
        <f>ROUND(I686*H686,2)</f>
        <v>0</v>
      </c>
      <c r="K686" s="194"/>
      <c r="L686" s="39"/>
      <c r="M686" s="195" t="s">
        <v>1</v>
      </c>
      <c r="N686" s="196" t="s">
        <v>40</v>
      </c>
      <c r="O686" s="71"/>
      <c r="P686" s="197">
        <f>O686*H686</f>
        <v>0</v>
      </c>
      <c r="Q686" s="197">
        <v>0</v>
      </c>
      <c r="R686" s="197">
        <f>Q686*H686</f>
        <v>0</v>
      </c>
      <c r="S686" s="197">
        <v>0</v>
      </c>
      <c r="T686" s="198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99" t="s">
        <v>233</v>
      </c>
      <c r="AT686" s="199" t="s">
        <v>140</v>
      </c>
      <c r="AU686" s="199" t="s">
        <v>145</v>
      </c>
      <c r="AY686" s="17" t="s">
        <v>137</v>
      </c>
      <c r="BE686" s="200">
        <f>IF(N686="základní",J686,0)</f>
        <v>0</v>
      </c>
      <c r="BF686" s="200">
        <f>IF(N686="snížená",J686,0)</f>
        <v>0</v>
      </c>
      <c r="BG686" s="200">
        <f>IF(N686="zákl. přenesená",J686,0)</f>
        <v>0</v>
      </c>
      <c r="BH686" s="200">
        <f>IF(N686="sníž. přenesená",J686,0)</f>
        <v>0</v>
      </c>
      <c r="BI686" s="200">
        <f>IF(N686="nulová",J686,0)</f>
        <v>0</v>
      </c>
      <c r="BJ686" s="17" t="s">
        <v>145</v>
      </c>
      <c r="BK686" s="200">
        <f>ROUND(I686*H686,2)</f>
        <v>0</v>
      </c>
      <c r="BL686" s="17" t="s">
        <v>233</v>
      </c>
      <c r="BM686" s="199" t="s">
        <v>1282</v>
      </c>
    </row>
    <row r="687" spans="1:65" s="2" customFormat="1" ht="24.2" customHeight="1">
      <c r="A687" s="34"/>
      <c r="B687" s="35"/>
      <c r="C687" s="187" t="s">
        <v>1283</v>
      </c>
      <c r="D687" s="187" t="s">
        <v>140</v>
      </c>
      <c r="E687" s="188" t="s">
        <v>1284</v>
      </c>
      <c r="F687" s="189" t="s">
        <v>1285</v>
      </c>
      <c r="G687" s="190" t="s">
        <v>300</v>
      </c>
      <c r="H687" s="191">
        <v>0.129</v>
      </c>
      <c r="I687" s="192"/>
      <c r="J687" s="193">
        <f>ROUND(I687*H687,2)</f>
        <v>0</v>
      </c>
      <c r="K687" s="194"/>
      <c r="L687" s="39"/>
      <c r="M687" s="195" t="s">
        <v>1</v>
      </c>
      <c r="N687" s="196" t="s">
        <v>40</v>
      </c>
      <c r="O687" s="71"/>
      <c r="P687" s="197">
        <f>O687*H687</f>
        <v>0</v>
      </c>
      <c r="Q687" s="197">
        <v>0</v>
      </c>
      <c r="R687" s="197">
        <f>Q687*H687</f>
        <v>0</v>
      </c>
      <c r="S687" s="197">
        <v>0</v>
      </c>
      <c r="T687" s="198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99" t="s">
        <v>233</v>
      </c>
      <c r="AT687" s="199" t="s">
        <v>140</v>
      </c>
      <c r="AU687" s="199" t="s">
        <v>145</v>
      </c>
      <c r="AY687" s="17" t="s">
        <v>137</v>
      </c>
      <c r="BE687" s="200">
        <f>IF(N687="základní",J687,0)</f>
        <v>0</v>
      </c>
      <c r="BF687" s="200">
        <f>IF(N687="snížená",J687,0)</f>
        <v>0</v>
      </c>
      <c r="BG687" s="200">
        <f>IF(N687="zákl. přenesená",J687,0)</f>
        <v>0</v>
      </c>
      <c r="BH687" s="200">
        <f>IF(N687="sníž. přenesená",J687,0)</f>
        <v>0</v>
      </c>
      <c r="BI687" s="200">
        <f>IF(N687="nulová",J687,0)</f>
        <v>0</v>
      </c>
      <c r="BJ687" s="17" t="s">
        <v>145</v>
      </c>
      <c r="BK687" s="200">
        <f>ROUND(I687*H687,2)</f>
        <v>0</v>
      </c>
      <c r="BL687" s="17" t="s">
        <v>233</v>
      </c>
      <c r="BM687" s="199" t="s">
        <v>1286</v>
      </c>
    </row>
    <row r="688" spans="1:65" s="2" customFormat="1" ht="24.2" customHeight="1">
      <c r="A688" s="34"/>
      <c r="B688" s="35"/>
      <c r="C688" s="187" t="s">
        <v>1287</v>
      </c>
      <c r="D688" s="187" t="s">
        <v>140</v>
      </c>
      <c r="E688" s="188" t="s">
        <v>1288</v>
      </c>
      <c r="F688" s="189" t="s">
        <v>1289</v>
      </c>
      <c r="G688" s="190" t="s">
        <v>300</v>
      </c>
      <c r="H688" s="191">
        <v>0.129</v>
      </c>
      <c r="I688" s="192"/>
      <c r="J688" s="193">
        <f>ROUND(I688*H688,2)</f>
        <v>0</v>
      </c>
      <c r="K688" s="194"/>
      <c r="L688" s="39"/>
      <c r="M688" s="195" t="s">
        <v>1</v>
      </c>
      <c r="N688" s="196" t="s">
        <v>40</v>
      </c>
      <c r="O688" s="71"/>
      <c r="P688" s="197">
        <f>O688*H688</f>
        <v>0</v>
      </c>
      <c r="Q688" s="197">
        <v>0</v>
      </c>
      <c r="R688" s="197">
        <f>Q688*H688</f>
        <v>0</v>
      </c>
      <c r="S688" s="197">
        <v>0</v>
      </c>
      <c r="T688" s="198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9" t="s">
        <v>233</v>
      </c>
      <c r="AT688" s="199" t="s">
        <v>140</v>
      </c>
      <c r="AU688" s="199" t="s">
        <v>145</v>
      </c>
      <c r="AY688" s="17" t="s">
        <v>137</v>
      </c>
      <c r="BE688" s="200">
        <f>IF(N688="základní",J688,0)</f>
        <v>0</v>
      </c>
      <c r="BF688" s="200">
        <f>IF(N688="snížená",J688,0)</f>
        <v>0</v>
      </c>
      <c r="BG688" s="200">
        <f>IF(N688="zákl. přenesená",J688,0)</f>
        <v>0</v>
      </c>
      <c r="BH688" s="200">
        <f>IF(N688="sníž. přenesená",J688,0)</f>
        <v>0</v>
      </c>
      <c r="BI688" s="200">
        <f>IF(N688="nulová",J688,0)</f>
        <v>0</v>
      </c>
      <c r="BJ688" s="17" t="s">
        <v>145</v>
      </c>
      <c r="BK688" s="200">
        <f>ROUND(I688*H688,2)</f>
        <v>0</v>
      </c>
      <c r="BL688" s="17" t="s">
        <v>233</v>
      </c>
      <c r="BM688" s="199" t="s">
        <v>1290</v>
      </c>
    </row>
    <row r="689" spans="1:65" s="12" customFormat="1" ht="22.9" customHeight="1">
      <c r="B689" s="171"/>
      <c r="C689" s="172"/>
      <c r="D689" s="173" t="s">
        <v>73</v>
      </c>
      <c r="E689" s="185" t="s">
        <v>1291</v>
      </c>
      <c r="F689" s="185" t="s">
        <v>1292</v>
      </c>
      <c r="G689" s="172"/>
      <c r="H689" s="172"/>
      <c r="I689" s="175"/>
      <c r="J689" s="186">
        <f>BK689</f>
        <v>0</v>
      </c>
      <c r="K689" s="172"/>
      <c r="L689" s="177"/>
      <c r="M689" s="178"/>
      <c r="N689" s="179"/>
      <c r="O689" s="179"/>
      <c r="P689" s="180">
        <f>SUM(P690:P719)</f>
        <v>0</v>
      </c>
      <c r="Q689" s="179"/>
      <c r="R689" s="180">
        <f>SUM(R690:R719)</f>
        <v>3.46218E-3</v>
      </c>
      <c r="S689" s="179"/>
      <c r="T689" s="181">
        <f>SUM(T690:T719)</f>
        <v>0</v>
      </c>
      <c r="AR689" s="182" t="s">
        <v>145</v>
      </c>
      <c r="AT689" s="183" t="s">
        <v>73</v>
      </c>
      <c r="AU689" s="183" t="s">
        <v>82</v>
      </c>
      <c r="AY689" s="182" t="s">
        <v>137</v>
      </c>
      <c r="BK689" s="184">
        <f>SUM(BK690:BK719)</f>
        <v>0</v>
      </c>
    </row>
    <row r="690" spans="1:65" s="2" customFormat="1" ht="24.2" customHeight="1">
      <c r="A690" s="34"/>
      <c r="B690" s="35"/>
      <c r="C690" s="187" t="s">
        <v>1293</v>
      </c>
      <c r="D690" s="187" t="s">
        <v>140</v>
      </c>
      <c r="E690" s="188" t="s">
        <v>1294</v>
      </c>
      <c r="F690" s="189" t="s">
        <v>1295</v>
      </c>
      <c r="G690" s="190" t="s">
        <v>216</v>
      </c>
      <c r="H690" s="191">
        <v>2</v>
      </c>
      <c r="I690" s="192"/>
      <c r="J690" s="193">
        <f>ROUND(I690*H690,2)</f>
        <v>0</v>
      </c>
      <c r="K690" s="194"/>
      <c r="L690" s="39"/>
      <c r="M690" s="195" t="s">
        <v>1</v>
      </c>
      <c r="N690" s="196" t="s">
        <v>40</v>
      </c>
      <c r="O690" s="71"/>
      <c r="P690" s="197">
        <f>O690*H690</f>
        <v>0</v>
      </c>
      <c r="Q690" s="197">
        <v>0</v>
      </c>
      <c r="R690" s="197">
        <f>Q690*H690</f>
        <v>0</v>
      </c>
      <c r="S690" s="197">
        <v>0</v>
      </c>
      <c r="T690" s="198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9" t="s">
        <v>233</v>
      </c>
      <c r="AT690" s="199" t="s">
        <v>140</v>
      </c>
      <c r="AU690" s="199" t="s">
        <v>145</v>
      </c>
      <c r="AY690" s="17" t="s">
        <v>137</v>
      </c>
      <c r="BE690" s="200">
        <f>IF(N690="základní",J690,0)</f>
        <v>0</v>
      </c>
      <c r="BF690" s="200">
        <f>IF(N690="snížená",J690,0)</f>
        <v>0</v>
      </c>
      <c r="BG690" s="200">
        <f>IF(N690="zákl. přenesená",J690,0)</f>
        <v>0</v>
      </c>
      <c r="BH690" s="200">
        <f>IF(N690="sníž. přenesená",J690,0)</f>
        <v>0</v>
      </c>
      <c r="BI690" s="200">
        <f>IF(N690="nulová",J690,0)</f>
        <v>0</v>
      </c>
      <c r="BJ690" s="17" t="s">
        <v>145</v>
      </c>
      <c r="BK690" s="200">
        <f>ROUND(I690*H690,2)</f>
        <v>0</v>
      </c>
      <c r="BL690" s="17" t="s">
        <v>233</v>
      </c>
      <c r="BM690" s="199" t="s">
        <v>1296</v>
      </c>
    </row>
    <row r="691" spans="1:65" s="13" customFormat="1" ht="11.25">
      <c r="B691" s="201"/>
      <c r="C691" s="202"/>
      <c r="D691" s="203" t="s">
        <v>147</v>
      </c>
      <c r="E691" s="204" t="s">
        <v>1</v>
      </c>
      <c r="F691" s="205" t="s">
        <v>1297</v>
      </c>
      <c r="G691" s="202"/>
      <c r="H691" s="204" t="s">
        <v>1</v>
      </c>
      <c r="I691" s="206"/>
      <c r="J691" s="202"/>
      <c r="K691" s="202"/>
      <c r="L691" s="207"/>
      <c r="M691" s="208"/>
      <c r="N691" s="209"/>
      <c r="O691" s="209"/>
      <c r="P691" s="209"/>
      <c r="Q691" s="209"/>
      <c r="R691" s="209"/>
      <c r="S691" s="209"/>
      <c r="T691" s="210"/>
      <c r="AT691" s="211" t="s">
        <v>147</v>
      </c>
      <c r="AU691" s="211" t="s">
        <v>145</v>
      </c>
      <c r="AV691" s="13" t="s">
        <v>82</v>
      </c>
      <c r="AW691" s="13" t="s">
        <v>32</v>
      </c>
      <c r="AX691" s="13" t="s">
        <v>74</v>
      </c>
      <c r="AY691" s="211" t="s">
        <v>137</v>
      </c>
    </row>
    <row r="692" spans="1:65" s="14" customFormat="1" ht="11.25">
      <c r="B692" s="212"/>
      <c r="C692" s="213"/>
      <c r="D692" s="203" t="s">
        <v>147</v>
      </c>
      <c r="E692" s="214" t="s">
        <v>1</v>
      </c>
      <c r="F692" s="215" t="s">
        <v>145</v>
      </c>
      <c r="G692" s="213"/>
      <c r="H692" s="216">
        <v>2</v>
      </c>
      <c r="I692" s="217"/>
      <c r="J692" s="213"/>
      <c r="K692" s="213"/>
      <c r="L692" s="218"/>
      <c r="M692" s="219"/>
      <c r="N692" s="220"/>
      <c r="O692" s="220"/>
      <c r="P692" s="220"/>
      <c r="Q692" s="220"/>
      <c r="R692" s="220"/>
      <c r="S692" s="220"/>
      <c r="T692" s="221"/>
      <c r="AT692" s="222" t="s">
        <v>147</v>
      </c>
      <c r="AU692" s="222" t="s">
        <v>145</v>
      </c>
      <c r="AV692" s="14" t="s">
        <v>145</v>
      </c>
      <c r="AW692" s="14" t="s">
        <v>32</v>
      </c>
      <c r="AX692" s="14" t="s">
        <v>82</v>
      </c>
      <c r="AY692" s="222" t="s">
        <v>137</v>
      </c>
    </row>
    <row r="693" spans="1:65" s="2" customFormat="1" ht="24.2" customHeight="1">
      <c r="A693" s="34"/>
      <c r="B693" s="35"/>
      <c r="C693" s="187" t="s">
        <v>1298</v>
      </c>
      <c r="D693" s="187" t="s">
        <v>140</v>
      </c>
      <c r="E693" s="188" t="s">
        <v>1299</v>
      </c>
      <c r="F693" s="189" t="s">
        <v>1300</v>
      </c>
      <c r="G693" s="190" t="s">
        <v>154</v>
      </c>
      <c r="H693" s="191">
        <v>6.3840000000000003</v>
      </c>
      <c r="I693" s="192"/>
      <c r="J693" s="193">
        <f>ROUND(I693*H693,2)</f>
        <v>0</v>
      </c>
      <c r="K693" s="194"/>
      <c r="L693" s="39"/>
      <c r="M693" s="195" t="s">
        <v>1</v>
      </c>
      <c r="N693" s="196" t="s">
        <v>40</v>
      </c>
      <c r="O693" s="71"/>
      <c r="P693" s="197">
        <f>O693*H693</f>
        <v>0</v>
      </c>
      <c r="Q693" s="197">
        <v>0</v>
      </c>
      <c r="R693" s="197">
        <f>Q693*H693</f>
        <v>0</v>
      </c>
      <c r="S693" s="197">
        <v>0</v>
      </c>
      <c r="T693" s="198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99" t="s">
        <v>233</v>
      </c>
      <c r="AT693" s="199" t="s">
        <v>140</v>
      </c>
      <c r="AU693" s="199" t="s">
        <v>145</v>
      </c>
      <c r="AY693" s="17" t="s">
        <v>137</v>
      </c>
      <c r="BE693" s="200">
        <f>IF(N693="základní",J693,0)</f>
        <v>0</v>
      </c>
      <c r="BF693" s="200">
        <f>IF(N693="snížená",J693,0)</f>
        <v>0</v>
      </c>
      <c r="BG693" s="200">
        <f>IF(N693="zákl. přenesená",J693,0)</f>
        <v>0</v>
      </c>
      <c r="BH693" s="200">
        <f>IF(N693="sníž. přenesená",J693,0)</f>
        <v>0</v>
      </c>
      <c r="BI693" s="200">
        <f>IF(N693="nulová",J693,0)</f>
        <v>0</v>
      </c>
      <c r="BJ693" s="17" t="s">
        <v>145</v>
      </c>
      <c r="BK693" s="200">
        <f>ROUND(I693*H693,2)</f>
        <v>0</v>
      </c>
      <c r="BL693" s="17" t="s">
        <v>233</v>
      </c>
      <c r="BM693" s="199" t="s">
        <v>1301</v>
      </c>
    </row>
    <row r="694" spans="1:65" s="13" customFormat="1" ht="11.25">
      <c r="B694" s="201"/>
      <c r="C694" s="202"/>
      <c r="D694" s="203" t="s">
        <v>147</v>
      </c>
      <c r="E694" s="204" t="s">
        <v>1</v>
      </c>
      <c r="F694" s="205" t="s">
        <v>1302</v>
      </c>
      <c r="G694" s="202"/>
      <c r="H694" s="204" t="s">
        <v>1</v>
      </c>
      <c r="I694" s="206"/>
      <c r="J694" s="202"/>
      <c r="K694" s="202"/>
      <c r="L694" s="207"/>
      <c r="M694" s="208"/>
      <c r="N694" s="209"/>
      <c r="O694" s="209"/>
      <c r="P694" s="209"/>
      <c r="Q694" s="209"/>
      <c r="R694" s="209"/>
      <c r="S694" s="209"/>
      <c r="T694" s="210"/>
      <c r="AT694" s="211" t="s">
        <v>147</v>
      </c>
      <c r="AU694" s="211" t="s">
        <v>145</v>
      </c>
      <c r="AV694" s="13" t="s">
        <v>82</v>
      </c>
      <c r="AW694" s="13" t="s">
        <v>32</v>
      </c>
      <c r="AX694" s="13" t="s">
        <v>74</v>
      </c>
      <c r="AY694" s="211" t="s">
        <v>137</v>
      </c>
    </row>
    <row r="695" spans="1:65" s="14" customFormat="1" ht="11.25">
      <c r="B695" s="212"/>
      <c r="C695" s="213"/>
      <c r="D695" s="203" t="s">
        <v>147</v>
      </c>
      <c r="E695" s="214" t="s">
        <v>1</v>
      </c>
      <c r="F695" s="215" t="s">
        <v>1303</v>
      </c>
      <c r="G695" s="213"/>
      <c r="H695" s="216">
        <v>3.3915000000000002</v>
      </c>
      <c r="I695" s="217"/>
      <c r="J695" s="213"/>
      <c r="K695" s="213"/>
      <c r="L695" s="218"/>
      <c r="M695" s="219"/>
      <c r="N695" s="220"/>
      <c r="O695" s="220"/>
      <c r="P695" s="220"/>
      <c r="Q695" s="220"/>
      <c r="R695" s="220"/>
      <c r="S695" s="220"/>
      <c r="T695" s="221"/>
      <c r="AT695" s="222" t="s">
        <v>147</v>
      </c>
      <c r="AU695" s="222" t="s">
        <v>145</v>
      </c>
      <c r="AV695" s="14" t="s">
        <v>145</v>
      </c>
      <c r="AW695" s="14" t="s">
        <v>32</v>
      </c>
      <c r="AX695" s="14" t="s">
        <v>74</v>
      </c>
      <c r="AY695" s="222" t="s">
        <v>137</v>
      </c>
    </row>
    <row r="696" spans="1:65" s="13" customFormat="1" ht="11.25">
      <c r="B696" s="201"/>
      <c r="C696" s="202"/>
      <c r="D696" s="203" t="s">
        <v>147</v>
      </c>
      <c r="E696" s="204" t="s">
        <v>1</v>
      </c>
      <c r="F696" s="205" t="s">
        <v>1304</v>
      </c>
      <c r="G696" s="202"/>
      <c r="H696" s="204" t="s">
        <v>1</v>
      </c>
      <c r="I696" s="206"/>
      <c r="J696" s="202"/>
      <c r="K696" s="202"/>
      <c r="L696" s="207"/>
      <c r="M696" s="208"/>
      <c r="N696" s="209"/>
      <c r="O696" s="209"/>
      <c r="P696" s="209"/>
      <c r="Q696" s="209"/>
      <c r="R696" s="209"/>
      <c r="S696" s="209"/>
      <c r="T696" s="210"/>
      <c r="AT696" s="211" t="s">
        <v>147</v>
      </c>
      <c r="AU696" s="211" t="s">
        <v>145</v>
      </c>
      <c r="AV696" s="13" t="s">
        <v>82</v>
      </c>
      <c r="AW696" s="13" t="s">
        <v>32</v>
      </c>
      <c r="AX696" s="13" t="s">
        <v>74</v>
      </c>
      <c r="AY696" s="211" t="s">
        <v>137</v>
      </c>
    </row>
    <row r="697" spans="1:65" s="14" customFormat="1" ht="11.25">
      <c r="B697" s="212"/>
      <c r="C697" s="213"/>
      <c r="D697" s="203" t="s">
        <v>147</v>
      </c>
      <c r="E697" s="214" t="s">
        <v>1</v>
      </c>
      <c r="F697" s="215" t="s">
        <v>1305</v>
      </c>
      <c r="G697" s="213"/>
      <c r="H697" s="216">
        <v>2.9924999999999997</v>
      </c>
      <c r="I697" s="217"/>
      <c r="J697" s="213"/>
      <c r="K697" s="213"/>
      <c r="L697" s="218"/>
      <c r="M697" s="219"/>
      <c r="N697" s="220"/>
      <c r="O697" s="220"/>
      <c r="P697" s="220"/>
      <c r="Q697" s="220"/>
      <c r="R697" s="220"/>
      <c r="S697" s="220"/>
      <c r="T697" s="221"/>
      <c r="AT697" s="222" t="s">
        <v>147</v>
      </c>
      <c r="AU697" s="222" t="s">
        <v>145</v>
      </c>
      <c r="AV697" s="14" t="s">
        <v>145</v>
      </c>
      <c r="AW697" s="14" t="s">
        <v>32</v>
      </c>
      <c r="AX697" s="14" t="s">
        <v>74</v>
      </c>
      <c r="AY697" s="222" t="s">
        <v>137</v>
      </c>
    </row>
    <row r="698" spans="1:65" s="15" customFormat="1" ht="11.25">
      <c r="B698" s="223"/>
      <c r="C698" s="224"/>
      <c r="D698" s="203" t="s">
        <v>147</v>
      </c>
      <c r="E698" s="225" t="s">
        <v>1</v>
      </c>
      <c r="F698" s="226" t="s">
        <v>162</v>
      </c>
      <c r="G698" s="224"/>
      <c r="H698" s="227">
        <v>6.3840000000000003</v>
      </c>
      <c r="I698" s="228"/>
      <c r="J698" s="224"/>
      <c r="K698" s="224"/>
      <c r="L698" s="229"/>
      <c r="M698" s="230"/>
      <c r="N698" s="231"/>
      <c r="O698" s="231"/>
      <c r="P698" s="231"/>
      <c r="Q698" s="231"/>
      <c r="R698" s="231"/>
      <c r="S698" s="231"/>
      <c r="T698" s="232"/>
      <c r="AT698" s="233" t="s">
        <v>147</v>
      </c>
      <c r="AU698" s="233" t="s">
        <v>145</v>
      </c>
      <c r="AV698" s="15" t="s">
        <v>144</v>
      </c>
      <c r="AW698" s="15" t="s">
        <v>32</v>
      </c>
      <c r="AX698" s="15" t="s">
        <v>82</v>
      </c>
      <c r="AY698" s="233" t="s">
        <v>137</v>
      </c>
    </row>
    <row r="699" spans="1:65" s="2" customFormat="1" ht="24.2" customHeight="1">
      <c r="A699" s="34"/>
      <c r="B699" s="35"/>
      <c r="C699" s="187" t="s">
        <v>1306</v>
      </c>
      <c r="D699" s="187" t="s">
        <v>140</v>
      </c>
      <c r="E699" s="188" t="s">
        <v>1307</v>
      </c>
      <c r="F699" s="189" t="s">
        <v>1308</v>
      </c>
      <c r="G699" s="190" t="s">
        <v>154</v>
      </c>
      <c r="H699" s="191">
        <v>2.3940000000000001</v>
      </c>
      <c r="I699" s="192"/>
      <c r="J699" s="193">
        <f>ROUND(I699*H699,2)</f>
        <v>0</v>
      </c>
      <c r="K699" s="194"/>
      <c r="L699" s="39"/>
      <c r="M699" s="195" t="s">
        <v>1</v>
      </c>
      <c r="N699" s="196" t="s">
        <v>40</v>
      </c>
      <c r="O699" s="71"/>
      <c r="P699" s="197">
        <f>O699*H699</f>
        <v>0</v>
      </c>
      <c r="Q699" s="197">
        <v>2.0000000000000002E-5</v>
      </c>
      <c r="R699" s="197">
        <f>Q699*H699</f>
        <v>4.7880000000000009E-5</v>
      </c>
      <c r="S699" s="197">
        <v>0</v>
      </c>
      <c r="T699" s="198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99" t="s">
        <v>233</v>
      </c>
      <c r="AT699" s="199" t="s">
        <v>140</v>
      </c>
      <c r="AU699" s="199" t="s">
        <v>145</v>
      </c>
      <c r="AY699" s="17" t="s">
        <v>137</v>
      </c>
      <c r="BE699" s="200">
        <f>IF(N699="základní",J699,0)</f>
        <v>0</v>
      </c>
      <c r="BF699" s="200">
        <f>IF(N699="snížená",J699,0)</f>
        <v>0</v>
      </c>
      <c r="BG699" s="200">
        <f>IF(N699="zákl. přenesená",J699,0)</f>
        <v>0</v>
      </c>
      <c r="BH699" s="200">
        <f>IF(N699="sníž. přenesená",J699,0)</f>
        <v>0</v>
      </c>
      <c r="BI699" s="200">
        <f>IF(N699="nulová",J699,0)</f>
        <v>0</v>
      </c>
      <c r="BJ699" s="17" t="s">
        <v>145</v>
      </c>
      <c r="BK699" s="200">
        <f>ROUND(I699*H699,2)</f>
        <v>0</v>
      </c>
      <c r="BL699" s="17" t="s">
        <v>233</v>
      </c>
      <c r="BM699" s="199" t="s">
        <v>1309</v>
      </c>
    </row>
    <row r="700" spans="1:65" s="13" customFormat="1" ht="11.25">
      <c r="B700" s="201"/>
      <c r="C700" s="202"/>
      <c r="D700" s="203" t="s">
        <v>147</v>
      </c>
      <c r="E700" s="204" t="s">
        <v>1</v>
      </c>
      <c r="F700" s="205" t="s">
        <v>1310</v>
      </c>
      <c r="G700" s="202"/>
      <c r="H700" s="204" t="s">
        <v>1</v>
      </c>
      <c r="I700" s="206"/>
      <c r="J700" s="202"/>
      <c r="K700" s="202"/>
      <c r="L700" s="207"/>
      <c r="M700" s="208"/>
      <c r="N700" s="209"/>
      <c r="O700" s="209"/>
      <c r="P700" s="209"/>
      <c r="Q700" s="209"/>
      <c r="R700" s="209"/>
      <c r="S700" s="209"/>
      <c r="T700" s="210"/>
      <c r="AT700" s="211" t="s">
        <v>147</v>
      </c>
      <c r="AU700" s="211" t="s">
        <v>145</v>
      </c>
      <c r="AV700" s="13" t="s">
        <v>82</v>
      </c>
      <c r="AW700" s="13" t="s">
        <v>32</v>
      </c>
      <c r="AX700" s="13" t="s">
        <v>74</v>
      </c>
      <c r="AY700" s="211" t="s">
        <v>137</v>
      </c>
    </row>
    <row r="701" spans="1:65" s="13" customFormat="1" ht="11.25">
      <c r="B701" s="201"/>
      <c r="C701" s="202"/>
      <c r="D701" s="203" t="s">
        <v>147</v>
      </c>
      <c r="E701" s="204" t="s">
        <v>1</v>
      </c>
      <c r="F701" s="205" t="s">
        <v>1311</v>
      </c>
      <c r="G701" s="202"/>
      <c r="H701" s="204" t="s">
        <v>1</v>
      </c>
      <c r="I701" s="206"/>
      <c r="J701" s="202"/>
      <c r="K701" s="202"/>
      <c r="L701" s="207"/>
      <c r="M701" s="208"/>
      <c r="N701" s="209"/>
      <c r="O701" s="209"/>
      <c r="P701" s="209"/>
      <c r="Q701" s="209"/>
      <c r="R701" s="209"/>
      <c r="S701" s="209"/>
      <c r="T701" s="210"/>
      <c r="AT701" s="211" t="s">
        <v>147</v>
      </c>
      <c r="AU701" s="211" t="s">
        <v>145</v>
      </c>
      <c r="AV701" s="13" t="s">
        <v>82</v>
      </c>
      <c r="AW701" s="13" t="s">
        <v>32</v>
      </c>
      <c r="AX701" s="13" t="s">
        <v>74</v>
      </c>
      <c r="AY701" s="211" t="s">
        <v>137</v>
      </c>
    </row>
    <row r="702" spans="1:65" s="14" customFormat="1" ht="11.25">
      <c r="B702" s="212"/>
      <c r="C702" s="213"/>
      <c r="D702" s="203" t="s">
        <v>147</v>
      </c>
      <c r="E702" s="214" t="s">
        <v>1</v>
      </c>
      <c r="F702" s="215" t="s">
        <v>1312</v>
      </c>
      <c r="G702" s="213"/>
      <c r="H702" s="216">
        <v>2.3939999999999997</v>
      </c>
      <c r="I702" s="217"/>
      <c r="J702" s="213"/>
      <c r="K702" s="213"/>
      <c r="L702" s="218"/>
      <c r="M702" s="219"/>
      <c r="N702" s="220"/>
      <c r="O702" s="220"/>
      <c r="P702" s="220"/>
      <c r="Q702" s="220"/>
      <c r="R702" s="220"/>
      <c r="S702" s="220"/>
      <c r="T702" s="221"/>
      <c r="AT702" s="222" t="s">
        <v>147</v>
      </c>
      <c r="AU702" s="222" t="s">
        <v>145</v>
      </c>
      <c r="AV702" s="14" t="s">
        <v>145</v>
      </c>
      <c r="AW702" s="14" t="s">
        <v>32</v>
      </c>
      <c r="AX702" s="14" t="s">
        <v>74</v>
      </c>
      <c r="AY702" s="222" t="s">
        <v>137</v>
      </c>
    </row>
    <row r="703" spans="1:65" s="15" customFormat="1" ht="11.25">
      <c r="B703" s="223"/>
      <c r="C703" s="224"/>
      <c r="D703" s="203" t="s">
        <v>147</v>
      </c>
      <c r="E703" s="225" t="s">
        <v>1</v>
      </c>
      <c r="F703" s="226" t="s">
        <v>162</v>
      </c>
      <c r="G703" s="224"/>
      <c r="H703" s="227">
        <v>2.3939999999999997</v>
      </c>
      <c r="I703" s="228"/>
      <c r="J703" s="224"/>
      <c r="K703" s="224"/>
      <c r="L703" s="229"/>
      <c r="M703" s="230"/>
      <c r="N703" s="231"/>
      <c r="O703" s="231"/>
      <c r="P703" s="231"/>
      <c r="Q703" s="231"/>
      <c r="R703" s="231"/>
      <c r="S703" s="231"/>
      <c r="T703" s="232"/>
      <c r="AT703" s="233" t="s">
        <v>147</v>
      </c>
      <c r="AU703" s="233" t="s">
        <v>145</v>
      </c>
      <c r="AV703" s="15" t="s">
        <v>144</v>
      </c>
      <c r="AW703" s="15" t="s">
        <v>32</v>
      </c>
      <c r="AX703" s="15" t="s">
        <v>82</v>
      </c>
      <c r="AY703" s="233" t="s">
        <v>137</v>
      </c>
    </row>
    <row r="704" spans="1:65" s="2" customFormat="1" ht="24.2" customHeight="1">
      <c r="A704" s="34"/>
      <c r="B704" s="35"/>
      <c r="C704" s="187" t="s">
        <v>1313</v>
      </c>
      <c r="D704" s="187" t="s">
        <v>140</v>
      </c>
      <c r="E704" s="188" t="s">
        <v>1314</v>
      </c>
      <c r="F704" s="189" t="s">
        <v>1315</v>
      </c>
      <c r="G704" s="190" t="s">
        <v>154</v>
      </c>
      <c r="H704" s="191">
        <v>2.3940000000000001</v>
      </c>
      <c r="I704" s="192"/>
      <c r="J704" s="193">
        <f t="shared" ref="J704:J711" si="130">ROUND(I704*H704,2)</f>
        <v>0</v>
      </c>
      <c r="K704" s="194"/>
      <c r="L704" s="39"/>
      <c r="M704" s="195" t="s">
        <v>1</v>
      </c>
      <c r="N704" s="196" t="s">
        <v>40</v>
      </c>
      <c r="O704" s="71"/>
      <c r="P704" s="197">
        <f t="shared" ref="P704:P711" si="131">O704*H704</f>
        <v>0</v>
      </c>
      <c r="Q704" s="197">
        <v>2.0000000000000002E-5</v>
      </c>
      <c r="R704" s="197">
        <f t="shared" ref="R704:R711" si="132">Q704*H704</f>
        <v>4.7880000000000009E-5</v>
      </c>
      <c r="S704" s="197">
        <v>0</v>
      </c>
      <c r="T704" s="198">
        <f t="shared" ref="T704:T711" si="133"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99" t="s">
        <v>233</v>
      </c>
      <c r="AT704" s="199" t="s">
        <v>140</v>
      </c>
      <c r="AU704" s="199" t="s">
        <v>145</v>
      </c>
      <c r="AY704" s="17" t="s">
        <v>137</v>
      </c>
      <c r="BE704" s="200">
        <f t="shared" ref="BE704:BE711" si="134">IF(N704="základní",J704,0)</f>
        <v>0</v>
      </c>
      <c r="BF704" s="200">
        <f t="shared" ref="BF704:BF711" si="135">IF(N704="snížená",J704,0)</f>
        <v>0</v>
      </c>
      <c r="BG704" s="200">
        <f t="shared" ref="BG704:BG711" si="136">IF(N704="zákl. přenesená",J704,0)</f>
        <v>0</v>
      </c>
      <c r="BH704" s="200">
        <f t="shared" ref="BH704:BH711" si="137">IF(N704="sníž. přenesená",J704,0)</f>
        <v>0</v>
      </c>
      <c r="BI704" s="200">
        <f t="shared" ref="BI704:BI711" si="138">IF(N704="nulová",J704,0)</f>
        <v>0</v>
      </c>
      <c r="BJ704" s="17" t="s">
        <v>145</v>
      </c>
      <c r="BK704" s="200">
        <f t="shared" ref="BK704:BK711" si="139">ROUND(I704*H704,2)</f>
        <v>0</v>
      </c>
      <c r="BL704" s="17" t="s">
        <v>233</v>
      </c>
      <c r="BM704" s="199" t="s">
        <v>1316</v>
      </c>
    </row>
    <row r="705" spans="1:65" s="2" customFormat="1" ht="24.2" customHeight="1">
      <c r="A705" s="34"/>
      <c r="B705" s="35"/>
      <c r="C705" s="187" t="s">
        <v>1317</v>
      </c>
      <c r="D705" s="187" t="s">
        <v>140</v>
      </c>
      <c r="E705" s="188" t="s">
        <v>1318</v>
      </c>
      <c r="F705" s="189" t="s">
        <v>1319</v>
      </c>
      <c r="G705" s="190" t="s">
        <v>154</v>
      </c>
      <c r="H705" s="191">
        <v>2.3940000000000001</v>
      </c>
      <c r="I705" s="192"/>
      <c r="J705" s="193">
        <f t="shared" si="130"/>
        <v>0</v>
      </c>
      <c r="K705" s="194"/>
      <c r="L705" s="39"/>
      <c r="M705" s="195" t="s">
        <v>1</v>
      </c>
      <c r="N705" s="196" t="s">
        <v>40</v>
      </c>
      <c r="O705" s="71"/>
      <c r="P705" s="197">
        <f t="shared" si="131"/>
        <v>0</v>
      </c>
      <c r="Q705" s="197">
        <v>0</v>
      </c>
      <c r="R705" s="197">
        <f t="shared" si="132"/>
        <v>0</v>
      </c>
      <c r="S705" s="197">
        <v>0</v>
      </c>
      <c r="T705" s="198">
        <f t="shared" si="133"/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99" t="s">
        <v>233</v>
      </c>
      <c r="AT705" s="199" t="s">
        <v>140</v>
      </c>
      <c r="AU705" s="199" t="s">
        <v>145</v>
      </c>
      <c r="AY705" s="17" t="s">
        <v>137</v>
      </c>
      <c r="BE705" s="200">
        <f t="shared" si="134"/>
        <v>0</v>
      </c>
      <c r="BF705" s="200">
        <f t="shared" si="135"/>
        <v>0</v>
      </c>
      <c r="BG705" s="200">
        <f t="shared" si="136"/>
        <v>0</v>
      </c>
      <c r="BH705" s="200">
        <f t="shared" si="137"/>
        <v>0</v>
      </c>
      <c r="BI705" s="200">
        <f t="shared" si="138"/>
        <v>0</v>
      </c>
      <c r="BJ705" s="17" t="s">
        <v>145</v>
      </c>
      <c r="BK705" s="200">
        <f t="shared" si="139"/>
        <v>0</v>
      </c>
      <c r="BL705" s="17" t="s">
        <v>233</v>
      </c>
      <c r="BM705" s="199" t="s">
        <v>1320</v>
      </c>
    </row>
    <row r="706" spans="1:65" s="2" customFormat="1" ht="21.75" customHeight="1">
      <c r="A706" s="34"/>
      <c r="B706" s="35"/>
      <c r="C706" s="187" t="s">
        <v>1321</v>
      </c>
      <c r="D706" s="187" t="s">
        <v>140</v>
      </c>
      <c r="E706" s="188" t="s">
        <v>1322</v>
      </c>
      <c r="F706" s="189" t="s">
        <v>1323</v>
      </c>
      <c r="G706" s="190" t="s">
        <v>154</v>
      </c>
      <c r="H706" s="191">
        <v>2.3940000000000001</v>
      </c>
      <c r="I706" s="192"/>
      <c r="J706" s="193">
        <f t="shared" si="130"/>
        <v>0</v>
      </c>
      <c r="K706" s="194"/>
      <c r="L706" s="39"/>
      <c r="M706" s="195" t="s">
        <v>1</v>
      </c>
      <c r="N706" s="196" t="s">
        <v>40</v>
      </c>
      <c r="O706" s="71"/>
      <c r="P706" s="197">
        <f t="shared" si="131"/>
        <v>0</v>
      </c>
      <c r="Q706" s="197">
        <v>2.0000000000000002E-5</v>
      </c>
      <c r="R706" s="197">
        <f t="shared" si="132"/>
        <v>4.7880000000000009E-5</v>
      </c>
      <c r="S706" s="197">
        <v>0</v>
      </c>
      <c r="T706" s="198">
        <f t="shared" si="133"/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9" t="s">
        <v>233</v>
      </c>
      <c r="AT706" s="199" t="s">
        <v>140</v>
      </c>
      <c r="AU706" s="199" t="s">
        <v>145</v>
      </c>
      <c r="AY706" s="17" t="s">
        <v>137</v>
      </c>
      <c r="BE706" s="200">
        <f t="shared" si="134"/>
        <v>0</v>
      </c>
      <c r="BF706" s="200">
        <f t="shared" si="135"/>
        <v>0</v>
      </c>
      <c r="BG706" s="200">
        <f t="shared" si="136"/>
        <v>0</v>
      </c>
      <c r="BH706" s="200">
        <f t="shared" si="137"/>
        <v>0</v>
      </c>
      <c r="BI706" s="200">
        <f t="shared" si="138"/>
        <v>0</v>
      </c>
      <c r="BJ706" s="17" t="s">
        <v>145</v>
      </c>
      <c r="BK706" s="200">
        <f t="shared" si="139"/>
        <v>0</v>
      </c>
      <c r="BL706" s="17" t="s">
        <v>233</v>
      </c>
      <c r="BM706" s="199" t="s">
        <v>1324</v>
      </c>
    </row>
    <row r="707" spans="1:65" s="2" customFormat="1" ht="24.2" customHeight="1">
      <c r="A707" s="34"/>
      <c r="B707" s="35"/>
      <c r="C707" s="187" t="s">
        <v>1325</v>
      </c>
      <c r="D707" s="187" t="s">
        <v>140</v>
      </c>
      <c r="E707" s="188" t="s">
        <v>1326</v>
      </c>
      <c r="F707" s="189" t="s">
        <v>1327</v>
      </c>
      <c r="G707" s="190" t="s">
        <v>154</v>
      </c>
      <c r="H707" s="191">
        <v>2.3940000000000001</v>
      </c>
      <c r="I707" s="192"/>
      <c r="J707" s="193">
        <f t="shared" si="130"/>
        <v>0</v>
      </c>
      <c r="K707" s="194"/>
      <c r="L707" s="39"/>
      <c r="M707" s="195" t="s">
        <v>1</v>
      </c>
      <c r="N707" s="196" t="s">
        <v>40</v>
      </c>
      <c r="O707" s="71"/>
      <c r="P707" s="197">
        <f t="shared" si="131"/>
        <v>0</v>
      </c>
      <c r="Q707" s="197">
        <v>1.7000000000000001E-4</v>
      </c>
      <c r="R707" s="197">
        <f t="shared" si="132"/>
        <v>4.0698000000000004E-4</v>
      </c>
      <c r="S707" s="197">
        <v>0</v>
      </c>
      <c r="T707" s="198">
        <f t="shared" si="133"/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99" t="s">
        <v>233</v>
      </c>
      <c r="AT707" s="199" t="s">
        <v>140</v>
      </c>
      <c r="AU707" s="199" t="s">
        <v>145</v>
      </c>
      <c r="AY707" s="17" t="s">
        <v>137</v>
      </c>
      <c r="BE707" s="200">
        <f t="shared" si="134"/>
        <v>0</v>
      </c>
      <c r="BF707" s="200">
        <f t="shared" si="135"/>
        <v>0</v>
      </c>
      <c r="BG707" s="200">
        <f t="shared" si="136"/>
        <v>0</v>
      </c>
      <c r="BH707" s="200">
        <f t="shared" si="137"/>
        <v>0</v>
      </c>
      <c r="BI707" s="200">
        <f t="shared" si="138"/>
        <v>0</v>
      </c>
      <c r="BJ707" s="17" t="s">
        <v>145</v>
      </c>
      <c r="BK707" s="200">
        <f t="shared" si="139"/>
        <v>0</v>
      </c>
      <c r="BL707" s="17" t="s">
        <v>233</v>
      </c>
      <c r="BM707" s="199" t="s">
        <v>1328</v>
      </c>
    </row>
    <row r="708" spans="1:65" s="2" customFormat="1" ht="24.2" customHeight="1">
      <c r="A708" s="34"/>
      <c r="B708" s="35"/>
      <c r="C708" s="187" t="s">
        <v>1329</v>
      </c>
      <c r="D708" s="187" t="s">
        <v>140</v>
      </c>
      <c r="E708" s="188" t="s">
        <v>1330</v>
      </c>
      <c r="F708" s="189" t="s">
        <v>1331</v>
      </c>
      <c r="G708" s="190" t="s">
        <v>154</v>
      </c>
      <c r="H708" s="191">
        <v>2.3940000000000001</v>
      </c>
      <c r="I708" s="192"/>
      <c r="J708" s="193">
        <f t="shared" si="130"/>
        <v>0</v>
      </c>
      <c r="K708" s="194"/>
      <c r="L708" s="39"/>
      <c r="M708" s="195" t="s">
        <v>1</v>
      </c>
      <c r="N708" s="196" t="s">
        <v>40</v>
      </c>
      <c r="O708" s="71"/>
      <c r="P708" s="197">
        <f t="shared" si="131"/>
        <v>0</v>
      </c>
      <c r="Q708" s="197">
        <v>1.2999999999999999E-4</v>
      </c>
      <c r="R708" s="197">
        <f t="shared" si="132"/>
        <v>3.1121999999999996E-4</v>
      </c>
      <c r="S708" s="197">
        <v>0</v>
      </c>
      <c r="T708" s="198">
        <f t="shared" si="133"/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99" t="s">
        <v>233</v>
      </c>
      <c r="AT708" s="199" t="s">
        <v>140</v>
      </c>
      <c r="AU708" s="199" t="s">
        <v>145</v>
      </c>
      <c r="AY708" s="17" t="s">
        <v>137</v>
      </c>
      <c r="BE708" s="200">
        <f t="shared" si="134"/>
        <v>0</v>
      </c>
      <c r="BF708" s="200">
        <f t="shared" si="135"/>
        <v>0</v>
      </c>
      <c r="BG708" s="200">
        <f t="shared" si="136"/>
        <v>0</v>
      </c>
      <c r="BH708" s="200">
        <f t="shared" si="137"/>
        <v>0</v>
      </c>
      <c r="BI708" s="200">
        <f t="shared" si="138"/>
        <v>0</v>
      </c>
      <c r="BJ708" s="17" t="s">
        <v>145</v>
      </c>
      <c r="BK708" s="200">
        <f t="shared" si="139"/>
        <v>0</v>
      </c>
      <c r="BL708" s="17" t="s">
        <v>233</v>
      </c>
      <c r="BM708" s="199" t="s">
        <v>1332</v>
      </c>
    </row>
    <row r="709" spans="1:65" s="2" customFormat="1" ht="24.2" customHeight="1">
      <c r="A709" s="34"/>
      <c r="B709" s="35"/>
      <c r="C709" s="187" t="s">
        <v>1333</v>
      </c>
      <c r="D709" s="187" t="s">
        <v>140</v>
      </c>
      <c r="E709" s="188" t="s">
        <v>1334</v>
      </c>
      <c r="F709" s="189" t="s">
        <v>1335</v>
      </c>
      <c r="G709" s="190" t="s">
        <v>154</v>
      </c>
      <c r="H709" s="191">
        <v>2.3940000000000001</v>
      </c>
      <c r="I709" s="192"/>
      <c r="J709" s="193">
        <f t="shared" si="130"/>
        <v>0</v>
      </c>
      <c r="K709" s="194"/>
      <c r="L709" s="39"/>
      <c r="M709" s="195" t="s">
        <v>1</v>
      </c>
      <c r="N709" s="196" t="s">
        <v>40</v>
      </c>
      <c r="O709" s="71"/>
      <c r="P709" s="197">
        <f t="shared" si="131"/>
        <v>0</v>
      </c>
      <c r="Q709" s="197">
        <v>2.9E-4</v>
      </c>
      <c r="R709" s="197">
        <f t="shared" si="132"/>
        <v>6.9426000000000004E-4</v>
      </c>
      <c r="S709" s="197">
        <v>0</v>
      </c>
      <c r="T709" s="198">
        <f t="shared" si="133"/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99" t="s">
        <v>233</v>
      </c>
      <c r="AT709" s="199" t="s">
        <v>140</v>
      </c>
      <c r="AU709" s="199" t="s">
        <v>145</v>
      </c>
      <c r="AY709" s="17" t="s">
        <v>137</v>
      </c>
      <c r="BE709" s="200">
        <f t="shared" si="134"/>
        <v>0</v>
      </c>
      <c r="BF709" s="200">
        <f t="shared" si="135"/>
        <v>0</v>
      </c>
      <c r="BG709" s="200">
        <f t="shared" si="136"/>
        <v>0</v>
      </c>
      <c r="BH709" s="200">
        <f t="shared" si="137"/>
        <v>0</v>
      </c>
      <c r="BI709" s="200">
        <f t="shared" si="138"/>
        <v>0</v>
      </c>
      <c r="BJ709" s="17" t="s">
        <v>145</v>
      </c>
      <c r="BK709" s="200">
        <f t="shared" si="139"/>
        <v>0</v>
      </c>
      <c r="BL709" s="17" t="s">
        <v>233</v>
      </c>
      <c r="BM709" s="199" t="s">
        <v>1336</v>
      </c>
    </row>
    <row r="710" spans="1:65" s="2" customFormat="1" ht="24.2" customHeight="1">
      <c r="A710" s="34"/>
      <c r="B710" s="35"/>
      <c r="C710" s="187" t="s">
        <v>1337</v>
      </c>
      <c r="D710" s="187" t="s">
        <v>140</v>
      </c>
      <c r="E710" s="188" t="s">
        <v>1338</v>
      </c>
      <c r="F710" s="189" t="s">
        <v>1339</v>
      </c>
      <c r="G710" s="190" t="s">
        <v>154</v>
      </c>
      <c r="H710" s="191">
        <v>2.3940000000000001</v>
      </c>
      <c r="I710" s="192"/>
      <c r="J710" s="193">
        <f t="shared" si="130"/>
        <v>0</v>
      </c>
      <c r="K710" s="194"/>
      <c r="L710" s="39"/>
      <c r="M710" s="195" t="s">
        <v>1</v>
      </c>
      <c r="N710" s="196" t="s">
        <v>40</v>
      </c>
      <c r="O710" s="71"/>
      <c r="P710" s="197">
        <f t="shared" si="131"/>
        <v>0</v>
      </c>
      <c r="Q710" s="197">
        <v>3.2000000000000003E-4</v>
      </c>
      <c r="R710" s="197">
        <f t="shared" si="132"/>
        <v>7.6608000000000015E-4</v>
      </c>
      <c r="S710" s="197">
        <v>0</v>
      </c>
      <c r="T710" s="198">
        <f t="shared" si="133"/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99" t="s">
        <v>233</v>
      </c>
      <c r="AT710" s="199" t="s">
        <v>140</v>
      </c>
      <c r="AU710" s="199" t="s">
        <v>145</v>
      </c>
      <c r="AY710" s="17" t="s">
        <v>137</v>
      </c>
      <c r="BE710" s="200">
        <f t="shared" si="134"/>
        <v>0</v>
      </c>
      <c r="BF710" s="200">
        <f t="shared" si="135"/>
        <v>0</v>
      </c>
      <c r="BG710" s="200">
        <f t="shared" si="136"/>
        <v>0</v>
      </c>
      <c r="BH710" s="200">
        <f t="shared" si="137"/>
        <v>0</v>
      </c>
      <c r="BI710" s="200">
        <f t="shared" si="138"/>
        <v>0</v>
      </c>
      <c r="BJ710" s="17" t="s">
        <v>145</v>
      </c>
      <c r="BK710" s="200">
        <f t="shared" si="139"/>
        <v>0</v>
      </c>
      <c r="BL710" s="17" t="s">
        <v>233</v>
      </c>
      <c r="BM710" s="199" t="s">
        <v>1340</v>
      </c>
    </row>
    <row r="711" spans="1:65" s="2" customFormat="1" ht="24.2" customHeight="1">
      <c r="A711" s="34"/>
      <c r="B711" s="35"/>
      <c r="C711" s="187" t="s">
        <v>1341</v>
      </c>
      <c r="D711" s="187" t="s">
        <v>140</v>
      </c>
      <c r="E711" s="188" t="s">
        <v>1342</v>
      </c>
      <c r="F711" s="189" t="s">
        <v>1343</v>
      </c>
      <c r="G711" s="190" t="s">
        <v>154</v>
      </c>
      <c r="H711" s="191">
        <v>3</v>
      </c>
      <c r="I711" s="192"/>
      <c r="J711" s="193">
        <f t="shared" si="130"/>
        <v>0</v>
      </c>
      <c r="K711" s="194"/>
      <c r="L711" s="39"/>
      <c r="M711" s="195" t="s">
        <v>1</v>
      </c>
      <c r="N711" s="196" t="s">
        <v>40</v>
      </c>
      <c r="O711" s="71"/>
      <c r="P711" s="197">
        <f t="shared" si="131"/>
        <v>0</v>
      </c>
      <c r="Q711" s="197">
        <v>1.3999999999999999E-4</v>
      </c>
      <c r="R711" s="197">
        <f t="shared" si="132"/>
        <v>4.1999999999999996E-4</v>
      </c>
      <c r="S711" s="197">
        <v>0</v>
      </c>
      <c r="T711" s="198">
        <f t="shared" si="133"/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99" t="s">
        <v>233</v>
      </c>
      <c r="AT711" s="199" t="s">
        <v>140</v>
      </c>
      <c r="AU711" s="199" t="s">
        <v>145</v>
      </c>
      <c r="AY711" s="17" t="s">
        <v>137</v>
      </c>
      <c r="BE711" s="200">
        <f t="shared" si="134"/>
        <v>0</v>
      </c>
      <c r="BF711" s="200">
        <f t="shared" si="135"/>
        <v>0</v>
      </c>
      <c r="BG711" s="200">
        <f t="shared" si="136"/>
        <v>0</v>
      </c>
      <c r="BH711" s="200">
        <f t="shared" si="137"/>
        <v>0</v>
      </c>
      <c r="BI711" s="200">
        <f t="shared" si="138"/>
        <v>0</v>
      </c>
      <c r="BJ711" s="17" t="s">
        <v>145</v>
      </c>
      <c r="BK711" s="200">
        <f t="shared" si="139"/>
        <v>0</v>
      </c>
      <c r="BL711" s="17" t="s">
        <v>233</v>
      </c>
      <c r="BM711" s="199" t="s">
        <v>1344</v>
      </c>
    </row>
    <row r="712" spans="1:65" s="13" customFormat="1" ht="11.25">
      <c r="B712" s="201"/>
      <c r="C712" s="202"/>
      <c r="D712" s="203" t="s">
        <v>147</v>
      </c>
      <c r="E712" s="204" t="s">
        <v>1</v>
      </c>
      <c r="F712" s="205" t="s">
        <v>1345</v>
      </c>
      <c r="G712" s="202"/>
      <c r="H712" s="204" t="s">
        <v>1</v>
      </c>
      <c r="I712" s="206"/>
      <c r="J712" s="202"/>
      <c r="K712" s="202"/>
      <c r="L712" s="207"/>
      <c r="M712" s="208"/>
      <c r="N712" s="209"/>
      <c r="O712" s="209"/>
      <c r="P712" s="209"/>
      <c r="Q712" s="209"/>
      <c r="R712" s="209"/>
      <c r="S712" s="209"/>
      <c r="T712" s="210"/>
      <c r="AT712" s="211" t="s">
        <v>147</v>
      </c>
      <c r="AU712" s="211" t="s">
        <v>145</v>
      </c>
      <c r="AV712" s="13" t="s">
        <v>82</v>
      </c>
      <c r="AW712" s="13" t="s">
        <v>32</v>
      </c>
      <c r="AX712" s="13" t="s">
        <v>74</v>
      </c>
      <c r="AY712" s="211" t="s">
        <v>137</v>
      </c>
    </row>
    <row r="713" spans="1:65" s="13" customFormat="1" ht="11.25">
      <c r="B713" s="201"/>
      <c r="C713" s="202"/>
      <c r="D713" s="203" t="s">
        <v>147</v>
      </c>
      <c r="E713" s="204" t="s">
        <v>1</v>
      </c>
      <c r="F713" s="205" t="s">
        <v>188</v>
      </c>
      <c r="G713" s="202"/>
      <c r="H713" s="204" t="s">
        <v>1</v>
      </c>
      <c r="I713" s="206"/>
      <c r="J713" s="202"/>
      <c r="K713" s="202"/>
      <c r="L713" s="207"/>
      <c r="M713" s="208"/>
      <c r="N713" s="209"/>
      <c r="O713" s="209"/>
      <c r="P713" s="209"/>
      <c r="Q713" s="209"/>
      <c r="R713" s="209"/>
      <c r="S713" s="209"/>
      <c r="T713" s="210"/>
      <c r="AT713" s="211" t="s">
        <v>147</v>
      </c>
      <c r="AU713" s="211" t="s">
        <v>145</v>
      </c>
      <c r="AV713" s="13" t="s">
        <v>82</v>
      </c>
      <c r="AW713" s="13" t="s">
        <v>32</v>
      </c>
      <c r="AX713" s="13" t="s">
        <v>74</v>
      </c>
      <c r="AY713" s="211" t="s">
        <v>137</v>
      </c>
    </row>
    <row r="714" spans="1:65" s="14" customFormat="1" ht="11.25">
      <c r="B714" s="212"/>
      <c r="C714" s="213"/>
      <c r="D714" s="203" t="s">
        <v>147</v>
      </c>
      <c r="E714" s="214" t="s">
        <v>1</v>
      </c>
      <c r="F714" s="215" t="s">
        <v>1346</v>
      </c>
      <c r="G714" s="213"/>
      <c r="H714" s="216">
        <v>1.5</v>
      </c>
      <c r="I714" s="217"/>
      <c r="J714" s="213"/>
      <c r="K714" s="213"/>
      <c r="L714" s="218"/>
      <c r="M714" s="219"/>
      <c r="N714" s="220"/>
      <c r="O714" s="220"/>
      <c r="P714" s="220"/>
      <c r="Q714" s="220"/>
      <c r="R714" s="220"/>
      <c r="S714" s="220"/>
      <c r="T714" s="221"/>
      <c r="AT714" s="222" t="s">
        <v>147</v>
      </c>
      <c r="AU714" s="222" t="s">
        <v>145</v>
      </c>
      <c r="AV714" s="14" t="s">
        <v>145</v>
      </c>
      <c r="AW714" s="14" t="s">
        <v>32</v>
      </c>
      <c r="AX714" s="14" t="s">
        <v>74</v>
      </c>
      <c r="AY714" s="222" t="s">
        <v>137</v>
      </c>
    </row>
    <row r="715" spans="1:65" s="13" customFormat="1" ht="11.25">
      <c r="B715" s="201"/>
      <c r="C715" s="202"/>
      <c r="D715" s="203" t="s">
        <v>147</v>
      </c>
      <c r="E715" s="204" t="s">
        <v>1</v>
      </c>
      <c r="F715" s="205" t="s">
        <v>1174</v>
      </c>
      <c r="G715" s="202"/>
      <c r="H715" s="204" t="s">
        <v>1</v>
      </c>
      <c r="I715" s="206"/>
      <c r="J715" s="202"/>
      <c r="K715" s="202"/>
      <c r="L715" s="207"/>
      <c r="M715" s="208"/>
      <c r="N715" s="209"/>
      <c r="O715" s="209"/>
      <c r="P715" s="209"/>
      <c r="Q715" s="209"/>
      <c r="R715" s="209"/>
      <c r="S715" s="209"/>
      <c r="T715" s="210"/>
      <c r="AT715" s="211" t="s">
        <v>147</v>
      </c>
      <c r="AU715" s="211" t="s">
        <v>145</v>
      </c>
      <c r="AV715" s="13" t="s">
        <v>82</v>
      </c>
      <c r="AW715" s="13" t="s">
        <v>32</v>
      </c>
      <c r="AX715" s="13" t="s">
        <v>74</v>
      </c>
      <c r="AY715" s="211" t="s">
        <v>137</v>
      </c>
    </row>
    <row r="716" spans="1:65" s="14" customFormat="1" ht="11.25">
      <c r="B716" s="212"/>
      <c r="C716" s="213"/>
      <c r="D716" s="203" t="s">
        <v>147</v>
      </c>
      <c r="E716" s="214" t="s">
        <v>1</v>
      </c>
      <c r="F716" s="215" t="s">
        <v>1346</v>
      </c>
      <c r="G716" s="213"/>
      <c r="H716" s="216">
        <v>1.5</v>
      </c>
      <c r="I716" s="217"/>
      <c r="J716" s="213"/>
      <c r="K716" s="213"/>
      <c r="L716" s="218"/>
      <c r="M716" s="219"/>
      <c r="N716" s="220"/>
      <c r="O716" s="220"/>
      <c r="P716" s="220"/>
      <c r="Q716" s="220"/>
      <c r="R716" s="220"/>
      <c r="S716" s="220"/>
      <c r="T716" s="221"/>
      <c r="AT716" s="222" t="s">
        <v>147</v>
      </c>
      <c r="AU716" s="222" t="s">
        <v>145</v>
      </c>
      <c r="AV716" s="14" t="s">
        <v>145</v>
      </c>
      <c r="AW716" s="14" t="s">
        <v>32</v>
      </c>
      <c r="AX716" s="14" t="s">
        <v>74</v>
      </c>
      <c r="AY716" s="222" t="s">
        <v>137</v>
      </c>
    </row>
    <row r="717" spans="1:65" s="15" customFormat="1" ht="11.25">
      <c r="B717" s="223"/>
      <c r="C717" s="224"/>
      <c r="D717" s="203" t="s">
        <v>147</v>
      </c>
      <c r="E717" s="225" t="s">
        <v>1</v>
      </c>
      <c r="F717" s="226" t="s">
        <v>162</v>
      </c>
      <c r="G717" s="224"/>
      <c r="H717" s="227">
        <v>3</v>
      </c>
      <c r="I717" s="228"/>
      <c r="J717" s="224"/>
      <c r="K717" s="224"/>
      <c r="L717" s="229"/>
      <c r="M717" s="230"/>
      <c r="N717" s="231"/>
      <c r="O717" s="231"/>
      <c r="P717" s="231"/>
      <c r="Q717" s="231"/>
      <c r="R717" s="231"/>
      <c r="S717" s="231"/>
      <c r="T717" s="232"/>
      <c r="AT717" s="233" t="s">
        <v>147</v>
      </c>
      <c r="AU717" s="233" t="s">
        <v>145</v>
      </c>
      <c r="AV717" s="15" t="s">
        <v>144</v>
      </c>
      <c r="AW717" s="15" t="s">
        <v>32</v>
      </c>
      <c r="AX717" s="15" t="s">
        <v>82</v>
      </c>
      <c r="AY717" s="233" t="s">
        <v>137</v>
      </c>
    </row>
    <row r="718" spans="1:65" s="2" customFormat="1" ht="24.2" customHeight="1">
      <c r="A718" s="34"/>
      <c r="B718" s="35"/>
      <c r="C718" s="187" t="s">
        <v>1347</v>
      </c>
      <c r="D718" s="187" t="s">
        <v>140</v>
      </c>
      <c r="E718" s="188" t="s">
        <v>1348</v>
      </c>
      <c r="F718" s="189" t="s">
        <v>1349</v>
      </c>
      <c r="G718" s="190" t="s">
        <v>154</v>
      </c>
      <c r="H718" s="191">
        <v>3</v>
      </c>
      <c r="I718" s="192"/>
      <c r="J718" s="193">
        <f>ROUND(I718*H718,2)</f>
        <v>0</v>
      </c>
      <c r="K718" s="194"/>
      <c r="L718" s="39"/>
      <c r="M718" s="195" t="s">
        <v>1</v>
      </c>
      <c r="N718" s="196" t="s">
        <v>40</v>
      </c>
      <c r="O718" s="71"/>
      <c r="P718" s="197">
        <f>O718*H718</f>
        <v>0</v>
      </c>
      <c r="Q718" s="197">
        <v>1.2E-4</v>
      </c>
      <c r="R718" s="197">
        <f>Q718*H718</f>
        <v>3.6000000000000002E-4</v>
      </c>
      <c r="S718" s="197">
        <v>0</v>
      </c>
      <c r="T718" s="198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99" t="s">
        <v>233</v>
      </c>
      <c r="AT718" s="199" t="s">
        <v>140</v>
      </c>
      <c r="AU718" s="199" t="s">
        <v>145</v>
      </c>
      <c r="AY718" s="17" t="s">
        <v>137</v>
      </c>
      <c r="BE718" s="200">
        <f>IF(N718="základní",J718,0)</f>
        <v>0</v>
      </c>
      <c r="BF718" s="200">
        <f>IF(N718="snížená",J718,0)</f>
        <v>0</v>
      </c>
      <c r="BG718" s="200">
        <f>IF(N718="zákl. přenesená",J718,0)</f>
        <v>0</v>
      </c>
      <c r="BH718" s="200">
        <f>IF(N718="sníž. přenesená",J718,0)</f>
        <v>0</v>
      </c>
      <c r="BI718" s="200">
        <f>IF(N718="nulová",J718,0)</f>
        <v>0</v>
      </c>
      <c r="BJ718" s="17" t="s">
        <v>145</v>
      </c>
      <c r="BK718" s="200">
        <f>ROUND(I718*H718,2)</f>
        <v>0</v>
      </c>
      <c r="BL718" s="17" t="s">
        <v>233</v>
      </c>
      <c r="BM718" s="199" t="s">
        <v>1350</v>
      </c>
    </row>
    <row r="719" spans="1:65" s="2" customFormat="1" ht="24.2" customHeight="1">
      <c r="A719" s="34"/>
      <c r="B719" s="35"/>
      <c r="C719" s="187" t="s">
        <v>1351</v>
      </c>
      <c r="D719" s="187" t="s">
        <v>140</v>
      </c>
      <c r="E719" s="188" t="s">
        <v>1352</v>
      </c>
      <c r="F719" s="189" t="s">
        <v>1353</v>
      </c>
      <c r="G719" s="190" t="s">
        <v>154</v>
      </c>
      <c r="H719" s="191">
        <v>3</v>
      </c>
      <c r="I719" s="192"/>
      <c r="J719" s="193">
        <f>ROUND(I719*H719,2)</f>
        <v>0</v>
      </c>
      <c r="K719" s="194"/>
      <c r="L719" s="39"/>
      <c r="M719" s="195" t="s">
        <v>1</v>
      </c>
      <c r="N719" s="196" t="s">
        <v>40</v>
      </c>
      <c r="O719" s="71"/>
      <c r="P719" s="197">
        <f>O719*H719</f>
        <v>0</v>
      </c>
      <c r="Q719" s="197">
        <v>1.2E-4</v>
      </c>
      <c r="R719" s="197">
        <f>Q719*H719</f>
        <v>3.6000000000000002E-4</v>
      </c>
      <c r="S719" s="197">
        <v>0</v>
      </c>
      <c r="T719" s="198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99" t="s">
        <v>233</v>
      </c>
      <c r="AT719" s="199" t="s">
        <v>140</v>
      </c>
      <c r="AU719" s="199" t="s">
        <v>145</v>
      </c>
      <c r="AY719" s="17" t="s">
        <v>137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7" t="s">
        <v>145</v>
      </c>
      <c r="BK719" s="200">
        <f>ROUND(I719*H719,2)</f>
        <v>0</v>
      </c>
      <c r="BL719" s="17" t="s">
        <v>233</v>
      </c>
      <c r="BM719" s="199" t="s">
        <v>1354</v>
      </c>
    </row>
    <row r="720" spans="1:65" s="12" customFormat="1" ht="22.9" customHeight="1">
      <c r="B720" s="171"/>
      <c r="C720" s="172"/>
      <c r="D720" s="173" t="s">
        <v>73</v>
      </c>
      <c r="E720" s="185" t="s">
        <v>1355</v>
      </c>
      <c r="F720" s="185" t="s">
        <v>1356</v>
      </c>
      <c r="G720" s="172"/>
      <c r="H720" s="172"/>
      <c r="I720" s="175"/>
      <c r="J720" s="186">
        <f>BK720</f>
        <v>0</v>
      </c>
      <c r="K720" s="172"/>
      <c r="L720" s="177"/>
      <c r="M720" s="178"/>
      <c r="N720" s="179"/>
      <c r="O720" s="179"/>
      <c r="P720" s="180">
        <f>SUM(P721:P742)</f>
        <v>0</v>
      </c>
      <c r="Q720" s="179"/>
      <c r="R720" s="180">
        <f>SUM(R721:R742)</f>
        <v>0.31188150000000003</v>
      </c>
      <c r="S720" s="179"/>
      <c r="T720" s="181">
        <f>SUM(T721:T742)</f>
        <v>9.8106499999999999E-2</v>
      </c>
      <c r="AR720" s="182" t="s">
        <v>145</v>
      </c>
      <c r="AT720" s="183" t="s">
        <v>73</v>
      </c>
      <c r="AU720" s="183" t="s">
        <v>82</v>
      </c>
      <c r="AY720" s="182" t="s">
        <v>137</v>
      </c>
      <c r="BK720" s="184">
        <f>SUM(BK721:BK742)</f>
        <v>0</v>
      </c>
    </row>
    <row r="721" spans="1:65" s="2" customFormat="1" ht="24.2" customHeight="1">
      <c r="A721" s="34"/>
      <c r="B721" s="35"/>
      <c r="C721" s="187" t="s">
        <v>1357</v>
      </c>
      <c r="D721" s="187" t="s">
        <v>140</v>
      </c>
      <c r="E721" s="188" t="s">
        <v>1358</v>
      </c>
      <c r="F721" s="189" t="s">
        <v>1359</v>
      </c>
      <c r="G721" s="190" t="s">
        <v>154</v>
      </c>
      <c r="H721" s="191">
        <v>213.27500000000001</v>
      </c>
      <c r="I721" s="192"/>
      <c r="J721" s="193">
        <f>ROUND(I721*H721,2)</f>
        <v>0</v>
      </c>
      <c r="K721" s="194"/>
      <c r="L721" s="39"/>
      <c r="M721" s="195" t="s">
        <v>1</v>
      </c>
      <c r="N721" s="196" t="s">
        <v>40</v>
      </c>
      <c r="O721" s="71"/>
      <c r="P721" s="197">
        <f>O721*H721</f>
        <v>0</v>
      </c>
      <c r="Q721" s="197">
        <v>0</v>
      </c>
      <c r="R721" s="197">
        <f>Q721*H721</f>
        <v>0</v>
      </c>
      <c r="S721" s="197">
        <v>0</v>
      </c>
      <c r="T721" s="198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9" t="s">
        <v>233</v>
      </c>
      <c r="AT721" s="199" t="s">
        <v>140</v>
      </c>
      <c r="AU721" s="199" t="s">
        <v>145</v>
      </c>
      <c r="AY721" s="17" t="s">
        <v>137</v>
      </c>
      <c r="BE721" s="200">
        <f>IF(N721="základní",J721,0)</f>
        <v>0</v>
      </c>
      <c r="BF721" s="200">
        <f>IF(N721="snížená",J721,0)</f>
        <v>0</v>
      </c>
      <c r="BG721" s="200">
        <f>IF(N721="zákl. přenesená",J721,0)</f>
        <v>0</v>
      </c>
      <c r="BH721" s="200">
        <f>IF(N721="sníž. přenesená",J721,0)</f>
        <v>0</v>
      </c>
      <c r="BI721" s="200">
        <f>IF(N721="nulová",J721,0)</f>
        <v>0</v>
      </c>
      <c r="BJ721" s="17" t="s">
        <v>145</v>
      </c>
      <c r="BK721" s="200">
        <f>ROUND(I721*H721,2)</f>
        <v>0</v>
      </c>
      <c r="BL721" s="17" t="s">
        <v>233</v>
      </c>
      <c r="BM721" s="199" t="s">
        <v>1360</v>
      </c>
    </row>
    <row r="722" spans="1:65" s="14" customFormat="1" ht="11.25">
      <c r="B722" s="212"/>
      <c r="C722" s="213"/>
      <c r="D722" s="203" t="s">
        <v>147</v>
      </c>
      <c r="E722" s="214" t="s">
        <v>1</v>
      </c>
      <c r="F722" s="215" t="s">
        <v>1361</v>
      </c>
      <c r="G722" s="213"/>
      <c r="H722" s="216">
        <v>163.27499999999998</v>
      </c>
      <c r="I722" s="217"/>
      <c r="J722" s="213"/>
      <c r="K722" s="213"/>
      <c r="L722" s="218"/>
      <c r="M722" s="219"/>
      <c r="N722" s="220"/>
      <c r="O722" s="220"/>
      <c r="P722" s="220"/>
      <c r="Q722" s="220"/>
      <c r="R722" s="220"/>
      <c r="S722" s="220"/>
      <c r="T722" s="221"/>
      <c r="AT722" s="222" t="s">
        <v>147</v>
      </c>
      <c r="AU722" s="222" t="s">
        <v>145</v>
      </c>
      <c r="AV722" s="14" t="s">
        <v>145</v>
      </c>
      <c r="AW722" s="14" t="s">
        <v>32</v>
      </c>
      <c r="AX722" s="14" t="s">
        <v>74</v>
      </c>
      <c r="AY722" s="222" t="s">
        <v>137</v>
      </c>
    </row>
    <row r="723" spans="1:65" s="13" customFormat="1" ht="11.25">
      <c r="B723" s="201"/>
      <c r="C723" s="202"/>
      <c r="D723" s="203" t="s">
        <v>147</v>
      </c>
      <c r="E723" s="204" t="s">
        <v>1</v>
      </c>
      <c r="F723" s="205" t="s">
        <v>1362</v>
      </c>
      <c r="G723" s="202"/>
      <c r="H723" s="204" t="s">
        <v>1</v>
      </c>
      <c r="I723" s="206"/>
      <c r="J723" s="202"/>
      <c r="K723" s="202"/>
      <c r="L723" s="207"/>
      <c r="M723" s="208"/>
      <c r="N723" s="209"/>
      <c r="O723" s="209"/>
      <c r="P723" s="209"/>
      <c r="Q723" s="209"/>
      <c r="R723" s="209"/>
      <c r="S723" s="209"/>
      <c r="T723" s="210"/>
      <c r="AT723" s="211" t="s">
        <v>147</v>
      </c>
      <c r="AU723" s="211" t="s">
        <v>145</v>
      </c>
      <c r="AV723" s="13" t="s">
        <v>82</v>
      </c>
      <c r="AW723" s="13" t="s">
        <v>32</v>
      </c>
      <c r="AX723" s="13" t="s">
        <v>74</v>
      </c>
      <c r="AY723" s="211" t="s">
        <v>137</v>
      </c>
    </row>
    <row r="724" spans="1:65" s="14" customFormat="1" ht="11.25">
      <c r="B724" s="212"/>
      <c r="C724" s="213"/>
      <c r="D724" s="203" t="s">
        <v>147</v>
      </c>
      <c r="E724" s="214" t="s">
        <v>1</v>
      </c>
      <c r="F724" s="215" t="s">
        <v>401</v>
      </c>
      <c r="G724" s="213"/>
      <c r="H724" s="216">
        <v>50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147</v>
      </c>
      <c r="AU724" s="222" t="s">
        <v>145</v>
      </c>
      <c r="AV724" s="14" t="s">
        <v>145</v>
      </c>
      <c r="AW724" s="14" t="s">
        <v>32</v>
      </c>
      <c r="AX724" s="14" t="s">
        <v>74</v>
      </c>
      <c r="AY724" s="222" t="s">
        <v>137</v>
      </c>
    </row>
    <row r="725" spans="1:65" s="15" customFormat="1" ht="11.25">
      <c r="B725" s="223"/>
      <c r="C725" s="224"/>
      <c r="D725" s="203" t="s">
        <v>147</v>
      </c>
      <c r="E725" s="225" t="s">
        <v>1</v>
      </c>
      <c r="F725" s="226" t="s">
        <v>162</v>
      </c>
      <c r="G725" s="224"/>
      <c r="H725" s="227">
        <v>213.27499999999998</v>
      </c>
      <c r="I725" s="228"/>
      <c r="J725" s="224"/>
      <c r="K725" s="224"/>
      <c r="L725" s="229"/>
      <c r="M725" s="230"/>
      <c r="N725" s="231"/>
      <c r="O725" s="231"/>
      <c r="P725" s="231"/>
      <c r="Q725" s="231"/>
      <c r="R725" s="231"/>
      <c r="S725" s="231"/>
      <c r="T725" s="232"/>
      <c r="AT725" s="233" t="s">
        <v>147</v>
      </c>
      <c r="AU725" s="233" t="s">
        <v>145</v>
      </c>
      <c r="AV725" s="15" t="s">
        <v>144</v>
      </c>
      <c r="AW725" s="15" t="s">
        <v>32</v>
      </c>
      <c r="AX725" s="15" t="s">
        <v>82</v>
      </c>
      <c r="AY725" s="233" t="s">
        <v>137</v>
      </c>
    </row>
    <row r="726" spans="1:65" s="2" customFormat="1" ht="24.2" customHeight="1">
      <c r="A726" s="34"/>
      <c r="B726" s="35"/>
      <c r="C726" s="187" t="s">
        <v>1363</v>
      </c>
      <c r="D726" s="187" t="s">
        <v>140</v>
      </c>
      <c r="E726" s="188" t="s">
        <v>1364</v>
      </c>
      <c r="F726" s="189" t="s">
        <v>1365</v>
      </c>
      <c r="G726" s="190" t="s">
        <v>154</v>
      </c>
      <c r="H726" s="191">
        <v>213.27500000000001</v>
      </c>
      <c r="I726" s="192"/>
      <c r="J726" s="193">
        <f>ROUND(I726*H726,2)</f>
        <v>0</v>
      </c>
      <c r="K726" s="194"/>
      <c r="L726" s="39"/>
      <c r="M726" s="195" t="s">
        <v>1</v>
      </c>
      <c r="N726" s="196" t="s">
        <v>40</v>
      </c>
      <c r="O726" s="71"/>
      <c r="P726" s="197">
        <f>O726*H726</f>
        <v>0</v>
      </c>
      <c r="Q726" s="197">
        <v>0</v>
      </c>
      <c r="R726" s="197">
        <f>Q726*H726</f>
        <v>0</v>
      </c>
      <c r="S726" s="197">
        <v>1.4999999999999999E-4</v>
      </c>
      <c r="T726" s="198">
        <f>S726*H726</f>
        <v>3.1991249999999999E-2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99" t="s">
        <v>233</v>
      </c>
      <c r="AT726" s="199" t="s">
        <v>140</v>
      </c>
      <c r="AU726" s="199" t="s">
        <v>145</v>
      </c>
      <c r="AY726" s="17" t="s">
        <v>137</v>
      </c>
      <c r="BE726" s="200">
        <f>IF(N726="základní",J726,0)</f>
        <v>0</v>
      </c>
      <c r="BF726" s="200">
        <f>IF(N726="snížená",J726,0)</f>
        <v>0</v>
      </c>
      <c r="BG726" s="200">
        <f>IF(N726="zákl. přenesená",J726,0)</f>
        <v>0</v>
      </c>
      <c r="BH726" s="200">
        <f>IF(N726="sníž. přenesená",J726,0)</f>
        <v>0</v>
      </c>
      <c r="BI726" s="200">
        <f>IF(N726="nulová",J726,0)</f>
        <v>0</v>
      </c>
      <c r="BJ726" s="17" t="s">
        <v>145</v>
      </c>
      <c r="BK726" s="200">
        <f>ROUND(I726*H726,2)</f>
        <v>0</v>
      </c>
      <c r="BL726" s="17" t="s">
        <v>233</v>
      </c>
      <c r="BM726" s="199" t="s">
        <v>1366</v>
      </c>
    </row>
    <row r="727" spans="1:65" s="2" customFormat="1" ht="16.5" customHeight="1">
      <c r="A727" s="34"/>
      <c r="B727" s="35"/>
      <c r="C727" s="187" t="s">
        <v>1367</v>
      </c>
      <c r="D727" s="187" t="s">
        <v>140</v>
      </c>
      <c r="E727" s="188" t="s">
        <v>1368</v>
      </c>
      <c r="F727" s="189" t="s">
        <v>1369</v>
      </c>
      <c r="G727" s="190" t="s">
        <v>154</v>
      </c>
      <c r="H727" s="191">
        <v>213.27500000000001</v>
      </c>
      <c r="I727" s="192"/>
      <c r="J727" s="193">
        <f>ROUND(I727*H727,2)</f>
        <v>0</v>
      </c>
      <c r="K727" s="194"/>
      <c r="L727" s="39"/>
      <c r="M727" s="195" t="s">
        <v>1</v>
      </c>
      <c r="N727" s="196" t="s">
        <v>40</v>
      </c>
      <c r="O727" s="71"/>
      <c r="P727" s="197">
        <f>O727*H727</f>
        <v>0</v>
      </c>
      <c r="Q727" s="197">
        <v>1E-3</v>
      </c>
      <c r="R727" s="197">
        <f>Q727*H727</f>
        <v>0.21327500000000002</v>
      </c>
      <c r="S727" s="197">
        <v>3.1E-4</v>
      </c>
      <c r="T727" s="198">
        <f>S727*H727</f>
        <v>6.611525E-2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9" t="s">
        <v>233</v>
      </c>
      <c r="AT727" s="199" t="s">
        <v>140</v>
      </c>
      <c r="AU727" s="199" t="s">
        <v>145</v>
      </c>
      <c r="AY727" s="17" t="s">
        <v>137</v>
      </c>
      <c r="BE727" s="200">
        <f>IF(N727="základní",J727,0)</f>
        <v>0</v>
      </c>
      <c r="BF727" s="200">
        <f>IF(N727="snížená",J727,0)</f>
        <v>0</v>
      </c>
      <c r="BG727" s="200">
        <f>IF(N727="zákl. přenesená",J727,0)</f>
        <v>0</v>
      </c>
      <c r="BH727" s="200">
        <f>IF(N727="sníž. přenesená",J727,0)</f>
        <v>0</v>
      </c>
      <c r="BI727" s="200">
        <f>IF(N727="nulová",J727,0)</f>
        <v>0</v>
      </c>
      <c r="BJ727" s="17" t="s">
        <v>145</v>
      </c>
      <c r="BK727" s="200">
        <f>ROUND(I727*H727,2)</f>
        <v>0</v>
      </c>
      <c r="BL727" s="17" t="s">
        <v>233</v>
      </c>
      <c r="BM727" s="199" t="s">
        <v>1370</v>
      </c>
    </row>
    <row r="728" spans="1:65" s="2" customFormat="1" ht="24.2" customHeight="1">
      <c r="A728" s="34"/>
      <c r="B728" s="35"/>
      <c r="C728" s="187" t="s">
        <v>1371</v>
      </c>
      <c r="D728" s="187" t="s">
        <v>140</v>
      </c>
      <c r="E728" s="188" t="s">
        <v>1372</v>
      </c>
      <c r="F728" s="189" t="s">
        <v>1373</v>
      </c>
      <c r="G728" s="190" t="s">
        <v>154</v>
      </c>
      <c r="H728" s="191">
        <v>213.27500000000001</v>
      </c>
      <c r="I728" s="192"/>
      <c r="J728" s="193">
        <f>ROUND(I728*H728,2)</f>
        <v>0</v>
      </c>
      <c r="K728" s="194"/>
      <c r="L728" s="39"/>
      <c r="M728" s="195" t="s">
        <v>1</v>
      </c>
      <c r="N728" s="196" t="s">
        <v>40</v>
      </c>
      <c r="O728" s="71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99" t="s">
        <v>233</v>
      </c>
      <c r="AT728" s="199" t="s">
        <v>140</v>
      </c>
      <c r="AU728" s="199" t="s">
        <v>145</v>
      </c>
      <c r="AY728" s="17" t="s">
        <v>137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7" t="s">
        <v>145</v>
      </c>
      <c r="BK728" s="200">
        <f>ROUND(I728*H728,2)</f>
        <v>0</v>
      </c>
      <c r="BL728" s="17" t="s">
        <v>233</v>
      </c>
      <c r="BM728" s="199" t="s">
        <v>1374</v>
      </c>
    </row>
    <row r="729" spans="1:65" s="2" customFormat="1" ht="24.2" customHeight="1">
      <c r="A729" s="34"/>
      <c r="B729" s="35"/>
      <c r="C729" s="187" t="s">
        <v>1375</v>
      </c>
      <c r="D729" s="187" t="s">
        <v>140</v>
      </c>
      <c r="E729" s="188" t="s">
        <v>1376</v>
      </c>
      <c r="F729" s="189" t="s">
        <v>1377</v>
      </c>
      <c r="G729" s="190" t="s">
        <v>266</v>
      </c>
      <c r="H729" s="191">
        <v>50</v>
      </c>
      <c r="I729" s="192"/>
      <c r="J729" s="193">
        <f>ROUND(I729*H729,2)</f>
        <v>0</v>
      </c>
      <c r="K729" s="194"/>
      <c r="L729" s="39"/>
      <c r="M729" s="195" t="s">
        <v>1</v>
      </c>
      <c r="N729" s="196" t="s">
        <v>40</v>
      </c>
      <c r="O729" s="71"/>
      <c r="P729" s="197">
        <f>O729*H729</f>
        <v>0</v>
      </c>
      <c r="Q729" s="197">
        <v>1.0000000000000001E-5</v>
      </c>
      <c r="R729" s="197">
        <f>Q729*H729</f>
        <v>5.0000000000000001E-4</v>
      </c>
      <c r="S729" s="197">
        <v>0</v>
      </c>
      <c r="T729" s="198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99" t="s">
        <v>233</v>
      </c>
      <c r="AT729" s="199" t="s">
        <v>140</v>
      </c>
      <c r="AU729" s="199" t="s">
        <v>145</v>
      </c>
      <c r="AY729" s="17" t="s">
        <v>137</v>
      </c>
      <c r="BE729" s="200">
        <f>IF(N729="základní",J729,0)</f>
        <v>0</v>
      </c>
      <c r="BF729" s="200">
        <f>IF(N729="snížená",J729,0)</f>
        <v>0</v>
      </c>
      <c r="BG729" s="200">
        <f>IF(N729="zákl. přenesená",J729,0)</f>
        <v>0</v>
      </c>
      <c r="BH729" s="200">
        <f>IF(N729="sníž. přenesená",J729,0)</f>
        <v>0</v>
      </c>
      <c r="BI729" s="200">
        <f>IF(N729="nulová",J729,0)</f>
        <v>0</v>
      </c>
      <c r="BJ729" s="17" t="s">
        <v>145</v>
      </c>
      <c r="BK729" s="200">
        <f>ROUND(I729*H729,2)</f>
        <v>0</v>
      </c>
      <c r="BL729" s="17" t="s">
        <v>233</v>
      </c>
      <c r="BM729" s="199" t="s">
        <v>1378</v>
      </c>
    </row>
    <row r="730" spans="1:65" s="13" customFormat="1" ht="11.25">
      <c r="B730" s="201"/>
      <c r="C730" s="202"/>
      <c r="D730" s="203" t="s">
        <v>147</v>
      </c>
      <c r="E730" s="204" t="s">
        <v>1</v>
      </c>
      <c r="F730" s="205" t="s">
        <v>1379</v>
      </c>
      <c r="G730" s="202"/>
      <c r="H730" s="204" t="s">
        <v>1</v>
      </c>
      <c r="I730" s="206"/>
      <c r="J730" s="202"/>
      <c r="K730" s="202"/>
      <c r="L730" s="207"/>
      <c r="M730" s="208"/>
      <c r="N730" s="209"/>
      <c r="O730" s="209"/>
      <c r="P730" s="209"/>
      <c r="Q730" s="209"/>
      <c r="R730" s="209"/>
      <c r="S730" s="209"/>
      <c r="T730" s="210"/>
      <c r="AT730" s="211" t="s">
        <v>147</v>
      </c>
      <c r="AU730" s="211" t="s">
        <v>145</v>
      </c>
      <c r="AV730" s="13" t="s">
        <v>82</v>
      </c>
      <c r="AW730" s="13" t="s">
        <v>32</v>
      </c>
      <c r="AX730" s="13" t="s">
        <v>74</v>
      </c>
      <c r="AY730" s="211" t="s">
        <v>137</v>
      </c>
    </row>
    <row r="731" spans="1:65" s="14" customFormat="1" ht="11.25">
      <c r="B731" s="212"/>
      <c r="C731" s="213"/>
      <c r="D731" s="203" t="s">
        <v>147</v>
      </c>
      <c r="E731" s="214" t="s">
        <v>1</v>
      </c>
      <c r="F731" s="215" t="s">
        <v>401</v>
      </c>
      <c r="G731" s="213"/>
      <c r="H731" s="216">
        <v>50</v>
      </c>
      <c r="I731" s="217"/>
      <c r="J731" s="213"/>
      <c r="K731" s="213"/>
      <c r="L731" s="218"/>
      <c r="M731" s="219"/>
      <c r="N731" s="220"/>
      <c r="O731" s="220"/>
      <c r="P731" s="220"/>
      <c r="Q731" s="220"/>
      <c r="R731" s="220"/>
      <c r="S731" s="220"/>
      <c r="T731" s="221"/>
      <c r="AT731" s="222" t="s">
        <v>147</v>
      </c>
      <c r="AU731" s="222" t="s">
        <v>145</v>
      </c>
      <c r="AV731" s="14" t="s">
        <v>145</v>
      </c>
      <c r="AW731" s="14" t="s">
        <v>32</v>
      </c>
      <c r="AX731" s="14" t="s">
        <v>82</v>
      </c>
      <c r="AY731" s="222" t="s">
        <v>137</v>
      </c>
    </row>
    <row r="732" spans="1:65" s="2" customFormat="1" ht="16.5" customHeight="1">
      <c r="A732" s="34"/>
      <c r="B732" s="35"/>
      <c r="C732" s="187" t="s">
        <v>1380</v>
      </c>
      <c r="D732" s="187" t="s">
        <v>140</v>
      </c>
      <c r="E732" s="188" t="s">
        <v>1381</v>
      </c>
      <c r="F732" s="189" t="s">
        <v>1382</v>
      </c>
      <c r="G732" s="190" t="s">
        <v>154</v>
      </c>
      <c r="H732" s="191">
        <v>40.299999999999997</v>
      </c>
      <c r="I732" s="192"/>
      <c r="J732" s="193">
        <f>ROUND(I732*H732,2)</f>
        <v>0</v>
      </c>
      <c r="K732" s="194"/>
      <c r="L732" s="39"/>
      <c r="M732" s="195" t="s">
        <v>1</v>
      </c>
      <c r="N732" s="196" t="s">
        <v>40</v>
      </c>
      <c r="O732" s="71"/>
      <c r="P732" s="197">
        <f>O732*H732</f>
        <v>0</v>
      </c>
      <c r="Q732" s="197">
        <v>0</v>
      </c>
      <c r="R732" s="197">
        <f>Q732*H732</f>
        <v>0</v>
      </c>
      <c r="S732" s="197">
        <v>0</v>
      </c>
      <c r="T732" s="198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99" t="s">
        <v>233</v>
      </c>
      <c r="AT732" s="199" t="s">
        <v>140</v>
      </c>
      <c r="AU732" s="199" t="s">
        <v>145</v>
      </c>
      <c r="AY732" s="17" t="s">
        <v>137</v>
      </c>
      <c r="BE732" s="200">
        <f>IF(N732="základní",J732,0)</f>
        <v>0</v>
      </c>
      <c r="BF732" s="200">
        <f>IF(N732="snížená",J732,0)</f>
        <v>0</v>
      </c>
      <c r="BG732" s="200">
        <f>IF(N732="zákl. přenesená",J732,0)</f>
        <v>0</v>
      </c>
      <c r="BH732" s="200">
        <f>IF(N732="sníž. přenesená",J732,0)</f>
        <v>0</v>
      </c>
      <c r="BI732" s="200">
        <f>IF(N732="nulová",J732,0)</f>
        <v>0</v>
      </c>
      <c r="BJ732" s="17" t="s">
        <v>145</v>
      </c>
      <c r="BK732" s="200">
        <f>ROUND(I732*H732,2)</f>
        <v>0</v>
      </c>
      <c r="BL732" s="17" t="s">
        <v>233</v>
      </c>
      <c r="BM732" s="199" t="s">
        <v>1383</v>
      </c>
    </row>
    <row r="733" spans="1:65" s="2" customFormat="1" ht="16.5" customHeight="1">
      <c r="A733" s="34"/>
      <c r="B733" s="35"/>
      <c r="C733" s="234" t="s">
        <v>1384</v>
      </c>
      <c r="D733" s="234" t="s">
        <v>339</v>
      </c>
      <c r="E733" s="235" t="s">
        <v>1385</v>
      </c>
      <c r="F733" s="236" t="s">
        <v>1386</v>
      </c>
      <c r="G733" s="237" t="s">
        <v>154</v>
      </c>
      <c r="H733" s="238">
        <v>42.314999999999998</v>
      </c>
      <c r="I733" s="239"/>
      <c r="J733" s="240">
        <f>ROUND(I733*H733,2)</f>
        <v>0</v>
      </c>
      <c r="K733" s="241"/>
      <c r="L733" s="242"/>
      <c r="M733" s="243" t="s">
        <v>1</v>
      </c>
      <c r="N733" s="244" t="s">
        <v>40</v>
      </c>
      <c r="O733" s="71"/>
      <c r="P733" s="197">
        <f>O733*H733</f>
        <v>0</v>
      </c>
      <c r="Q733" s="197">
        <v>0</v>
      </c>
      <c r="R733" s="197">
        <f>Q733*H733</f>
        <v>0</v>
      </c>
      <c r="S733" s="197">
        <v>0</v>
      </c>
      <c r="T733" s="198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99" t="s">
        <v>311</v>
      </c>
      <c r="AT733" s="199" t="s">
        <v>339</v>
      </c>
      <c r="AU733" s="199" t="s">
        <v>145</v>
      </c>
      <c r="AY733" s="17" t="s">
        <v>137</v>
      </c>
      <c r="BE733" s="200">
        <f>IF(N733="základní",J733,0)</f>
        <v>0</v>
      </c>
      <c r="BF733" s="200">
        <f>IF(N733="snížená",J733,0)</f>
        <v>0</v>
      </c>
      <c r="BG733" s="200">
        <f>IF(N733="zákl. přenesená",J733,0)</f>
        <v>0</v>
      </c>
      <c r="BH733" s="200">
        <f>IF(N733="sníž. přenesená",J733,0)</f>
        <v>0</v>
      </c>
      <c r="BI733" s="200">
        <f>IF(N733="nulová",J733,0)</f>
        <v>0</v>
      </c>
      <c r="BJ733" s="17" t="s">
        <v>145</v>
      </c>
      <c r="BK733" s="200">
        <f>ROUND(I733*H733,2)</f>
        <v>0</v>
      </c>
      <c r="BL733" s="17" t="s">
        <v>233</v>
      </c>
      <c r="BM733" s="199" t="s">
        <v>1387</v>
      </c>
    </row>
    <row r="734" spans="1:65" s="14" customFormat="1" ht="11.25">
      <c r="B734" s="212"/>
      <c r="C734" s="213"/>
      <c r="D734" s="203" t="s">
        <v>147</v>
      </c>
      <c r="E734" s="213"/>
      <c r="F734" s="215" t="s">
        <v>343</v>
      </c>
      <c r="G734" s="213"/>
      <c r="H734" s="216">
        <v>42.314999999999998</v>
      </c>
      <c r="I734" s="217"/>
      <c r="J734" s="213"/>
      <c r="K734" s="213"/>
      <c r="L734" s="218"/>
      <c r="M734" s="219"/>
      <c r="N734" s="220"/>
      <c r="O734" s="220"/>
      <c r="P734" s="220"/>
      <c r="Q734" s="220"/>
      <c r="R734" s="220"/>
      <c r="S734" s="220"/>
      <c r="T734" s="221"/>
      <c r="AT734" s="222" t="s">
        <v>147</v>
      </c>
      <c r="AU734" s="222" t="s">
        <v>145</v>
      </c>
      <c r="AV734" s="14" t="s">
        <v>145</v>
      </c>
      <c r="AW734" s="14" t="s">
        <v>4</v>
      </c>
      <c r="AX734" s="14" t="s">
        <v>82</v>
      </c>
      <c r="AY734" s="222" t="s">
        <v>137</v>
      </c>
    </row>
    <row r="735" spans="1:65" s="2" customFormat="1" ht="24.2" customHeight="1">
      <c r="A735" s="34"/>
      <c r="B735" s="35"/>
      <c r="C735" s="187" t="s">
        <v>1388</v>
      </c>
      <c r="D735" s="187" t="s">
        <v>140</v>
      </c>
      <c r="E735" s="188" t="s">
        <v>1389</v>
      </c>
      <c r="F735" s="189" t="s">
        <v>1390</v>
      </c>
      <c r="G735" s="190" t="s">
        <v>154</v>
      </c>
      <c r="H735" s="191">
        <v>30</v>
      </c>
      <c r="I735" s="192"/>
      <c r="J735" s="193">
        <f>ROUND(I735*H735,2)</f>
        <v>0</v>
      </c>
      <c r="K735" s="194"/>
      <c r="L735" s="39"/>
      <c r="M735" s="195" t="s">
        <v>1</v>
      </c>
      <c r="N735" s="196" t="s">
        <v>40</v>
      </c>
      <c r="O735" s="71"/>
      <c r="P735" s="197">
        <f>O735*H735</f>
        <v>0</v>
      </c>
      <c r="Q735" s="197">
        <v>0</v>
      </c>
      <c r="R735" s="197">
        <f>Q735*H735</f>
        <v>0</v>
      </c>
      <c r="S735" s="197">
        <v>0</v>
      </c>
      <c r="T735" s="198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99" t="s">
        <v>233</v>
      </c>
      <c r="AT735" s="199" t="s">
        <v>140</v>
      </c>
      <c r="AU735" s="199" t="s">
        <v>145</v>
      </c>
      <c r="AY735" s="17" t="s">
        <v>137</v>
      </c>
      <c r="BE735" s="200">
        <f>IF(N735="základní",J735,0)</f>
        <v>0</v>
      </c>
      <c r="BF735" s="200">
        <f>IF(N735="snížená",J735,0)</f>
        <v>0</v>
      </c>
      <c r="BG735" s="200">
        <f>IF(N735="zákl. přenesená",J735,0)</f>
        <v>0</v>
      </c>
      <c r="BH735" s="200">
        <f>IF(N735="sníž. přenesená",J735,0)</f>
        <v>0</v>
      </c>
      <c r="BI735" s="200">
        <f>IF(N735="nulová",J735,0)</f>
        <v>0</v>
      </c>
      <c r="BJ735" s="17" t="s">
        <v>145</v>
      </c>
      <c r="BK735" s="200">
        <f>ROUND(I735*H735,2)</f>
        <v>0</v>
      </c>
      <c r="BL735" s="17" t="s">
        <v>233</v>
      </c>
      <c r="BM735" s="199" t="s">
        <v>1391</v>
      </c>
    </row>
    <row r="736" spans="1:65" s="2" customFormat="1" ht="16.5" customHeight="1">
      <c r="A736" s="34"/>
      <c r="B736" s="35"/>
      <c r="C736" s="234" t="s">
        <v>1392</v>
      </c>
      <c r="D736" s="234" t="s">
        <v>339</v>
      </c>
      <c r="E736" s="235" t="s">
        <v>1393</v>
      </c>
      <c r="F736" s="236" t="s">
        <v>1394</v>
      </c>
      <c r="G736" s="237" t="s">
        <v>154</v>
      </c>
      <c r="H736" s="238">
        <v>31.5</v>
      </c>
      <c r="I736" s="239"/>
      <c r="J736" s="240">
        <f>ROUND(I736*H736,2)</f>
        <v>0</v>
      </c>
      <c r="K736" s="241"/>
      <c r="L736" s="242"/>
      <c r="M736" s="243" t="s">
        <v>1</v>
      </c>
      <c r="N736" s="244" t="s">
        <v>40</v>
      </c>
      <c r="O736" s="71"/>
      <c r="P736" s="197">
        <f>O736*H736</f>
        <v>0</v>
      </c>
      <c r="Q736" s="197">
        <v>0</v>
      </c>
      <c r="R736" s="197">
        <f>Q736*H736</f>
        <v>0</v>
      </c>
      <c r="S736" s="197">
        <v>0</v>
      </c>
      <c r="T736" s="198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9" t="s">
        <v>311</v>
      </c>
      <c r="AT736" s="199" t="s">
        <v>339</v>
      </c>
      <c r="AU736" s="199" t="s">
        <v>145</v>
      </c>
      <c r="AY736" s="17" t="s">
        <v>137</v>
      </c>
      <c r="BE736" s="200">
        <f>IF(N736="základní",J736,0)</f>
        <v>0</v>
      </c>
      <c r="BF736" s="200">
        <f>IF(N736="snížená",J736,0)</f>
        <v>0</v>
      </c>
      <c r="BG736" s="200">
        <f>IF(N736="zákl. přenesená",J736,0)</f>
        <v>0</v>
      </c>
      <c r="BH736" s="200">
        <f>IF(N736="sníž. přenesená",J736,0)</f>
        <v>0</v>
      </c>
      <c r="BI736" s="200">
        <f>IF(N736="nulová",J736,0)</f>
        <v>0</v>
      </c>
      <c r="BJ736" s="17" t="s">
        <v>145</v>
      </c>
      <c r="BK736" s="200">
        <f>ROUND(I736*H736,2)</f>
        <v>0</v>
      </c>
      <c r="BL736" s="17" t="s">
        <v>233</v>
      </c>
      <c r="BM736" s="199" t="s">
        <v>1395</v>
      </c>
    </row>
    <row r="737" spans="1:65" s="14" customFormat="1" ht="11.25">
      <c r="B737" s="212"/>
      <c r="C737" s="213"/>
      <c r="D737" s="203" t="s">
        <v>147</v>
      </c>
      <c r="E737" s="213"/>
      <c r="F737" s="215" t="s">
        <v>1396</v>
      </c>
      <c r="G737" s="213"/>
      <c r="H737" s="216">
        <v>31.5</v>
      </c>
      <c r="I737" s="217"/>
      <c r="J737" s="213"/>
      <c r="K737" s="213"/>
      <c r="L737" s="218"/>
      <c r="M737" s="219"/>
      <c r="N737" s="220"/>
      <c r="O737" s="220"/>
      <c r="P737" s="220"/>
      <c r="Q737" s="220"/>
      <c r="R737" s="220"/>
      <c r="S737" s="220"/>
      <c r="T737" s="221"/>
      <c r="AT737" s="222" t="s">
        <v>147</v>
      </c>
      <c r="AU737" s="222" t="s">
        <v>145</v>
      </c>
      <c r="AV737" s="14" t="s">
        <v>145</v>
      </c>
      <c r="AW737" s="14" t="s">
        <v>4</v>
      </c>
      <c r="AX737" s="14" t="s">
        <v>82</v>
      </c>
      <c r="AY737" s="222" t="s">
        <v>137</v>
      </c>
    </row>
    <row r="738" spans="1:65" s="2" customFormat="1" ht="24.2" customHeight="1">
      <c r="A738" s="34"/>
      <c r="B738" s="35"/>
      <c r="C738" s="187" t="s">
        <v>1397</v>
      </c>
      <c r="D738" s="187" t="s">
        <v>140</v>
      </c>
      <c r="E738" s="188" t="s">
        <v>1398</v>
      </c>
      <c r="F738" s="189" t="s">
        <v>1399</v>
      </c>
      <c r="G738" s="190" t="s">
        <v>154</v>
      </c>
      <c r="H738" s="191">
        <v>213.27500000000001</v>
      </c>
      <c r="I738" s="192"/>
      <c r="J738" s="193">
        <f>ROUND(I738*H738,2)</f>
        <v>0</v>
      </c>
      <c r="K738" s="194"/>
      <c r="L738" s="39"/>
      <c r="M738" s="195" t="s">
        <v>1</v>
      </c>
      <c r="N738" s="196" t="s">
        <v>40</v>
      </c>
      <c r="O738" s="71"/>
      <c r="P738" s="197">
        <f>O738*H738</f>
        <v>0</v>
      </c>
      <c r="Q738" s="197">
        <v>2.0000000000000001E-4</v>
      </c>
      <c r="R738" s="197">
        <f>Q738*H738</f>
        <v>4.2655000000000005E-2</v>
      </c>
      <c r="S738" s="197">
        <v>0</v>
      </c>
      <c r="T738" s="198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99" t="s">
        <v>233</v>
      </c>
      <c r="AT738" s="199" t="s">
        <v>140</v>
      </c>
      <c r="AU738" s="199" t="s">
        <v>145</v>
      </c>
      <c r="AY738" s="17" t="s">
        <v>137</v>
      </c>
      <c r="BE738" s="200">
        <f>IF(N738="základní",J738,0)</f>
        <v>0</v>
      </c>
      <c r="BF738" s="200">
        <f>IF(N738="snížená",J738,0)</f>
        <v>0</v>
      </c>
      <c r="BG738" s="200">
        <f>IF(N738="zákl. přenesená",J738,0)</f>
        <v>0</v>
      </c>
      <c r="BH738" s="200">
        <f>IF(N738="sníž. přenesená",J738,0)</f>
        <v>0</v>
      </c>
      <c r="BI738" s="200">
        <f>IF(N738="nulová",J738,0)</f>
        <v>0</v>
      </c>
      <c r="BJ738" s="17" t="s">
        <v>145</v>
      </c>
      <c r="BK738" s="200">
        <f>ROUND(I738*H738,2)</f>
        <v>0</v>
      </c>
      <c r="BL738" s="17" t="s">
        <v>233</v>
      </c>
      <c r="BM738" s="199" t="s">
        <v>1400</v>
      </c>
    </row>
    <row r="739" spans="1:65" s="2" customFormat="1" ht="33" customHeight="1">
      <c r="A739" s="34"/>
      <c r="B739" s="35"/>
      <c r="C739" s="187" t="s">
        <v>1401</v>
      </c>
      <c r="D739" s="187" t="s">
        <v>140</v>
      </c>
      <c r="E739" s="188" t="s">
        <v>1402</v>
      </c>
      <c r="F739" s="189" t="s">
        <v>1403</v>
      </c>
      <c r="G739" s="190" t="s">
        <v>154</v>
      </c>
      <c r="H739" s="191">
        <v>213.27500000000001</v>
      </c>
      <c r="I739" s="192"/>
      <c r="J739" s="193">
        <f>ROUND(I739*H739,2)</f>
        <v>0</v>
      </c>
      <c r="K739" s="194"/>
      <c r="L739" s="39"/>
      <c r="M739" s="195" t="s">
        <v>1</v>
      </c>
      <c r="N739" s="196" t="s">
        <v>40</v>
      </c>
      <c r="O739" s="71"/>
      <c r="P739" s="197">
        <f>O739*H739</f>
        <v>0</v>
      </c>
      <c r="Q739" s="197">
        <v>2.5999999999999998E-4</v>
      </c>
      <c r="R739" s="197">
        <f>Q739*H739</f>
        <v>5.5451499999999994E-2</v>
      </c>
      <c r="S739" s="197">
        <v>0</v>
      </c>
      <c r="T739" s="198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9" t="s">
        <v>233</v>
      </c>
      <c r="AT739" s="199" t="s">
        <v>140</v>
      </c>
      <c r="AU739" s="199" t="s">
        <v>145</v>
      </c>
      <c r="AY739" s="17" t="s">
        <v>137</v>
      </c>
      <c r="BE739" s="200">
        <f>IF(N739="základní",J739,0)</f>
        <v>0</v>
      </c>
      <c r="BF739" s="200">
        <f>IF(N739="snížená",J739,0)</f>
        <v>0</v>
      </c>
      <c r="BG739" s="200">
        <f>IF(N739="zákl. přenesená",J739,0)</f>
        <v>0</v>
      </c>
      <c r="BH739" s="200">
        <f>IF(N739="sníž. přenesená",J739,0)</f>
        <v>0</v>
      </c>
      <c r="BI739" s="200">
        <f>IF(N739="nulová",J739,0)</f>
        <v>0</v>
      </c>
      <c r="BJ739" s="17" t="s">
        <v>145</v>
      </c>
      <c r="BK739" s="200">
        <f>ROUND(I739*H739,2)</f>
        <v>0</v>
      </c>
      <c r="BL739" s="17" t="s">
        <v>233</v>
      </c>
      <c r="BM739" s="199" t="s">
        <v>1404</v>
      </c>
    </row>
    <row r="740" spans="1:65" s="2" customFormat="1" ht="24.2" customHeight="1">
      <c r="A740" s="34"/>
      <c r="B740" s="35"/>
      <c r="C740" s="187" t="s">
        <v>1405</v>
      </c>
      <c r="D740" s="187" t="s">
        <v>140</v>
      </c>
      <c r="E740" s="188" t="s">
        <v>1406</v>
      </c>
      <c r="F740" s="189" t="s">
        <v>1407</v>
      </c>
      <c r="G740" s="190" t="s">
        <v>154</v>
      </c>
      <c r="H740" s="191">
        <v>6.07</v>
      </c>
      <c r="I740" s="192"/>
      <c r="J740" s="193">
        <f>ROUND(I740*H740,2)</f>
        <v>0</v>
      </c>
      <c r="K740" s="194"/>
      <c r="L740" s="39"/>
      <c r="M740" s="195" t="s">
        <v>1</v>
      </c>
      <c r="N740" s="196" t="s">
        <v>40</v>
      </c>
      <c r="O740" s="71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9" t="s">
        <v>233</v>
      </c>
      <c r="AT740" s="199" t="s">
        <v>140</v>
      </c>
      <c r="AU740" s="199" t="s">
        <v>145</v>
      </c>
      <c r="AY740" s="17" t="s">
        <v>137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7" t="s">
        <v>145</v>
      </c>
      <c r="BK740" s="200">
        <f>ROUND(I740*H740,2)</f>
        <v>0</v>
      </c>
      <c r="BL740" s="17" t="s">
        <v>233</v>
      </c>
      <c r="BM740" s="199" t="s">
        <v>1408</v>
      </c>
    </row>
    <row r="741" spans="1:65" s="13" customFormat="1" ht="11.25">
      <c r="B741" s="201"/>
      <c r="C741" s="202"/>
      <c r="D741" s="203" t="s">
        <v>147</v>
      </c>
      <c r="E741" s="204" t="s">
        <v>1</v>
      </c>
      <c r="F741" s="205" t="s">
        <v>1409</v>
      </c>
      <c r="G741" s="202"/>
      <c r="H741" s="204" t="s">
        <v>1</v>
      </c>
      <c r="I741" s="206"/>
      <c r="J741" s="202"/>
      <c r="K741" s="202"/>
      <c r="L741" s="207"/>
      <c r="M741" s="208"/>
      <c r="N741" s="209"/>
      <c r="O741" s="209"/>
      <c r="P741" s="209"/>
      <c r="Q741" s="209"/>
      <c r="R741" s="209"/>
      <c r="S741" s="209"/>
      <c r="T741" s="210"/>
      <c r="AT741" s="211" t="s">
        <v>147</v>
      </c>
      <c r="AU741" s="211" t="s">
        <v>145</v>
      </c>
      <c r="AV741" s="13" t="s">
        <v>82</v>
      </c>
      <c r="AW741" s="13" t="s">
        <v>32</v>
      </c>
      <c r="AX741" s="13" t="s">
        <v>74</v>
      </c>
      <c r="AY741" s="211" t="s">
        <v>137</v>
      </c>
    </row>
    <row r="742" spans="1:65" s="14" customFormat="1" ht="11.25">
      <c r="B742" s="212"/>
      <c r="C742" s="213"/>
      <c r="D742" s="203" t="s">
        <v>147</v>
      </c>
      <c r="E742" s="214" t="s">
        <v>1</v>
      </c>
      <c r="F742" s="215" t="s">
        <v>157</v>
      </c>
      <c r="G742" s="213"/>
      <c r="H742" s="216">
        <v>6.07</v>
      </c>
      <c r="I742" s="217"/>
      <c r="J742" s="213"/>
      <c r="K742" s="213"/>
      <c r="L742" s="218"/>
      <c r="M742" s="219"/>
      <c r="N742" s="220"/>
      <c r="O742" s="220"/>
      <c r="P742" s="220"/>
      <c r="Q742" s="220"/>
      <c r="R742" s="220"/>
      <c r="S742" s="220"/>
      <c r="T742" s="221"/>
      <c r="AT742" s="222" t="s">
        <v>147</v>
      </c>
      <c r="AU742" s="222" t="s">
        <v>145</v>
      </c>
      <c r="AV742" s="14" t="s">
        <v>145</v>
      </c>
      <c r="AW742" s="14" t="s">
        <v>32</v>
      </c>
      <c r="AX742" s="14" t="s">
        <v>82</v>
      </c>
      <c r="AY742" s="222" t="s">
        <v>137</v>
      </c>
    </row>
    <row r="743" spans="1:65" s="12" customFormat="1" ht="25.9" customHeight="1">
      <c r="B743" s="171"/>
      <c r="C743" s="172"/>
      <c r="D743" s="173" t="s">
        <v>73</v>
      </c>
      <c r="E743" s="174" t="s">
        <v>1410</v>
      </c>
      <c r="F743" s="174" t="s">
        <v>1411</v>
      </c>
      <c r="G743" s="172"/>
      <c r="H743" s="172"/>
      <c r="I743" s="175"/>
      <c r="J743" s="176">
        <f>BK743</f>
        <v>0</v>
      </c>
      <c r="K743" s="172"/>
      <c r="L743" s="177"/>
      <c r="M743" s="178"/>
      <c r="N743" s="179"/>
      <c r="O743" s="179"/>
      <c r="P743" s="180">
        <f>SUM(P744:P748)</f>
        <v>0</v>
      </c>
      <c r="Q743" s="179"/>
      <c r="R743" s="180">
        <f>SUM(R744:R748)</f>
        <v>0</v>
      </c>
      <c r="S743" s="179"/>
      <c r="T743" s="181">
        <f>SUM(T744:T748)</f>
        <v>0</v>
      </c>
      <c r="AR743" s="182" t="s">
        <v>144</v>
      </c>
      <c r="AT743" s="183" t="s">
        <v>73</v>
      </c>
      <c r="AU743" s="183" t="s">
        <v>74</v>
      </c>
      <c r="AY743" s="182" t="s">
        <v>137</v>
      </c>
      <c r="BK743" s="184">
        <f>SUM(BK744:BK748)</f>
        <v>0</v>
      </c>
    </row>
    <row r="744" spans="1:65" s="2" customFormat="1" ht="21.75" customHeight="1">
      <c r="A744" s="34"/>
      <c r="B744" s="35"/>
      <c r="C744" s="187" t="s">
        <v>1412</v>
      </c>
      <c r="D744" s="187" t="s">
        <v>140</v>
      </c>
      <c r="E744" s="188" t="s">
        <v>1413</v>
      </c>
      <c r="F744" s="189" t="s">
        <v>1414</v>
      </c>
      <c r="G744" s="190" t="s">
        <v>1415</v>
      </c>
      <c r="H744" s="191">
        <v>6</v>
      </c>
      <c r="I744" s="192"/>
      <c r="J744" s="193">
        <f>ROUND(I744*H744,2)</f>
        <v>0</v>
      </c>
      <c r="K744" s="194"/>
      <c r="L744" s="39"/>
      <c r="M744" s="195" t="s">
        <v>1</v>
      </c>
      <c r="N744" s="196" t="s">
        <v>40</v>
      </c>
      <c r="O744" s="71"/>
      <c r="P744" s="197">
        <f>O744*H744</f>
        <v>0</v>
      </c>
      <c r="Q744" s="197">
        <v>0</v>
      </c>
      <c r="R744" s="197">
        <f>Q744*H744</f>
        <v>0</v>
      </c>
      <c r="S744" s="197">
        <v>0</v>
      </c>
      <c r="T744" s="198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9" t="s">
        <v>1416</v>
      </c>
      <c r="AT744" s="199" t="s">
        <v>140</v>
      </c>
      <c r="AU744" s="199" t="s">
        <v>82</v>
      </c>
      <c r="AY744" s="17" t="s">
        <v>137</v>
      </c>
      <c r="BE744" s="200">
        <f>IF(N744="základní",J744,0)</f>
        <v>0</v>
      </c>
      <c r="BF744" s="200">
        <f>IF(N744="snížená",J744,0)</f>
        <v>0</v>
      </c>
      <c r="BG744" s="200">
        <f>IF(N744="zákl. přenesená",J744,0)</f>
        <v>0</v>
      </c>
      <c r="BH744" s="200">
        <f>IF(N744="sníž. přenesená",J744,0)</f>
        <v>0</v>
      </c>
      <c r="BI744" s="200">
        <f>IF(N744="nulová",J744,0)</f>
        <v>0</v>
      </c>
      <c r="BJ744" s="17" t="s">
        <v>145</v>
      </c>
      <c r="BK744" s="200">
        <f>ROUND(I744*H744,2)</f>
        <v>0</v>
      </c>
      <c r="BL744" s="17" t="s">
        <v>1416</v>
      </c>
      <c r="BM744" s="199" t="s">
        <v>1417</v>
      </c>
    </row>
    <row r="745" spans="1:65" s="13" customFormat="1" ht="11.25">
      <c r="B745" s="201"/>
      <c r="C745" s="202"/>
      <c r="D745" s="203" t="s">
        <v>147</v>
      </c>
      <c r="E745" s="204" t="s">
        <v>1</v>
      </c>
      <c r="F745" s="205" t="s">
        <v>1418</v>
      </c>
      <c r="G745" s="202"/>
      <c r="H745" s="204" t="s">
        <v>1</v>
      </c>
      <c r="I745" s="206"/>
      <c r="J745" s="202"/>
      <c r="K745" s="202"/>
      <c r="L745" s="207"/>
      <c r="M745" s="208"/>
      <c r="N745" s="209"/>
      <c r="O745" s="209"/>
      <c r="P745" s="209"/>
      <c r="Q745" s="209"/>
      <c r="R745" s="209"/>
      <c r="S745" s="209"/>
      <c r="T745" s="210"/>
      <c r="AT745" s="211" t="s">
        <v>147</v>
      </c>
      <c r="AU745" s="211" t="s">
        <v>82</v>
      </c>
      <c r="AV745" s="13" t="s">
        <v>82</v>
      </c>
      <c r="AW745" s="13" t="s">
        <v>32</v>
      </c>
      <c r="AX745" s="13" t="s">
        <v>74</v>
      </c>
      <c r="AY745" s="211" t="s">
        <v>137</v>
      </c>
    </row>
    <row r="746" spans="1:65" s="13" customFormat="1" ht="22.5">
      <c r="B746" s="201"/>
      <c r="C746" s="202"/>
      <c r="D746" s="203" t="s">
        <v>147</v>
      </c>
      <c r="E746" s="204" t="s">
        <v>1</v>
      </c>
      <c r="F746" s="205" t="s">
        <v>1419</v>
      </c>
      <c r="G746" s="202"/>
      <c r="H746" s="204" t="s">
        <v>1</v>
      </c>
      <c r="I746" s="206"/>
      <c r="J746" s="202"/>
      <c r="K746" s="202"/>
      <c r="L746" s="207"/>
      <c r="M746" s="208"/>
      <c r="N746" s="209"/>
      <c r="O746" s="209"/>
      <c r="P746" s="209"/>
      <c r="Q746" s="209"/>
      <c r="R746" s="209"/>
      <c r="S746" s="209"/>
      <c r="T746" s="210"/>
      <c r="AT746" s="211" t="s">
        <v>147</v>
      </c>
      <c r="AU746" s="211" t="s">
        <v>82</v>
      </c>
      <c r="AV746" s="13" t="s">
        <v>82</v>
      </c>
      <c r="AW746" s="13" t="s">
        <v>32</v>
      </c>
      <c r="AX746" s="13" t="s">
        <v>74</v>
      </c>
      <c r="AY746" s="211" t="s">
        <v>137</v>
      </c>
    </row>
    <row r="747" spans="1:65" s="14" customFormat="1" ht="11.25">
      <c r="B747" s="212"/>
      <c r="C747" s="213"/>
      <c r="D747" s="203" t="s">
        <v>147</v>
      </c>
      <c r="E747" s="214" t="s">
        <v>1</v>
      </c>
      <c r="F747" s="215" t="s">
        <v>150</v>
      </c>
      <c r="G747" s="213"/>
      <c r="H747" s="216">
        <v>6</v>
      </c>
      <c r="I747" s="217"/>
      <c r="J747" s="213"/>
      <c r="K747" s="213"/>
      <c r="L747" s="218"/>
      <c r="M747" s="219"/>
      <c r="N747" s="220"/>
      <c r="O747" s="220"/>
      <c r="P747" s="220"/>
      <c r="Q747" s="220"/>
      <c r="R747" s="220"/>
      <c r="S747" s="220"/>
      <c r="T747" s="221"/>
      <c r="AT747" s="222" t="s">
        <v>147</v>
      </c>
      <c r="AU747" s="222" t="s">
        <v>82</v>
      </c>
      <c r="AV747" s="14" t="s">
        <v>145</v>
      </c>
      <c r="AW747" s="14" t="s">
        <v>32</v>
      </c>
      <c r="AX747" s="14" t="s">
        <v>82</v>
      </c>
      <c r="AY747" s="222" t="s">
        <v>137</v>
      </c>
    </row>
    <row r="748" spans="1:65" s="2" customFormat="1" ht="16.5" customHeight="1">
      <c r="A748" s="34"/>
      <c r="B748" s="35"/>
      <c r="C748" s="187" t="s">
        <v>1420</v>
      </c>
      <c r="D748" s="187" t="s">
        <v>140</v>
      </c>
      <c r="E748" s="188" t="s">
        <v>1421</v>
      </c>
      <c r="F748" s="189" t="s">
        <v>1422</v>
      </c>
      <c r="G748" s="190" t="s">
        <v>1415</v>
      </c>
      <c r="H748" s="191">
        <v>4</v>
      </c>
      <c r="I748" s="192"/>
      <c r="J748" s="193">
        <f>ROUND(I748*H748,2)</f>
        <v>0</v>
      </c>
      <c r="K748" s="194"/>
      <c r="L748" s="39"/>
      <c r="M748" s="195" t="s">
        <v>1</v>
      </c>
      <c r="N748" s="196" t="s">
        <v>40</v>
      </c>
      <c r="O748" s="71"/>
      <c r="P748" s="197">
        <f>O748*H748</f>
        <v>0</v>
      </c>
      <c r="Q748" s="197">
        <v>0</v>
      </c>
      <c r="R748" s="197">
        <f>Q748*H748</f>
        <v>0</v>
      </c>
      <c r="S748" s="197">
        <v>0</v>
      </c>
      <c r="T748" s="198">
        <f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99" t="s">
        <v>1416</v>
      </c>
      <c r="AT748" s="199" t="s">
        <v>140</v>
      </c>
      <c r="AU748" s="199" t="s">
        <v>82</v>
      </c>
      <c r="AY748" s="17" t="s">
        <v>137</v>
      </c>
      <c r="BE748" s="200">
        <f>IF(N748="základní",J748,0)</f>
        <v>0</v>
      </c>
      <c r="BF748" s="200">
        <f>IF(N748="snížená",J748,0)</f>
        <v>0</v>
      </c>
      <c r="BG748" s="200">
        <f>IF(N748="zákl. přenesená",J748,0)</f>
        <v>0</v>
      </c>
      <c r="BH748" s="200">
        <f>IF(N748="sníž. přenesená",J748,0)</f>
        <v>0</v>
      </c>
      <c r="BI748" s="200">
        <f>IF(N748="nulová",J748,0)</f>
        <v>0</v>
      </c>
      <c r="BJ748" s="17" t="s">
        <v>145</v>
      </c>
      <c r="BK748" s="200">
        <f>ROUND(I748*H748,2)</f>
        <v>0</v>
      </c>
      <c r="BL748" s="17" t="s">
        <v>1416</v>
      </c>
      <c r="BM748" s="199" t="s">
        <v>1423</v>
      </c>
    </row>
    <row r="749" spans="1:65" s="12" customFormat="1" ht="25.9" customHeight="1">
      <c r="B749" s="171"/>
      <c r="C749" s="172"/>
      <c r="D749" s="173" t="s">
        <v>73</v>
      </c>
      <c r="E749" s="174" t="s">
        <v>1424</v>
      </c>
      <c r="F749" s="174" t="s">
        <v>1425</v>
      </c>
      <c r="G749" s="172"/>
      <c r="H749" s="172"/>
      <c r="I749" s="175"/>
      <c r="J749" s="176">
        <f>BK749</f>
        <v>0</v>
      </c>
      <c r="K749" s="172"/>
      <c r="L749" s="177"/>
      <c r="M749" s="178"/>
      <c r="N749" s="179"/>
      <c r="O749" s="179"/>
      <c r="P749" s="180">
        <f>P750+P752</f>
        <v>0</v>
      </c>
      <c r="Q749" s="179"/>
      <c r="R749" s="180">
        <f>R750+R752</f>
        <v>0</v>
      </c>
      <c r="S749" s="179"/>
      <c r="T749" s="181">
        <f>T750+T752</f>
        <v>0</v>
      </c>
      <c r="AR749" s="182" t="s">
        <v>170</v>
      </c>
      <c r="AT749" s="183" t="s">
        <v>73</v>
      </c>
      <c r="AU749" s="183" t="s">
        <v>74</v>
      </c>
      <c r="AY749" s="182" t="s">
        <v>137</v>
      </c>
      <c r="BK749" s="184">
        <f>BK750+BK752</f>
        <v>0</v>
      </c>
    </row>
    <row r="750" spans="1:65" s="12" customFormat="1" ht="22.9" customHeight="1">
      <c r="B750" s="171"/>
      <c r="C750" s="172"/>
      <c r="D750" s="173" t="s">
        <v>73</v>
      </c>
      <c r="E750" s="185" t="s">
        <v>1426</v>
      </c>
      <c r="F750" s="185" t="s">
        <v>1427</v>
      </c>
      <c r="G750" s="172"/>
      <c r="H750" s="172"/>
      <c r="I750" s="175"/>
      <c r="J750" s="186">
        <f>BK750</f>
        <v>0</v>
      </c>
      <c r="K750" s="172"/>
      <c r="L750" s="177"/>
      <c r="M750" s="178"/>
      <c r="N750" s="179"/>
      <c r="O750" s="179"/>
      <c r="P750" s="180">
        <f>P751</f>
        <v>0</v>
      </c>
      <c r="Q750" s="179"/>
      <c r="R750" s="180">
        <f>R751</f>
        <v>0</v>
      </c>
      <c r="S750" s="179"/>
      <c r="T750" s="181">
        <f>T751</f>
        <v>0</v>
      </c>
      <c r="AR750" s="182" t="s">
        <v>170</v>
      </c>
      <c r="AT750" s="183" t="s">
        <v>73</v>
      </c>
      <c r="AU750" s="183" t="s">
        <v>82</v>
      </c>
      <c r="AY750" s="182" t="s">
        <v>137</v>
      </c>
      <c r="BK750" s="184">
        <f>BK751</f>
        <v>0</v>
      </c>
    </row>
    <row r="751" spans="1:65" s="2" customFormat="1" ht="16.5" customHeight="1">
      <c r="A751" s="34"/>
      <c r="B751" s="35"/>
      <c r="C751" s="187" t="s">
        <v>1428</v>
      </c>
      <c r="D751" s="187" t="s">
        <v>140</v>
      </c>
      <c r="E751" s="188" t="s">
        <v>1429</v>
      </c>
      <c r="F751" s="189" t="s">
        <v>1427</v>
      </c>
      <c r="G751" s="190" t="s">
        <v>1430</v>
      </c>
      <c r="H751" s="191">
        <v>45</v>
      </c>
      <c r="I751" s="192"/>
      <c r="J751" s="193">
        <f>ROUND(I751*H751,2)</f>
        <v>0</v>
      </c>
      <c r="K751" s="194"/>
      <c r="L751" s="39"/>
      <c r="M751" s="195" t="s">
        <v>1</v>
      </c>
      <c r="N751" s="196" t="s">
        <v>40</v>
      </c>
      <c r="O751" s="71"/>
      <c r="P751" s="197">
        <f>O751*H751</f>
        <v>0</v>
      </c>
      <c r="Q751" s="197">
        <v>0</v>
      </c>
      <c r="R751" s="197">
        <f>Q751*H751</f>
        <v>0</v>
      </c>
      <c r="S751" s="197">
        <v>0</v>
      </c>
      <c r="T751" s="198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99" t="s">
        <v>1431</v>
      </c>
      <c r="AT751" s="199" t="s">
        <v>140</v>
      </c>
      <c r="AU751" s="199" t="s">
        <v>145</v>
      </c>
      <c r="AY751" s="17" t="s">
        <v>137</v>
      </c>
      <c r="BE751" s="200">
        <f>IF(N751="základní",J751,0)</f>
        <v>0</v>
      </c>
      <c r="BF751" s="200">
        <f>IF(N751="snížená",J751,0)</f>
        <v>0</v>
      </c>
      <c r="BG751" s="200">
        <f>IF(N751="zákl. přenesená",J751,0)</f>
        <v>0</v>
      </c>
      <c r="BH751" s="200">
        <f>IF(N751="sníž. přenesená",J751,0)</f>
        <v>0</v>
      </c>
      <c r="BI751" s="200">
        <f>IF(N751="nulová",J751,0)</f>
        <v>0</v>
      </c>
      <c r="BJ751" s="17" t="s">
        <v>145</v>
      </c>
      <c r="BK751" s="200">
        <f>ROUND(I751*H751,2)</f>
        <v>0</v>
      </c>
      <c r="BL751" s="17" t="s">
        <v>1431</v>
      </c>
      <c r="BM751" s="199" t="s">
        <v>1432</v>
      </c>
    </row>
    <row r="752" spans="1:65" s="12" customFormat="1" ht="22.9" customHeight="1">
      <c r="B752" s="171"/>
      <c r="C752" s="172"/>
      <c r="D752" s="173" t="s">
        <v>73</v>
      </c>
      <c r="E752" s="185" t="s">
        <v>1433</v>
      </c>
      <c r="F752" s="185" t="s">
        <v>1434</v>
      </c>
      <c r="G752" s="172"/>
      <c r="H752" s="172"/>
      <c r="I752" s="175"/>
      <c r="J752" s="186">
        <f>BK752</f>
        <v>0</v>
      </c>
      <c r="K752" s="172"/>
      <c r="L752" s="177"/>
      <c r="M752" s="178"/>
      <c r="N752" s="179"/>
      <c r="O752" s="179"/>
      <c r="P752" s="180">
        <f>P753</f>
        <v>0</v>
      </c>
      <c r="Q752" s="179"/>
      <c r="R752" s="180">
        <f>R753</f>
        <v>0</v>
      </c>
      <c r="S752" s="179"/>
      <c r="T752" s="181">
        <f>T753</f>
        <v>0</v>
      </c>
      <c r="AR752" s="182" t="s">
        <v>170</v>
      </c>
      <c r="AT752" s="183" t="s">
        <v>73</v>
      </c>
      <c r="AU752" s="183" t="s">
        <v>82</v>
      </c>
      <c r="AY752" s="182" t="s">
        <v>137</v>
      </c>
      <c r="BK752" s="184">
        <f>BK753</f>
        <v>0</v>
      </c>
    </row>
    <row r="753" spans="1:65" s="2" customFormat="1" ht="16.5" customHeight="1">
      <c r="A753" s="34"/>
      <c r="B753" s="35"/>
      <c r="C753" s="187" t="s">
        <v>1435</v>
      </c>
      <c r="D753" s="187" t="s">
        <v>140</v>
      </c>
      <c r="E753" s="188" t="s">
        <v>1436</v>
      </c>
      <c r="F753" s="189" t="s">
        <v>1434</v>
      </c>
      <c r="G753" s="190" t="s">
        <v>1430</v>
      </c>
      <c r="H753" s="191">
        <v>45</v>
      </c>
      <c r="I753" s="192"/>
      <c r="J753" s="193">
        <f>ROUND(I753*H753,2)</f>
        <v>0</v>
      </c>
      <c r="K753" s="194"/>
      <c r="L753" s="39"/>
      <c r="M753" s="245" t="s">
        <v>1</v>
      </c>
      <c r="N753" s="246" t="s">
        <v>40</v>
      </c>
      <c r="O753" s="247"/>
      <c r="P753" s="248">
        <f>O753*H753</f>
        <v>0</v>
      </c>
      <c r="Q753" s="248">
        <v>0</v>
      </c>
      <c r="R753" s="248">
        <f>Q753*H753</f>
        <v>0</v>
      </c>
      <c r="S753" s="248">
        <v>0</v>
      </c>
      <c r="T753" s="249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99" t="s">
        <v>1431</v>
      </c>
      <c r="AT753" s="199" t="s">
        <v>140</v>
      </c>
      <c r="AU753" s="199" t="s">
        <v>145</v>
      </c>
      <c r="AY753" s="17" t="s">
        <v>137</v>
      </c>
      <c r="BE753" s="200">
        <f>IF(N753="základní",J753,0)</f>
        <v>0</v>
      </c>
      <c r="BF753" s="200">
        <f>IF(N753="snížená",J753,0)</f>
        <v>0</v>
      </c>
      <c r="BG753" s="200">
        <f>IF(N753="zákl. přenesená",J753,0)</f>
        <v>0</v>
      </c>
      <c r="BH753" s="200">
        <f>IF(N753="sníž. přenesená",J753,0)</f>
        <v>0</v>
      </c>
      <c r="BI753" s="200">
        <f>IF(N753="nulová",J753,0)</f>
        <v>0</v>
      </c>
      <c r="BJ753" s="17" t="s">
        <v>145</v>
      </c>
      <c r="BK753" s="200">
        <f>ROUND(I753*H753,2)</f>
        <v>0</v>
      </c>
      <c r="BL753" s="17" t="s">
        <v>1431</v>
      </c>
      <c r="BM753" s="199" t="s">
        <v>1437</v>
      </c>
    </row>
    <row r="754" spans="1:65" s="2" customFormat="1" ht="6.95" customHeight="1">
      <c r="A754" s="34"/>
      <c r="B754" s="54"/>
      <c r="C754" s="55"/>
      <c r="D754" s="55"/>
      <c r="E754" s="55"/>
      <c r="F754" s="55"/>
      <c r="G754" s="55"/>
      <c r="H754" s="55"/>
      <c r="I754" s="55"/>
      <c r="J754" s="55"/>
      <c r="K754" s="55"/>
      <c r="L754" s="39"/>
      <c r="M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</row>
  </sheetData>
  <sheetProtection algorithmName="SHA-512" hashValue="JXIrFoZkMpkpwXqpPO2QzZg87n5Bv1vk+qKsUorrlgddn8VxgZhucv8YTK+oc0FJ7ZqnN4lxeJdcQT5auKCExg==" saltValue="Na4qjY83hcJmKzb0v9yBZVHhp4EbrRyHBFtV23nx54pdKcHIbgdjo/Nyu6A7Hd+4FUCxUEYxbjuwcbQ0pDX1kg==" spinCount="100000" sheet="1" objects="1" scenarios="1" formatColumns="0" formatRows="0" autoFilter="0"/>
  <autoFilter ref="C142:K753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87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4" t="str">
        <f>'Rekapitulace stavby'!K6</f>
        <v>Oprava volných bytů MČ Praha 6</v>
      </c>
      <c r="F7" s="295"/>
      <c r="G7" s="295"/>
      <c r="H7" s="295"/>
      <c r="L7" s="20"/>
    </row>
    <row r="8" spans="1:46" s="2" customFormat="1" ht="12" customHeight="1">
      <c r="A8" s="34"/>
      <c r="B8" s="39"/>
      <c r="C8" s="34"/>
      <c r="D8" s="112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1438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45212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25</v>
      </c>
      <c r="F15" s="34"/>
      <c r="G15" s="34"/>
      <c r="H15" s="34"/>
      <c r="I15" s="112" t="s">
        <v>26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26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ROUND(J142,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ROUND((SUM(BE142:BE556)),  2)</f>
        <v>0</v>
      </c>
      <c r="G33" s="34"/>
      <c r="H33" s="34"/>
      <c r="I33" s="124">
        <v>0.21</v>
      </c>
      <c r="J33" s="123">
        <f>ROUND(((SUM(BE142:BE556))*I33),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ROUND((SUM(BF142:BF556)),  2)</f>
        <v>0</v>
      </c>
      <c r="G34" s="34"/>
      <c r="H34" s="34"/>
      <c r="I34" s="124">
        <v>0.15</v>
      </c>
      <c r="J34" s="123">
        <f>ROUND(((SUM(BF142:BF556))*I34),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ROUND((SUM(BG142:BG556)),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ROUND((SUM(BH142:BH556)),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ROUND((SUM(BI142:BI556)),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1" t="str">
        <f>E7</f>
        <v>Oprava volných bytů MČ Praha 6</v>
      </c>
      <c r="F85" s="302"/>
      <c r="G85" s="302"/>
      <c r="H85" s="30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2" t="str">
        <f>E9</f>
        <v>04-b - Byt č. 7, V Sedlci 41/20, bytové jádro</v>
      </c>
      <c r="F87" s="303"/>
      <c r="G87" s="303"/>
      <c r="H87" s="30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45212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Městská část Praha 6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91</v>
      </c>
      <c r="D94" s="144"/>
      <c r="E94" s="144"/>
      <c r="F94" s="144"/>
      <c r="G94" s="144"/>
      <c r="H94" s="144"/>
      <c r="I94" s="144"/>
      <c r="J94" s="145" t="s">
        <v>92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93</v>
      </c>
      <c r="D96" s="36"/>
      <c r="E96" s="36"/>
      <c r="F96" s="36"/>
      <c r="G96" s="36"/>
      <c r="H96" s="36"/>
      <c r="I96" s="36"/>
      <c r="J96" s="84">
        <f>J142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2:12" s="9" customFormat="1" ht="24.95" customHeight="1">
      <c r="B97" s="147"/>
      <c r="C97" s="148"/>
      <c r="D97" s="149" t="s">
        <v>95</v>
      </c>
      <c r="E97" s="150"/>
      <c r="F97" s="150"/>
      <c r="G97" s="150"/>
      <c r="H97" s="150"/>
      <c r="I97" s="150"/>
      <c r="J97" s="151">
        <f>J143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96</v>
      </c>
      <c r="E98" s="156"/>
      <c r="F98" s="156"/>
      <c r="G98" s="156"/>
      <c r="H98" s="156"/>
      <c r="I98" s="156"/>
      <c r="J98" s="157">
        <f>J144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97</v>
      </c>
      <c r="E99" s="156"/>
      <c r="F99" s="156"/>
      <c r="G99" s="156"/>
      <c r="H99" s="156"/>
      <c r="I99" s="156"/>
      <c r="J99" s="157">
        <f>J153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98</v>
      </c>
      <c r="E100" s="156"/>
      <c r="F100" s="156"/>
      <c r="G100" s="156"/>
      <c r="H100" s="156"/>
      <c r="I100" s="156"/>
      <c r="J100" s="157">
        <f>J182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99</v>
      </c>
      <c r="E101" s="156"/>
      <c r="F101" s="156"/>
      <c r="G101" s="156"/>
      <c r="H101" s="156"/>
      <c r="I101" s="156"/>
      <c r="J101" s="157">
        <f>J191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100</v>
      </c>
      <c r="E102" s="156"/>
      <c r="F102" s="156"/>
      <c r="G102" s="156"/>
      <c r="H102" s="156"/>
      <c r="I102" s="156"/>
      <c r="J102" s="157">
        <f>J199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101</v>
      </c>
      <c r="E103" s="150"/>
      <c r="F103" s="150"/>
      <c r="G103" s="150"/>
      <c r="H103" s="150"/>
      <c r="I103" s="150"/>
      <c r="J103" s="151">
        <f>J202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1439</v>
      </c>
      <c r="E104" s="156"/>
      <c r="F104" s="156"/>
      <c r="G104" s="156"/>
      <c r="H104" s="156"/>
      <c r="I104" s="156"/>
      <c r="J104" s="157">
        <f>J203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102</v>
      </c>
      <c r="E105" s="156"/>
      <c r="F105" s="156"/>
      <c r="G105" s="156"/>
      <c r="H105" s="156"/>
      <c r="I105" s="156"/>
      <c r="J105" s="157">
        <f>J228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103</v>
      </c>
      <c r="E106" s="156"/>
      <c r="F106" s="156"/>
      <c r="G106" s="156"/>
      <c r="H106" s="156"/>
      <c r="I106" s="156"/>
      <c r="J106" s="157">
        <f>J240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104</v>
      </c>
      <c r="E107" s="156"/>
      <c r="F107" s="156"/>
      <c r="G107" s="156"/>
      <c r="H107" s="156"/>
      <c r="I107" s="156"/>
      <c r="J107" s="157">
        <f>J279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105</v>
      </c>
      <c r="E108" s="156"/>
      <c r="F108" s="156"/>
      <c r="G108" s="156"/>
      <c r="H108" s="156"/>
      <c r="I108" s="156"/>
      <c r="J108" s="157">
        <f>J311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1440</v>
      </c>
      <c r="E109" s="156"/>
      <c r="F109" s="156"/>
      <c r="G109" s="156"/>
      <c r="H109" s="156"/>
      <c r="I109" s="156"/>
      <c r="J109" s="157">
        <f>J340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1441</v>
      </c>
      <c r="E110" s="156"/>
      <c r="F110" s="156"/>
      <c r="G110" s="156"/>
      <c r="H110" s="156"/>
      <c r="I110" s="156"/>
      <c r="J110" s="157">
        <f>J347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1442</v>
      </c>
      <c r="E111" s="156"/>
      <c r="F111" s="156"/>
      <c r="G111" s="156"/>
      <c r="H111" s="156"/>
      <c r="I111" s="156"/>
      <c r="J111" s="157">
        <f>J353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108</v>
      </c>
      <c r="E112" s="156"/>
      <c r="F112" s="156"/>
      <c r="G112" s="156"/>
      <c r="H112" s="156"/>
      <c r="I112" s="156"/>
      <c r="J112" s="157">
        <f>J359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109</v>
      </c>
      <c r="E113" s="156"/>
      <c r="F113" s="156"/>
      <c r="G113" s="156"/>
      <c r="H113" s="156"/>
      <c r="I113" s="156"/>
      <c r="J113" s="157">
        <f>J367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111</v>
      </c>
      <c r="E114" s="156"/>
      <c r="F114" s="156"/>
      <c r="G114" s="156"/>
      <c r="H114" s="156"/>
      <c r="I114" s="156"/>
      <c r="J114" s="157">
        <f>J412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112</v>
      </c>
      <c r="E115" s="156"/>
      <c r="F115" s="156"/>
      <c r="G115" s="156"/>
      <c r="H115" s="156"/>
      <c r="I115" s="156"/>
      <c r="J115" s="157">
        <f>J420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1443</v>
      </c>
      <c r="E116" s="156"/>
      <c r="F116" s="156"/>
      <c r="G116" s="156"/>
      <c r="H116" s="156"/>
      <c r="I116" s="156"/>
      <c r="J116" s="157">
        <f>J427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113</v>
      </c>
      <c r="E117" s="156"/>
      <c r="F117" s="156"/>
      <c r="G117" s="156"/>
      <c r="H117" s="156"/>
      <c r="I117" s="156"/>
      <c r="J117" s="157">
        <f>J436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1444</v>
      </c>
      <c r="E118" s="156"/>
      <c r="F118" s="156"/>
      <c r="G118" s="156"/>
      <c r="H118" s="156"/>
      <c r="I118" s="156"/>
      <c r="J118" s="157">
        <f>J451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1445</v>
      </c>
      <c r="E119" s="156"/>
      <c r="F119" s="156"/>
      <c r="G119" s="156"/>
      <c r="H119" s="156"/>
      <c r="I119" s="156"/>
      <c r="J119" s="157">
        <f>J474</f>
        <v>0</v>
      </c>
      <c r="K119" s="154"/>
      <c r="L119" s="158"/>
    </row>
    <row r="120" spans="1:31" s="10" customFormat="1" ht="19.899999999999999" customHeight="1">
      <c r="B120" s="153"/>
      <c r="C120" s="154"/>
      <c r="D120" s="155" t="s">
        <v>1446</v>
      </c>
      <c r="E120" s="156"/>
      <c r="F120" s="156"/>
      <c r="G120" s="156"/>
      <c r="H120" s="156"/>
      <c r="I120" s="156"/>
      <c r="J120" s="157">
        <f>J518</f>
        <v>0</v>
      </c>
      <c r="K120" s="154"/>
      <c r="L120" s="158"/>
    </row>
    <row r="121" spans="1:31" s="10" customFormat="1" ht="19.899999999999999" customHeight="1">
      <c r="B121" s="153"/>
      <c r="C121" s="154"/>
      <c r="D121" s="155" t="s">
        <v>116</v>
      </c>
      <c r="E121" s="156"/>
      <c r="F121" s="156"/>
      <c r="G121" s="156"/>
      <c r="H121" s="156"/>
      <c r="I121" s="156"/>
      <c r="J121" s="157">
        <f>J528</f>
        <v>0</v>
      </c>
      <c r="K121" s="154"/>
      <c r="L121" s="158"/>
    </row>
    <row r="122" spans="1:31" s="10" customFormat="1" ht="19.899999999999999" customHeight="1">
      <c r="B122" s="153"/>
      <c r="C122" s="154"/>
      <c r="D122" s="155" t="s">
        <v>117</v>
      </c>
      <c r="E122" s="156"/>
      <c r="F122" s="156"/>
      <c r="G122" s="156"/>
      <c r="H122" s="156"/>
      <c r="I122" s="156"/>
      <c r="J122" s="157">
        <f>J535</f>
        <v>0</v>
      </c>
      <c r="K122" s="154"/>
      <c r="L122" s="158"/>
    </row>
    <row r="123" spans="1:31" s="2" customFormat="1" ht="21.7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8" spans="1:31" s="2" customFormat="1" ht="6.95" customHeight="1">
      <c r="A128" s="34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3" s="2" customFormat="1" ht="24.95" customHeight="1">
      <c r="A129" s="34"/>
      <c r="B129" s="35"/>
      <c r="C129" s="23" t="s">
        <v>122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2" customFormat="1" ht="12" customHeight="1">
      <c r="A131" s="34"/>
      <c r="B131" s="35"/>
      <c r="C131" s="29" t="s">
        <v>16</v>
      </c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3" s="2" customFormat="1" ht="16.5" customHeight="1">
      <c r="A132" s="34"/>
      <c r="B132" s="35"/>
      <c r="C132" s="36"/>
      <c r="D132" s="36"/>
      <c r="E132" s="301" t="str">
        <f>E7</f>
        <v>Oprava volných bytů MČ Praha 6</v>
      </c>
      <c r="F132" s="302"/>
      <c r="G132" s="302"/>
      <c r="H132" s="302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3" s="2" customFormat="1" ht="12" customHeight="1">
      <c r="A133" s="34"/>
      <c r="B133" s="35"/>
      <c r="C133" s="29" t="s">
        <v>88</v>
      </c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3" s="2" customFormat="1" ht="16.5" customHeight="1">
      <c r="A134" s="34"/>
      <c r="B134" s="35"/>
      <c r="C134" s="36"/>
      <c r="D134" s="36"/>
      <c r="E134" s="272" t="str">
        <f>E9</f>
        <v>04-b - Byt č. 7, V Sedlci 41/20, bytové jádro</v>
      </c>
      <c r="F134" s="303"/>
      <c r="G134" s="303"/>
      <c r="H134" s="303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6.9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12" customHeight="1">
      <c r="A136" s="34"/>
      <c r="B136" s="35"/>
      <c r="C136" s="29" t="s">
        <v>20</v>
      </c>
      <c r="D136" s="36"/>
      <c r="E136" s="36"/>
      <c r="F136" s="27" t="str">
        <f>F12</f>
        <v xml:space="preserve"> </v>
      </c>
      <c r="G136" s="36"/>
      <c r="H136" s="36"/>
      <c r="I136" s="29" t="s">
        <v>22</v>
      </c>
      <c r="J136" s="66">
        <f>IF(J12="","",J12)</f>
        <v>45212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6.9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15.2" customHeight="1">
      <c r="A138" s="34"/>
      <c r="B138" s="35"/>
      <c r="C138" s="29" t="s">
        <v>23</v>
      </c>
      <c r="D138" s="36"/>
      <c r="E138" s="36"/>
      <c r="F138" s="27" t="str">
        <f>E15</f>
        <v>Městská část Praha 6</v>
      </c>
      <c r="G138" s="36"/>
      <c r="H138" s="36"/>
      <c r="I138" s="29" t="s">
        <v>29</v>
      </c>
      <c r="J138" s="32" t="str">
        <f>E21</f>
        <v xml:space="preserve"> 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15.2" customHeight="1">
      <c r="A139" s="34"/>
      <c r="B139" s="35"/>
      <c r="C139" s="29" t="s">
        <v>27</v>
      </c>
      <c r="D139" s="36"/>
      <c r="E139" s="36"/>
      <c r="F139" s="27" t="str">
        <f>IF(E18="","",E18)</f>
        <v>Vyplň údaj</v>
      </c>
      <c r="G139" s="36"/>
      <c r="H139" s="36"/>
      <c r="I139" s="29" t="s">
        <v>30</v>
      </c>
      <c r="J139" s="32" t="str">
        <f>E24</f>
        <v>Simona Králová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10.35" customHeight="1">
      <c r="A140" s="34"/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11" customFormat="1" ht="29.25" customHeight="1">
      <c r="A141" s="159"/>
      <c r="B141" s="160"/>
      <c r="C141" s="161" t="s">
        <v>123</v>
      </c>
      <c r="D141" s="162" t="s">
        <v>59</v>
      </c>
      <c r="E141" s="162" t="s">
        <v>55</v>
      </c>
      <c r="F141" s="162" t="s">
        <v>56</v>
      </c>
      <c r="G141" s="162" t="s">
        <v>124</v>
      </c>
      <c r="H141" s="162" t="s">
        <v>125</v>
      </c>
      <c r="I141" s="162" t="s">
        <v>126</v>
      </c>
      <c r="J141" s="163" t="s">
        <v>92</v>
      </c>
      <c r="K141" s="164" t="s">
        <v>127</v>
      </c>
      <c r="L141" s="165"/>
      <c r="M141" s="75" t="s">
        <v>1</v>
      </c>
      <c r="N141" s="76" t="s">
        <v>38</v>
      </c>
      <c r="O141" s="76" t="s">
        <v>128</v>
      </c>
      <c r="P141" s="76" t="s">
        <v>129</v>
      </c>
      <c r="Q141" s="76" t="s">
        <v>130</v>
      </c>
      <c r="R141" s="76" t="s">
        <v>131</v>
      </c>
      <c r="S141" s="76" t="s">
        <v>132</v>
      </c>
      <c r="T141" s="77" t="s">
        <v>133</v>
      </c>
      <c r="U141" s="159"/>
      <c r="V141" s="159"/>
      <c r="W141" s="159"/>
      <c r="X141" s="159"/>
      <c r="Y141" s="159"/>
      <c r="Z141" s="159"/>
      <c r="AA141" s="159"/>
      <c r="AB141" s="159"/>
      <c r="AC141" s="159"/>
      <c r="AD141" s="159"/>
      <c r="AE141" s="159"/>
    </row>
    <row r="142" spans="1:63" s="2" customFormat="1" ht="22.9" customHeight="1">
      <c r="A142" s="34"/>
      <c r="B142" s="35"/>
      <c r="C142" s="82" t="s">
        <v>134</v>
      </c>
      <c r="D142" s="36"/>
      <c r="E142" s="36"/>
      <c r="F142" s="36"/>
      <c r="G142" s="36"/>
      <c r="H142" s="36"/>
      <c r="I142" s="36"/>
      <c r="J142" s="166">
        <f>BK142</f>
        <v>0</v>
      </c>
      <c r="K142" s="36"/>
      <c r="L142" s="39"/>
      <c r="M142" s="78"/>
      <c r="N142" s="167"/>
      <c r="O142" s="79"/>
      <c r="P142" s="168">
        <f>P143+P202</f>
        <v>0</v>
      </c>
      <c r="Q142" s="79"/>
      <c r="R142" s="168">
        <f>R143+R202</f>
        <v>2.9795850400000004</v>
      </c>
      <c r="S142" s="79"/>
      <c r="T142" s="169">
        <f>T143+T202</f>
        <v>2.5695720399999997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73</v>
      </c>
      <c r="AU142" s="17" t="s">
        <v>94</v>
      </c>
      <c r="BK142" s="170">
        <f>BK143+BK202</f>
        <v>0</v>
      </c>
    </row>
    <row r="143" spans="1:63" s="12" customFormat="1" ht="25.9" customHeight="1">
      <c r="B143" s="171"/>
      <c r="C143" s="172"/>
      <c r="D143" s="173" t="s">
        <v>73</v>
      </c>
      <c r="E143" s="174" t="s">
        <v>135</v>
      </c>
      <c r="F143" s="174" t="s">
        <v>136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P144+P153+P182+P191+P199</f>
        <v>0</v>
      </c>
      <c r="Q143" s="179"/>
      <c r="R143" s="180">
        <f>R144+R153+R182+R191+R199</f>
        <v>1.5243478800000001</v>
      </c>
      <c r="S143" s="179"/>
      <c r="T143" s="181">
        <f>T144+T153+T182+T191+T199</f>
        <v>2.5414899999999996</v>
      </c>
      <c r="AR143" s="182" t="s">
        <v>82</v>
      </c>
      <c r="AT143" s="183" t="s">
        <v>73</v>
      </c>
      <c r="AU143" s="183" t="s">
        <v>74</v>
      </c>
      <c r="AY143" s="182" t="s">
        <v>137</v>
      </c>
      <c r="BK143" s="184">
        <f>BK144+BK153+BK182+BK191+BK199</f>
        <v>0</v>
      </c>
    </row>
    <row r="144" spans="1:63" s="12" customFormat="1" ht="22.9" customHeight="1">
      <c r="B144" s="171"/>
      <c r="C144" s="172"/>
      <c r="D144" s="173" t="s">
        <v>73</v>
      </c>
      <c r="E144" s="185" t="s">
        <v>138</v>
      </c>
      <c r="F144" s="185" t="s">
        <v>139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SUM(P145:P152)</f>
        <v>0</v>
      </c>
      <c r="Q144" s="179"/>
      <c r="R144" s="180">
        <f>SUM(R145:R152)</f>
        <v>1.11276186</v>
      </c>
      <c r="S144" s="179"/>
      <c r="T144" s="181">
        <f>SUM(T145:T152)</f>
        <v>0</v>
      </c>
      <c r="AR144" s="182" t="s">
        <v>82</v>
      </c>
      <c r="AT144" s="183" t="s">
        <v>73</v>
      </c>
      <c r="AU144" s="183" t="s">
        <v>82</v>
      </c>
      <c r="AY144" s="182" t="s">
        <v>137</v>
      </c>
      <c r="BK144" s="184">
        <f>SUM(BK145:BK152)</f>
        <v>0</v>
      </c>
    </row>
    <row r="145" spans="1:65" s="2" customFormat="1" ht="33" customHeight="1">
      <c r="A145" s="34"/>
      <c r="B145" s="35"/>
      <c r="C145" s="187" t="s">
        <v>82</v>
      </c>
      <c r="D145" s="187" t="s">
        <v>140</v>
      </c>
      <c r="E145" s="188" t="s">
        <v>1447</v>
      </c>
      <c r="F145" s="189" t="s">
        <v>1448</v>
      </c>
      <c r="G145" s="190" t="s">
        <v>300</v>
      </c>
      <c r="H145" s="191">
        <v>2.3E-2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40</v>
      </c>
      <c r="O145" s="71"/>
      <c r="P145" s="197">
        <f>O145*H145</f>
        <v>0</v>
      </c>
      <c r="Q145" s="197">
        <v>1.9539999999999998E-2</v>
      </c>
      <c r="R145" s="197">
        <f>Q145*H145</f>
        <v>4.4941999999999996E-4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144</v>
      </c>
      <c r="AT145" s="199" t="s">
        <v>140</v>
      </c>
      <c r="AU145" s="199" t="s">
        <v>145</v>
      </c>
      <c r="AY145" s="17" t="s">
        <v>137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145</v>
      </c>
      <c r="BK145" s="200">
        <f>ROUND(I145*H145,2)</f>
        <v>0</v>
      </c>
      <c r="BL145" s="17" t="s">
        <v>144</v>
      </c>
      <c r="BM145" s="199" t="s">
        <v>1449</v>
      </c>
    </row>
    <row r="146" spans="1:65" s="13" customFormat="1" ht="11.25">
      <c r="B146" s="201"/>
      <c r="C146" s="202"/>
      <c r="D146" s="203" t="s">
        <v>147</v>
      </c>
      <c r="E146" s="204" t="s">
        <v>1</v>
      </c>
      <c r="F146" s="205" t="s">
        <v>1450</v>
      </c>
      <c r="G146" s="202"/>
      <c r="H146" s="204" t="s">
        <v>1</v>
      </c>
      <c r="I146" s="206"/>
      <c r="J146" s="202"/>
      <c r="K146" s="202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147</v>
      </c>
      <c r="AU146" s="211" t="s">
        <v>145</v>
      </c>
      <c r="AV146" s="13" t="s">
        <v>82</v>
      </c>
      <c r="AW146" s="13" t="s">
        <v>32</v>
      </c>
      <c r="AX146" s="13" t="s">
        <v>74</v>
      </c>
      <c r="AY146" s="211" t="s">
        <v>137</v>
      </c>
    </row>
    <row r="147" spans="1:65" s="14" customFormat="1" ht="11.25">
      <c r="B147" s="212"/>
      <c r="C147" s="213"/>
      <c r="D147" s="203" t="s">
        <v>147</v>
      </c>
      <c r="E147" s="214" t="s">
        <v>1</v>
      </c>
      <c r="F147" s="215" t="s">
        <v>1451</v>
      </c>
      <c r="G147" s="213"/>
      <c r="H147" s="216">
        <v>2.2800000000000001E-2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147</v>
      </c>
      <c r="AU147" s="222" t="s">
        <v>145</v>
      </c>
      <c r="AV147" s="14" t="s">
        <v>145</v>
      </c>
      <c r="AW147" s="14" t="s">
        <v>32</v>
      </c>
      <c r="AX147" s="14" t="s">
        <v>82</v>
      </c>
      <c r="AY147" s="222" t="s">
        <v>137</v>
      </c>
    </row>
    <row r="148" spans="1:65" s="2" customFormat="1" ht="24.2" customHeight="1">
      <c r="A148" s="34"/>
      <c r="B148" s="35"/>
      <c r="C148" s="234" t="s">
        <v>145</v>
      </c>
      <c r="D148" s="234" t="s">
        <v>339</v>
      </c>
      <c r="E148" s="235" t="s">
        <v>1452</v>
      </c>
      <c r="F148" s="236" t="s">
        <v>1453</v>
      </c>
      <c r="G148" s="237" t="s">
        <v>300</v>
      </c>
      <c r="H148" s="238">
        <v>2.5000000000000001E-2</v>
      </c>
      <c r="I148" s="239"/>
      <c r="J148" s="240">
        <f>ROUND(I148*H148,2)</f>
        <v>0</v>
      </c>
      <c r="K148" s="241"/>
      <c r="L148" s="242"/>
      <c r="M148" s="243" t="s">
        <v>1</v>
      </c>
      <c r="N148" s="244" t="s">
        <v>40</v>
      </c>
      <c r="O148" s="71"/>
      <c r="P148" s="197">
        <f>O148*H148</f>
        <v>0</v>
      </c>
      <c r="Q148" s="197">
        <v>1</v>
      </c>
      <c r="R148" s="197">
        <f>Q148*H148</f>
        <v>2.5000000000000001E-2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190</v>
      </c>
      <c r="AT148" s="199" t="s">
        <v>339</v>
      </c>
      <c r="AU148" s="199" t="s">
        <v>145</v>
      </c>
      <c r="AY148" s="17" t="s">
        <v>137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145</v>
      </c>
      <c r="BK148" s="200">
        <f>ROUND(I148*H148,2)</f>
        <v>0</v>
      </c>
      <c r="BL148" s="17" t="s">
        <v>144</v>
      </c>
      <c r="BM148" s="199" t="s">
        <v>1454</v>
      </c>
    </row>
    <row r="149" spans="1:65" s="14" customFormat="1" ht="11.25">
      <c r="B149" s="212"/>
      <c r="C149" s="213"/>
      <c r="D149" s="203" t="s">
        <v>147</v>
      </c>
      <c r="E149" s="213"/>
      <c r="F149" s="215" t="s">
        <v>1455</v>
      </c>
      <c r="G149" s="213"/>
      <c r="H149" s="216">
        <v>2.5000000000000001E-2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147</v>
      </c>
      <c r="AU149" s="222" t="s">
        <v>145</v>
      </c>
      <c r="AV149" s="14" t="s">
        <v>145</v>
      </c>
      <c r="AW149" s="14" t="s">
        <v>4</v>
      </c>
      <c r="AX149" s="14" t="s">
        <v>82</v>
      </c>
      <c r="AY149" s="222" t="s">
        <v>137</v>
      </c>
    </row>
    <row r="150" spans="1:65" s="2" customFormat="1" ht="24.2" customHeight="1">
      <c r="A150" s="34"/>
      <c r="B150" s="35"/>
      <c r="C150" s="187" t="s">
        <v>138</v>
      </c>
      <c r="D150" s="187" t="s">
        <v>140</v>
      </c>
      <c r="E150" s="188" t="s">
        <v>1456</v>
      </c>
      <c r="F150" s="189" t="s">
        <v>1457</v>
      </c>
      <c r="G150" s="190" t="s">
        <v>154</v>
      </c>
      <c r="H150" s="191">
        <v>17.634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40</v>
      </c>
      <c r="O150" s="71"/>
      <c r="P150" s="197">
        <f>O150*H150</f>
        <v>0</v>
      </c>
      <c r="Q150" s="197">
        <v>6.166E-2</v>
      </c>
      <c r="R150" s="197">
        <f>Q150*H150</f>
        <v>1.08731244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144</v>
      </c>
      <c r="AT150" s="199" t="s">
        <v>140</v>
      </c>
      <c r="AU150" s="199" t="s">
        <v>145</v>
      </c>
      <c r="AY150" s="17" t="s">
        <v>137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145</v>
      </c>
      <c r="BK150" s="200">
        <f>ROUND(I150*H150,2)</f>
        <v>0</v>
      </c>
      <c r="BL150" s="17" t="s">
        <v>144</v>
      </c>
      <c r="BM150" s="199" t="s">
        <v>1458</v>
      </c>
    </row>
    <row r="151" spans="1:65" s="13" customFormat="1" ht="11.25">
      <c r="B151" s="201"/>
      <c r="C151" s="202"/>
      <c r="D151" s="203" t="s">
        <v>147</v>
      </c>
      <c r="E151" s="204" t="s">
        <v>1</v>
      </c>
      <c r="F151" s="205" t="s">
        <v>387</v>
      </c>
      <c r="G151" s="202"/>
      <c r="H151" s="204" t="s">
        <v>1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147</v>
      </c>
      <c r="AU151" s="211" t="s">
        <v>145</v>
      </c>
      <c r="AV151" s="13" t="s">
        <v>82</v>
      </c>
      <c r="AW151" s="13" t="s">
        <v>32</v>
      </c>
      <c r="AX151" s="13" t="s">
        <v>74</v>
      </c>
      <c r="AY151" s="211" t="s">
        <v>137</v>
      </c>
    </row>
    <row r="152" spans="1:65" s="14" customFormat="1" ht="11.25">
      <c r="B152" s="212"/>
      <c r="C152" s="213"/>
      <c r="D152" s="203" t="s">
        <v>147</v>
      </c>
      <c r="E152" s="214" t="s">
        <v>1</v>
      </c>
      <c r="F152" s="215" t="s">
        <v>1459</v>
      </c>
      <c r="G152" s="213"/>
      <c r="H152" s="216">
        <v>17.634000000000004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147</v>
      </c>
      <c r="AU152" s="222" t="s">
        <v>145</v>
      </c>
      <c r="AV152" s="14" t="s">
        <v>145</v>
      </c>
      <c r="AW152" s="14" t="s">
        <v>32</v>
      </c>
      <c r="AX152" s="14" t="s">
        <v>82</v>
      </c>
      <c r="AY152" s="222" t="s">
        <v>137</v>
      </c>
    </row>
    <row r="153" spans="1:65" s="12" customFormat="1" ht="22.9" customHeight="1">
      <c r="B153" s="171"/>
      <c r="C153" s="172"/>
      <c r="D153" s="173" t="s">
        <v>73</v>
      </c>
      <c r="E153" s="185" t="s">
        <v>150</v>
      </c>
      <c r="F153" s="185" t="s">
        <v>151</v>
      </c>
      <c r="G153" s="172"/>
      <c r="H153" s="172"/>
      <c r="I153" s="175"/>
      <c r="J153" s="186">
        <f>BK153</f>
        <v>0</v>
      </c>
      <c r="K153" s="172"/>
      <c r="L153" s="177"/>
      <c r="M153" s="178"/>
      <c r="N153" s="179"/>
      <c r="O153" s="179"/>
      <c r="P153" s="180">
        <f>SUM(P154:P181)</f>
        <v>0</v>
      </c>
      <c r="Q153" s="179"/>
      <c r="R153" s="180">
        <f>SUM(R154:R181)</f>
        <v>0.41111750000000002</v>
      </c>
      <c r="S153" s="179"/>
      <c r="T153" s="181">
        <f>SUM(T154:T181)</f>
        <v>0</v>
      </c>
      <c r="AR153" s="182" t="s">
        <v>82</v>
      </c>
      <c r="AT153" s="183" t="s">
        <v>73</v>
      </c>
      <c r="AU153" s="183" t="s">
        <v>82</v>
      </c>
      <c r="AY153" s="182" t="s">
        <v>137</v>
      </c>
      <c r="BK153" s="184">
        <f>SUM(BK154:BK181)</f>
        <v>0</v>
      </c>
    </row>
    <row r="154" spans="1:65" s="2" customFormat="1" ht="24.2" customHeight="1">
      <c r="A154" s="34"/>
      <c r="B154" s="35"/>
      <c r="C154" s="187" t="s">
        <v>144</v>
      </c>
      <c r="D154" s="187" t="s">
        <v>140</v>
      </c>
      <c r="E154" s="188" t="s">
        <v>152</v>
      </c>
      <c r="F154" s="189" t="s">
        <v>153</v>
      </c>
      <c r="G154" s="190" t="s">
        <v>154</v>
      </c>
      <c r="H154" s="191">
        <v>3.6040000000000001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40</v>
      </c>
      <c r="O154" s="71"/>
      <c r="P154" s="197">
        <f>O154*H154</f>
        <v>0</v>
      </c>
      <c r="Q154" s="197">
        <v>2.5999999999999998E-4</v>
      </c>
      <c r="R154" s="197">
        <f>Q154*H154</f>
        <v>9.3703999999999999E-4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144</v>
      </c>
      <c r="AT154" s="199" t="s">
        <v>140</v>
      </c>
      <c r="AU154" s="199" t="s">
        <v>145</v>
      </c>
      <c r="AY154" s="17" t="s">
        <v>137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145</v>
      </c>
      <c r="BK154" s="200">
        <f>ROUND(I154*H154,2)</f>
        <v>0</v>
      </c>
      <c r="BL154" s="17" t="s">
        <v>144</v>
      </c>
      <c r="BM154" s="199" t="s">
        <v>1460</v>
      </c>
    </row>
    <row r="155" spans="1:65" s="13" customFormat="1" ht="11.25">
      <c r="B155" s="201"/>
      <c r="C155" s="202"/>
      <c r="D155" s="203" t="s">
        <v>147</v>
      </c>
      <c r="E155" s="204" t="s">
        <v>1</v>
      </c>
      <c r="F155" s="205" t="s">
        <v>1461</v>
      </c>
      <c r="G155" s="202"/>
      <c r="H155" s="204" t="s">
        <v>1</v>
      </c>
      <c r="I155" s="206"/>
      <c r="J155" s="202"/>
      <c r="K155" s="202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147</v>
      </c>
      <c r="AU155" s="211" t="s">
        <v>145</v>
      </c>
      <c r="AV155" s="13" t="s">
        <v>82</v>
      </c>
      <c r="AW155" s="13" t="s">
        <v>32</v>
      </c>
      <c r="AX155" s="13" t="s">
        <v>74</v>
      </c>
      <c r="AY155" s="211" t="s">
        <v>137</v>
      </c>
    </row>
    <row r="156" spans="1:65" s="14" customFormat="1" ht="11.25">
      <c r="B156" s="212"/>
      <c r="C156" s="213"/>
      <c r="D156" s="203" t="s">
        <v>147</v>
      </c>
      <c r="E156" s="214" t="s">
        <v>1</v>
      </c>
      <c r="F156" s="215" t="s">
        <v>1462</v>
      </c>
      <c r="G156" s="213"/>
      <c r="H156" s="216">
        <v>3.6040000000000001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147</v>
      </c>
      <c r="AU156" s="222" t="s">
        <v>145</v>
      </c>
      <c r="AV156" s="14" t="s">
        <v>145</v>
      </c>
      <c r="AW156" s="14" t="s">
        <v>32</v>
      </c>
      <c r="AX156" s="14" t="s">
        <v>82</v>
      </c>
      <c r="AY156" s="222" t="s">
        <v>137</v>
      </c>
    </row>
    <row r="157" spans="1:65" s="2" customFormat="1" ht="24.2" customHeight="1">
      <c r="A157" s="34"/>
      <c r="B157" s="35"/>
      <c r="C157" s="187" t="s">
        <v>170</v>
      </c>
      <c r="D157" s="187" t="s">
        <v>140</v>
      </c>
      <c r="E157" s="188" t="s">
        <v>167</v>
      </c>
      <c r="F157" s="189" t="s">
        <v>168</v>
      </c>
      <c r="G157" s="190" t="s">
        <v>154</v>
      </c>
      <c r="H157" s="191">
        <v>3.6040000000000001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40</v>
      </c>
      <c r="O157" s="71"/>
      <c r="P157" s="197">
        <f>O157*H157</f>
        <v>0</v>
      </c>
      <c r="Q157" s="197">
        <v>4.0000000000000001E-3</v>
      </c>
      <c r="R157" s="197">
        <f>Q157*H157</f>
        <v>1.4416E-2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144</v>
      </c>
      <c r="AT157" s="199" t="s">
        <v>140</v>
      </c>
      <c r="AU157" s="199" t="s">
        <v>145</v>
      </c>
      <c r="AY157" s="17" t="s">
        <v>137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145</v>
      </c>
      <c r="BK157" s="200">
        <f>ROUND(I157*H157,2)</f>
        <v>0</v>
      </c>
      <c r="BL157" s="17" t="s">
        <v>144</v>
      </c>
      <c r="BM157" s="199" t="s">
        <v>1463</v>
      </c>
    </row>
    <row r="158" spans="1:65" s="2" customFormat="1" ht="24.2" customHeight="1">
      <c r="A158" s="34"/>
      <c r="B158" s="35"/>
      <c r="C158" s="187" t="s">
        <v>150</v>
      </c>
      <c r="D158" s="187" t="s">
        <v>140</v>
      </c>
      <c r="E158" s="188" t="s">
        <v>175</v>
      </c>
      <c r="F158" s="189" t="s">
        <v>176</v>
      </c>
      <c r="G158" s="190" t="s">
        <v>154</v>
      </c>
      <c r="H158" s="191">
        <v>3.57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40</v>
      </c>
      <c r="O158" s="71"/>
      <c r="P158" s="197">
        <f>O158*H158</f>
        <v>0</v>
      </c>
      <c r="Q158" s="197">
        <v>7.3499999999999998E-3</v>
      </c>
      <c r="R158" s="197">
        <f>Q158*H158</f>
        <v>2.6239499999999999E-2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144</v>
      </c>
      <c r="AT158" s="199" t="s">
        <v>140</v>
      </c>
      <c r="AU158" s="199" t="s">
        <v>145</v>
      </c>
      <c r="AY158" s="17" t="s">
        <v>137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145</v>
      </c>
      <c r="BK158" s="200">
        <f>ROUND(I158*H158,2)</f>
        <v>0</v>
      </c>
      <c r="BL158" s="17" t="s">
        <v>144</v>
      </c>
      <c r="BM158" s="199" t="s">
        <v>1464</v>
      </c>
    </row>
    <row r="159" spans="1:65" s="13" customFormat="1" ht="11.25">
      <c r="B159" s="201"/>
      <c r="C159" s="202"/>
      <c r="D159" s="203" t="s">
        <v>147</v>
      </c>
      <c r="E159" s="204" t="s">
        <v>1</v>
      </c>
      <c r="F159" s="205" t="s">
        <v>1465</v>
      </c>
      <c r="G159" s="202"/>
      <c r="H159" s="204" t="s">
        <v>1</v>
      </c>
      <c r="I159" s="206"/>
      <c r="J159" s="202"/>
      <c r="K159" s="202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147</v>
      </c>
      <c r="AU159" s="211" t="s">
        <v>145</v>
      </c>
      <c r="AV159" s="13" t="s">
        <v>82</v>
      </c>
      <c r="AW159" s="13" t="s">
        <v>32</v>
      </c>
      <c r="AX159" s="13" t="s">
        <v>74</v>
      </c>
      <c r="AY159" s="211" t="s">
        <v>137</v>
      </c>
    </row>
    <row r="160" spans="1:65" s="14" customFormat="1" ht="11.25">
      <c r="B160" s="212"/>
      <c r="C160" s="213"/>
      <c r="D160" s="203" t="s">
        <v>147</v>
      </c>
      <c r="E160" s="214" t="s">
        <v>1</v>
      </c>
      <c r="F160" s="215" t="s">
        <v>1466</v>
      </c>
      <c r="G160" s="213"/>
      <c r="H160" s="216">
        <v>3.57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147</v>
      </c>
      <c r="AU160" s="222" t="s">
        <v>145</v>
      </c>
      <c r="AV160" s="14" t="s">
        <v>145</v>
      </c>
      <c r="AW160" s="14" t="s">
        <v>32</v>
      </c>
      <c r="AX160" s="14" t="s">
        <v>82</v>
      </c>
      <c r="AY160" s="222" t="s">
        <v>137</v>
      </c>
    </row>
    <row r="161" spans="1:65" s="2" customFormat="1" ht="24.2" customHeight="1">
      <c r="A161" s="34"/>
      <c r="B161" s="35"/>
      <c r="C161" s="187" t="s">
        <v>182</v>
      </c>
      <c r="D161" s="187" t="s">
        <v>140</v>
      </c>
      <c r="E161" s="188" t="s">
        <v>183</v>
      </c>
      <c r="F161" s="189" t="s">
        <v>184</v>
      </c>
      <c r="G161" s="190" t="s">
        <v>154</v>
      </c>
      <c r="H161" s="191">
        <v>40.844000000000001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40</v>
      </c>
      <c r="O161" s="71"/>
      <c r="P161" s="197">
        <f>O161*H161</f>
        <v>0</v>
      </c>
      <c r="Q161" s="197">
        <v>2.5999999999999998E-4</v>
      </c>
      <c r="R161" s="197">
        <f>Q161*H161</f>
        <v>1.0619439999999999E-2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144</v>
      </c>
      <c r="AT161" s="199" t="s">
        <v>140</v>
      </c>
      <c r="AU161" s="199" t="s">
        <v>145</v>
      </c>
      <c r="AY161" s="17" t="s">
        <v>137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145</v>
      </c>
      <c r="BK161" s="200">
        <f>ROUND(I161*H161,2)</f>
        <v>0</v>
      </c>
      <c r="BL161" s="17" t="s">
        <v>144</v>
      </c>
      <c r="BM161" s="199" t="s">
        <v>1467</v>
      </c>
    </row>
    <row r="162" spans="1:65" s="13" customFormat="1" ht="11.25">
      <c r="B162" s="201"/>
      <c r="C162" s="202"/>
      <c r="D162" s="203" t="s">
        <v>147</v>
      </c>
      <c r="E162" s="204" t="s">
        <v>1</v>
      </c>
      <c r="F162" s="205" t="s">
        <v>156</v>
      </c>
      <c r="G162" s="202"/>
      <c r="H162" s="204" t="s">
        <v>1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147</v>
      </c>
      <c r="AU162" s="211" t="s">
        <v>145</v>
      </c>
      <c r="AV162" s="13" t="s">
        <v>82</v>
      </c>
      <c r="AW162" s="13" t="s">
        <v>32</v>
      </c>
      <c r="AX162" s="13" t="s">
        <v>74</v>
      </c>
      <c r="AY162" s="211" t="s">
        <v>137</v>
      </c>
    </row>
    <row r="163" spans="1:65" s="14" customFormat="1" ht="11.25">
      <c r="B163" s="212"/>
      <c r="C163" s="213"/>
      <c r="D163" s="203" t="s">
        <v>147</v>
      </c>
      <c r="E163" s="214" t="s">
        <v>1</v>
      </c>
      <c r="F163" s="215" t="s">
        <v>1468</v>
      </c>
      <c r="G163" s="213"/>
      <c r="H163" s="216">
        <v>18.254000000000001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147</v>
      </c>
      <c r="AU163" s="222" t="s">
        <v>145</v>
      </c>
      <c r="AV163" s="14" t="s">
        <v>145</v>
      </c>
      <c r="AW163" s="14" t="s">
        <v>32</v>
      </c>
      <c r="AX163" s="14" t="s">
        <v>74</v>
      </c>
      <c r="AY163" s="222" t="s">
        <v>137</v>
      </c>
    </row>
    <row r="164" spans="1:65" s="13" customFormat="1" ht="11.25">
      <c r="B164" s="201"/>
      <c r="C164" s="202"/>
      <c r="D164" s="203" t="s">
        <v>147</v>
      </c>
      <c r="E164" s="204" t="s">
        <v>1</v>
      </c>
      <c r="F164" s="205" t="s">
        <v>387</v>
      </c>
      <c r="G164" s="202"/>
      <c r="H164" s="204" t="s">
        <v>1</v>
      </c>
      <c r="I164" s="206"/>
      <c r="J164" s="202"/>
      <c r="K164" s="202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147</v>
      </c>
      <c r="AU164" s="211" t="s">
        <v>145</v>
      </c>
      <c r="AV164" s="13" t="s">
        <v>82</v>
      </c>
      <c r="AW164" s="13" t="s">
        <v>32</v>
      </c>
      <c r="AX164" s="13" t="s">
        <v>74</v>
      </c>
      <c r="AY164" s="211" t="s">
        <v>137</v>
      </c>
    </row>
    <row r="165" spans="1:65" s="14" customFormat="1" ht="11.25">
      <c r="B165" s="212"/>
      <c r="C165" s="213"/>
      <c r="D165" s="203" t="s">
        <v>147</v>
      </c>
      <c r="E165" s="214" t="s">
        <v>1</v>
      </c>
      <c r="F165" s="215" t="s">
        <v>1469</v>
      </c>
      <c r="G165" s="213"/>
      <c r="H165" s="216">
        <v>22.589600000000004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147</v>
      </c>
      <c r="AU165" s="222" t="s">
        <v>145</v>
      </c>
      <c r="AV165" s="14" t="s">
        <v>145</v>
      </c>
      <c r="AW165" s="14" t="s">
        <v>32</v>
      </c>
      <c r="AX165" s="14" t="s">
        <v>74</v>
      </c>
      <c r="AY165" s="222" t="s">
        <v>137</v>
      </c>
    </row>
    <row r="166" spans="1:65" s="15" customFormat="1" ht="11.25">
      <c r="B166" s="223"/>
      <c r="C166" s="224"/>
      <c r="D166" s="203" t="s">
        <v>147</v>
      </c>
      <c r="E166" s="225" t="s">
        <v>1</v>
      </c>
      <c r="F166" s="226" t="s">
        <v>162</v>
      </c>
      <c r="G166" s="224"/>
      <c r="H166" s="227">
        <v>40.843600000000009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147</v>
      </c>
      <c r="AU166" s="233" t="s">
        <v>145</v>
      </c>
      <c r="AV166" s="15" t="s">
        <v>144</v>
      </c>
      <c r="AW166" s="15" t="s">
        <v>32</v>
      </c>
      <c r="AX166" s="15" t="s">
        <v>82</v>
      </c>
      <c r="AY166" s="233" t="s">
        <v>137</v>
      </c>
    </row>
    <row r="167" spans="1:65" s="2" customFormat="1" ht="24.2" customHeight="1">
      <c r="A167" s="34"/>
      <c r="B167" s="35"/>
      <c r="C167" s="187" t="s">
        <v>190</v>
      </c>
      <c r="D167" s="187" t="s">
        <v>140</v>
      </c>
      <c r="E167" s="188" t="s">
        <v>191</v>
      </c>
      <c r="F167" s="189" t="s">
        <v>192</v>
      </c>
      <c r="G167" s="190" t="s">
        <v>154</v>
      </c>
      <c r="H167" s="191">
        <v>40.844000000000001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40</v>
      </c>
      <c r="O167" s="71"/>
      <c r="P167" s="197">
        <f>O167*H167</f>
        <v>0</v>
      </c>
      <c r="Q167" s="197">
        <v>4.3800000000000002E-3</v>
      </c>
      <c r="R167" s="197">
        <f>Q167*H167</f>
        <v>0.17889672000000001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144</v>
      </c>
      <c r="AT167" s="199" t="s">
        <v>140</v>
      </c>
      <c r="AU167" s="199" t="s">
        <v>145</v>
      </c>
      <c r="AY167" s="17" t="s">
        <v>137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145</v>
      </c>
      <c r="BK167" s="200">
        <f>ROUND(I167*H167,2)</f>
        <v>0</v>
      </c>
      <c r="BL167" s="17" t="s">
        <v>144</v>
      </c>
      <c r="BM167" s="199" t="s">
        <v>1470</v>
      </c>
    </row>
    <row r="168" spans="1:65" s="2" customFormat="1" ht="24.2" customHeight="1">
      <c r="A168" s="34"/>
      <c r="B168" s="35"/>
      <c r="C168" s="187" t="s">
        <v>194</v>
      </c>
      <c r="D168" s="187" t="s">
        <v>140</v>
      </c>
      <c r="E168" s="188" t="s">
        <v>199</v>
      </c>
      <c r="F168" s="189" t="s">
        <v>200</v>
      </c>
      <c r="G168" s="190" t="s">
        <v>154</v>
      </c>
      <c r="H168" s="191">
        <v>26.2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40</v>
      </c>
      <c r="O168" s="71"/>
      <c r="P168" s="197">
        <f>O168*H168</f>
        <v>0</v>
      </c>
      <c r="Q168" s="197">
        <v>4.0000000000000001E-3</v>
      </c>
      <c r="R168" s="197">
        <f>Q168*H168</f>
        <v>0.1048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144</v>
      </c>
      <c r="AT168" s="199" t="s">
        <v>140</v>
      </c>
      <c r="AU168" s="199" t="s">
        <v>145</v>
      </c>
      <c r="AY168" s="17" t="s">
        <v>137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145</v>
      </c>
      <c r="BK168" s="200">
        <f>ROUND(I168*H168,2)</f>
        <v>0</v>
      </c>
      <c r="BL168" s="17" t="s">
        <v>144</v>
      </c>
      <c r="BM168" s="199" t="s">
        <v>1471</v>
      </c>
    </row>
    <row r="169" spans="1:65" s="14" customFormat="1" ht="11.25">
      <c r="B169" s="212"/>
      <c r="C169" s="213"/>
      <c r="D169" s="203" t="s">
        <v>147</v>
      </c>
      <c r="E169" s="214" t="s">
        <v>1</v>
      </c>
      <c r="F169" s="215" t="s">
        <v>1472</v>
      </c>
      <c r="G169" s="213"/>
      <c r="H169" s="216">
        <v>40.844000000000001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147</v>
      </c>
      <c r="AU169" s="222" t="s">
        <v>145</v>
      </c>
      <c r="AV169" s="14" t="s">
        <v>145</v>
      </c>
      <c r="AW169" s="14" t="s">
        <v>32</v>
      </c>
      <c r="AX169" s="14" t="s">
        <v>74</v>
      </c>
      <c r="AY169" s="222" t="s">
        <v>137</v>
      </c>
    </row>
    <row r="170" spans="1:65" s="13" customFormat="1" ht="11.25">
      <c r="B170" s="201"/>
      <c r="C170" s="202"/>
      <c r="D170" s="203" t="s">
        <v>147</v>
      </c>
      <c r="E170" s="204" t="s">
        <v>1</v>
      </c>
      <c r="F170" s="205" t="s">
        <v>1473</v>
      </c>
      <c r="G170" s="202"/>
      <c r="H170" s="204" t="s">
        <v>1</v>
      </c>
      <c r="I170" s="206"/>
      <c r="J170" s="202"/>
      <c r="K170" s="202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147</v>
      </c>
      <c r="AU170" s="211" t="s">
        <v>145</v>
      </c>
      <c r="AV170" s="13" t="s">
        <v>82</v>
      </c>
      <c r="AW170" s="13" t="s">
        <v>32</v>
      </c>
      <c r="AX170" s="13" t="s">
        <v>74</v>
      </c>
      <c r="AY170" s="211" t="s">
        <v>137</v>
      </c>
    </row>
    <row r="171" spans="1:65" s="13" customFormat="1" ht="11.25">
      <c r="B171" s="201"/>
      <c r="C171" s="202"/>
      <c r="D171" s="203" t="s">
        <v>147</v>
      </c>
      <c r="E171" s="204" t="s">
        <v>1</v>
      </c>
      <c r="F171" s="205" t="s">
        <v>387</v>
      </c>
      <c r="G171" s="202"/>
      <c r="H171" s="204" t="s">
        <v>1</v>
      </c>
      <c r="I171" s="206"/>
      <c r="J171" s="202"/>
      <c r="K171" s="202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147</v>
      </c>
      <c r="AU171" s="211" t="s">
        <v>145</v>
      </c>
      <c r="AV171" s="13" t="s">
        <v>82</v>
      </c>
      <c r="AW171" s="13" t="s">
        <v>32</v>
      </c>
      <c r="AX171" s="13" t="s">
        <v>74</v>
      </c>
      <c r="AY171" s="211" t="s">
        <v>137</v>
      </c>
    </row>
    <row r="172" spans="1:65" s="14" customFormat="1" ht="11.25">
      <c r="B172" s="212"/>
      <c r="C172" s="213"/>
      <c r="D172" s="203" t="s">
        <v>147</v>
      </c>
      <c r="E172" s="214" t="s">
        <v>1</v>
      </c>
      <c r="F172" s="215" t="s">
        <v>1474</v>
      </c>
      <c r="G172" s="213"/>
      <c r="H172" s="216">
        <v>-14.644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147</v>
      </c>
      <c r="AU172" s="222" t="s">
        <v>145</v>
      </c>
      <c r="AV172" s="14" t="s">
        <v>145</v>
      </c>
      <c r="AW172" s="14" t="s">
        <v>32</v>
      </c>
      <c r="AX172" s="14" t="s">
        <v>74</v>
      </c>
      <c r="AY172" s="222" t="s">
        <v>137</v>
      </c>
    </row>
    <row r="173" spans="1:65" s="15" customFormat="1" ht="11.25">
      <c r="B173" s="223"/>
      <c r="C173" s="224"/>
      <c r="D173" s="203" t="s">
        <v>147</v>
      </c>
      <c r="E173" s="225" t="s">
        <v>1</v>
      </c>
      <c r="F173" s="226" t="s">
        <v>162</v>
      </c>
      <c r="G173" s="224"/>
      <c r="H173" s="227">
        <v>26.200000000000003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147</v>
      </c>
      <c r="AU173" s="233" t="s">
        <v>145</v>
      </c>
      <c r="AV173" s="15" t="s">
        <v>144</v>
      </c>
      <c r="AW173" s="15" t="s">
        <v>32</v>
      </c>
      <c r="AX173" s="15" t="s">
        <v>82</v>
      </c>
      <c r="AY173" s="233" t="s">
        <v>137</v>
      </c>
    </row>
    <row r="174" spans="1:65" s="2" customFormat="1" ht="16.5" customHeight="1">
      <c r="A174" s="34"/>
      <c r="B174" s="35"/>
      <c r="C174" s="187" t="s">
        <v>198</v>
      </c>
      <c r="D174" s="187" t="s">
        <v>140</v>
      </c>
      <c r="E174" s="188" t="s">
        <v>221</v>
      </c>
      <c r="F174" s="189" t="s">
        <v>222</v>
      </c>
      <c r="G174" s="190" t="s">
        <v>154</v>
      </c>
      <c r="H174" s="191">
        <v>40.99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40</v>
      </c>
      <c r="O174" s="71"/>
      <c r="P174" s="197">
        <f>O174*H174</f>
        <v>0</v>
      </c>
      <c r="Q174" s="197">
        <v>1.2999999999999999E-4</v>
      </c>
      <c r="R174" s="197">
        <f>Q174*H174</f>
        <v>5.3286999999999996E-3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144</v>
      </c>
      <c r="AT174" s="199" t="s">
        <v>140</v>
      </c>
      <c r="AU174" s="199" t="s">
        <v>145</v>
      </c>
      <c r="AY174" s="17" t="s">
        <v>137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145</v>
      </c>
      <c r="BK174" s="200">
        <f>ROUND(I174*H174,2)</f>
        <v>0</v>
      </c>
      <c r="BL174" s="17" t="s">
        <v>144</v>
      </c>
      <c r="BM174" s="199" t="s">
        <v>1475</v>
      </c>
    </row>
    <row r="175" spans="1:65" s="2" customFormat="1" ht="24.2" customHeight="1">
      <c r="A175" s="34"/>
      <c r="B175" s="35"/>
      <c r="C175" s="187" t="s">
        <v>202</v>
      </c>
      <c r="D175" s="187" t="s">
        <v>140</v>
      </c>
      <c r="E175" s="188" t="s">
        <v>225</v>
      </c>
      <c r="F175" s="189" t="s">
        <v>226</v>
      </c>
      <c r="G175" s="190" t="s">
        <v>154</v>
      </c>
      <c r="H175" s="191">
        <v>4.218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40</v>
      </c>
      <c r="O175" s="71"/>
      <c r="P175" s="197">
        <f>O175*H175</f>
        <v>0</v>
      </c>
      <c r="Q175" s="197">
        <v>9.4500000000000001E-3</v>
      </c>
      <c r="R175" s="197">
        <f>Q175*H175</f>
        <v>3.9860100000000002E-2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144</v>
      </c>
      <c r="AT175" s="199" t="s">
        <v>140</v>
      </c>
      <c r="AU175" s="199" t="s">
        <v>145</v>
      </c>
      <c r="AY175" s="17" t="s">
        <v>137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145</v>
      </c>
      <c r="BK175" s="200">
        <f>ROUND(I175*H175,2)</f>
        <v>0</v>
      </c>
      <c r="BL175" s="17" t="s">
        <v>144</v>
      </c>
      <c r="BM175" s="199" t="s">
        <v>1476</v>
      </c>
    </row>
    <row r="176" spans="1:65" s="13" customFormat="1" ht="11.25">
      <c r="B176" s="201"/>
      <c r="C176" s="202"/>
      <c r="D176" s="203" t="s">
        <v>147</v>
      </c>
      <c r="E176" s="204" t="s">
        <v>1</v>
      </c>
      <c r="F176" s="205" t="s">
        <v>387</v>
      </c>
      <c r="G176" s="202"/>
      <c r="H176" s="204" t="s">
        <v>1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147</v>
      </c>
      <c r="AU176" s="211" t="s">
        <v>145</v>
      </c>
      <c r="AV176" s="13" t="s">
        <v>82</v>
      </c>
      <c r="AW176" s="13" t="s">
        <v>32</v>
      </c>
      <c r="AX176" s="13" t="s">
        <v>74</v>
      </c>
      <c r="AY176" s="211" t="s">
        <v>137</v>
      </c>
    </row>
    <row r="177" spans="1:65" s="14" customFormat="1" ht="11.25">
      <c r="B177" s="212"/>
      <c r="C177" s="213"/>
      <c r="D177" s="203" t="s">
        <v>147</v>
      </c>
      <c r="E177" s="214" t="s">
        <v>1</v>
      </c>
      <c r="F177" s="215" t="s">
        <v>1477</v>
      </c>
      <c r="G177" s="213"/>
      <c r="H177" s="216">
        <v>4.2180000000000009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147</v>
      </c>
      <c r="AU177" s="222" t="s">
        <v>145</v>
      </c>
      <c r="AV177" s="14" t="s">
        <v>145</v>
      </c>
      <c r="AW177" s="14" t="s">
        <v>32</v>
      </c>
      <c r="AX177" s="14" t="s">
        <v>82</v>
      </c>
      <c r="AY177" s="222" t="s">
        <v>137</v>
      </c>
    </row>
    <row r="178" spans="1:65" s="2" customFormat="1" ht="24.2" customHeight="1">
      <c r="A178" s="34"/>
      <c r="B178" s="35"/>
      <c r="C178" s="187" t="s">
        <v>213</v>
      </c>
      <c r="D178" s="187" t="s">
        <v>140</v>
      </c>
      <c r="E178" s="188" t="s">
        <v>1478</v>
      </c>
      <c r="F178" s="189" t="s">
        <v>1479</v>
      </c>
      <c r="G178" s="190" t="s">
        <v>216</v>
      </c>
      <c r="H178" s="191">
        <v>1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40</v>
      </c>
      <c r="O178" s="71"/>
      <c r="P178" s="197">
        <f>O178*H178</f>
        <v>0</v>
      </c>
      <c r="Q178" s="197">
        <v>1.7770000000000001E-2</v>
      </c>
      <c r="R178" s="197">
        <f>Q178*H178</f>
        <v>1.7770000000000001E-2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144</v>
      </c>
      <c r="AT178" s="199" t="s">
        <v>140</v>
      </c>
      <c r="AU178" s="199" t="s">
        <v>145</v>
      </c>
      <c r="AY178" s="17" t="s">
        <v>137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145</v>
      </c>
      <c r="BK178" s="200">
        <f>ROUND(I178*H178,2)</f>
        <v>0</v>
      </c>
      <c r="BL178" s="17" t="s">
        <v>144</v>
      </c>
      <c r="BM178" s="199" t="s">
        <v>1480</v>
      </c>
    </row>
    <row r="179" spans="1:65" s="13" customFormat="1" ht="11.25">
      <c r="B179" s="201"/>
      <c r="C179" s="202"/>
      <c r="D179" s="203" t="s">
        <v>147</v>
      </c>
      <c r="E179" s="204" t="s">
        <v>1</v>
      </c>
      <c r="F179" s="205" t="s">
        <v>387</v>
      </c>
      <c r="G179" s="202"/>
      <c r="H179" s="204" t="s">
        <v>1</v>
      </c>
      <c r="I179" s="206"/>
      <c r="J179" s="202"/>
      <c r="K179" s="202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147</v>
      </c>
      <c r="AU179" s="211" t="s">
        <v>145</v>
      </c>
      <c r="AV179" s="13" t="s">
        <v>82</v>
      </c>
      <c r="AW179" s="13" t="s">
        <v>32</v>
      </c>
      <c r="AX179" s="13" t="s">
        <v>74</v>
      </c>
      <c r="AY179" s="211" t="s">
        <v>137</v>
      </c>
    </row>
    <row r="180" spans="1:65" s="14" customFormat="1" ht="11.25">
      <c r="B180" s="212"/>
      <c r="C180" s="213"/>
      <c r="D180" s="203" t="s">
        <v>147</v>
      </c>
      <c r="E180" s="214" t="s">
        <v>1</v>
      </c>
      <c r="F180" s="215" t="s">
        <v>82</v>
      </c>
      <c r="G180" s="213"/>
      <c r="H180" s="216">
        <v>1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147</v>
      </c>
      <c r="AU180" s="222" t="s">
        <v>145</v>
      </c>
      <c r="AV180" s="14" t="s">
        <v>145</v>
      </c>
      <c r="AW180" s="14" t="s">
        <v>32</v>
      </c>
      <c r="AX180" s="14" t="s">
        <v>82</v>
      </c>
      <c r="AY180" s="222" t="s">
        <v>137</v>
      </c>
    </row>
    <row r="181" spans="1:65" s="2" customFormat="1" ht="24.2" customHeight="1">
      <c r="A181" s="34"/>
      <c r="B181" s="35"/>
      <c r="C181" s="234" t="s">
        <v>220</v>
      </c>
      <c r="D181" s="234" t="s">
        <v>339</v>
      </c>
      <c r="E181" s="235" t="s">
        <v>1481</v>
      </c>
      <c r="F181" s="236" t="s">
        <v>1482</v>
      </c>
      <c r="G181" s="237" t="s">
        <v>216</v>
      </c>
      <c r="H181" s="238">
        <v>1</v>
      </c>
      <c r="I181" s="239"/>
      <c r="J181" s="240">
        <f>ROUND(I181*H181,2)</f>
        <v>0</v>
      </c>
      <c r="K181" s="241"/>
      <c r="L181" s="242"/>
      <c r="M181" s="243" t="s">
        <v>1</v>
      </c>
      <c r="N181" s="244" t="s">
        <v>40</v>
      </c>
      <c r="O181" s="71"/>
      <c r="P181" s="197">
        <f>O181*H181</f>
        <v>0</v>
      </c>
      <c r="Q181" s="197">
        <v>1.225E-2</v>
      </c>
      <c r="R181" s="197">
        <f>Q181*H181</f>
        <v>1.225E-2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190</v>
      </c>
      <c r="AT181" s="199" t="s">
        <v>339</v>
      </c>
      <c r="AU181" s="199" t="s">
        <v>145</v>
      </c>
      <c r="AY181" s="17" t="s">
        <v>137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145</v>
      </c>
      <c r="BK181" s="200">
        <f>ROUND(I181*H181,2)</f>
        <v>0</v>
      </c>
      <c r="BL181" s="17" t="s">
        <v>144</v>
      </c>
      <c r="BM181" s="199" t="s">
        <v>1483</v>
      </c>
    </row>
    <row r="182" spans="1:65" s="12" customFormat="1" ht="22.9" customHeight="1">
      <c r="B182" s="171"/>
      <c r="C182" s="172"/>
      <c r="D182" s="173" t="s">
        <v>73</v>
      </c>
      <c r="E182" s="185" t="s">
        <v>194</v>
      </c>
      <c r="F182" s="185" t="s">
        <v>228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SUM(P183:P190)</f>
        <v>0</v>
      </c>
      <c r="Q182" s="179"/>
      <c r="R182" s="180">
        <f>SUM(R183:R190)</f>
        <v>4.6851999999999999E-4</v>
      </c>
      <c r="S182" s="179"/>
      <c r="T182" s="181">
        <f>SUM(T183:T190)</f>
        <v>2.5414899999999996</v>
      </c>
      <c r="AR182" s="182" t="s">
        <v>82</v>
      </c>
      <c r="AT182" s="183" t="s">
        <v>73</v>
      </c>
      <c r="AU182" s="183" t="s">
        <v>82</v>
      </c>
      <c r="AY182" s="182" t="s">
        <v>137</v>
      </c>
      <c r="BK182" s="184">
        <f>SUM(BK183:BK190)</f>
        <v>0</v>
      </c>
    </row>
    <row r="183" spans="1:65" s="2" customFormat="1" ht="33" customHeight="1">
      <c r="A183" s="34"/>
      <c r="B183" s="35"/>
      <c r="C183" s="187" t="s">
        <v>224</v>
      </c>
      <c r="D183" s="187" t="s">
        <v>140</v>
      </c>
      <c r="E183" s="188" t="s">
        <v>229</v>
      </c>
      <c r="F183" s="189" t="s">
        <v>230</v>
      </c>
      <c r="G183" s="190" t="s">
        <v>154</v>
      </c>
      <c r="H183" s="191">
        <v>3.6040000000000001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40</v>
      </c>
      <c r="O183" s="71"/>
      <c r="P183" s="197">
        <f>O183*H183</f>
        <v>0</v>
      </c>
      <c r="Q183" s="197">
        <v>1.2999999999999999E-4</v>
      </c>
      <c r="R183" s="197">
        <f>Q183*H183</f>
        <v>4.6851999999999999E-4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144</v>
      </c>
      <c r="AT183" s="199" t="s">
        <v>140</v>
      </c>
      <c r="AU183" s="199" t="s">
        <v>145</v>
      </c>
      <c r="AY183" s="17" t="s">
        <v>137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145</v>
      </c>
      <c r="BK183" s="200">
        <f>ROUND(I183*H183,2)</f>
        <v>0</v>
      </c>
      <c r="BL183" s="17" t="s">
        <v>144</v>
      </c>
      <c r="BM183" s="199" t="s">
        <v>1484</v>
      </c>
    </row>
    <row r="184" spans="1:65" s="2" customFormat="1" ht="24.2" customHeight="1">
      <c r="A184" s="34"/>
      <c r="B184" s="35"/>
      <c r="C184" s="187" t="s">
        <v>8</v>
      </c>
      <c r="D184" s="187" t="s">
        <v>140</v>
      </c>
      <c r="E184" s="188" t="s">
        <v>1485</v>
      </c>
      <c r="F184" s="189" t="s">
        <v>1486</v>
      </c>
      <c r="G184" s="190" t="s">
        <v>154</v>
      </c>
      <c r="H184" s="191">
        <v>24.954999999999998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40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0.1</v>
      </c>
      <c r="T184" s="198">
        <f>S184*H184</f>
        <v>2.4954999999999998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144</v>
      </c>
      <c r="AT184" s="199" t="s">
        <v>140</v>
      </c>
      <c r="AU184" s="199" t="s">
        <v>145</v>
      </c>
      <c r="AY184" s="17" t="s">
        <v>137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145</v>
      </c>
      <c r="BK184" s="200">
        <f>ROUND(I184*H184,2)</f>
        <v>0</v>
      </c>
      <c r="BL184" s="17" t="s">
        <v>144</v>
      </c>
      <c r="BM184" s="199" t="s">
        <v>1487</v>
      </c>
    </row>
    <row r="185" spans="1:65" s="13" customFormat="1" ht="11.25">
      <c r="B185" s="201"/>
      <c r="C185" s="202"/>
      <c r="D185" s="203" t="s">
        <v>147</v>
      </c>
      <c r="E185" s="204" t="s">
        <v>1</v>
      </c>
      <c r="F185" s="205" t="s">
        <v>1488</v>
      </c>
      <c r="G185" s="202"/>
      <c r="H185" s="204" t="s">
        <v>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147</v>
      </c>
      <c r="AU185" s="211" t="s">
        <v>145</v>
      </c>
      <c r="AV185" s="13" t="s">
        <v>82</v>
      </c>
      <c r="AW185" s="13" t="s">
        <v>32</v>
      </c>
      <c r="AX185" s="13" t="s">
        <v>74</v>
      </c>
      <c r="AY185" s="211" t="s">
        <v>137</v>
      </c>
    </row>
    <row r="186" spans="1:65" s="14" customFormat="1" ht="11.25">
      <c r="B186" s="212"/>
      <c r="C186" s="213"/>
      <c r="D186" s="203" t="s">
        <v>147</v>
      </c>
      <c r="E186" s="214" t="s">
        <v>1</v>
      </c>
      <c r="F186" s="215" t="s">
        <v>1489</v>
      </c>
      <c r="G186" s="213"/>
      <c r="H186" s="216">
        <v>24.954999999999998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147</v>
      </c>
      <c r="AU186" s="222" t="s">
        <v>145</v>
      </c>
      <c r="AV186" s="14" t="s">
        <v>145</v>
      </c>
      <c r="AW186" s="14" t="s">
        <v>32</v>
      </c>
      <c r="AX186" s="14" t="s">
        <v>82</v>
      </c>
      <c r="AY186" s="222" t="s">
        <v>137</v>
      </c>
    </row>
    <row r="187" spans="1:65" s="2" customFormat="1" ht="24.2" customHeight="1">
      <c r="A187" s="34"/>
      <c r="B187" s="35"/>
      <c r="C187" s="187" t="s">
        <v>233</v>
      </c>
      <c r="D187" s="187" t="s">
        <v>140</v>
      </c>
      <c r="E187" s="188" t="s">
        <v>264</v>
      </c>
      <c r="F187" s="189" t="s">
        <v>265</v>
      </c>
      <c r="G187" s="190" t="s">
        <v>266</v>
      </c>
      <c r="H187" s="191">
        <v>7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40</v>
      </c>
      <c r="O187" s="71"/>
      <c r="P187" s="197">
        <f>O187*H187</f>
        <v>0</v>
      </c>
      <c r="Q187" s="197">
        <v>0</v>
      </c>
      <c r="R187" s="197">
        <f>Q187*H187</f>
        <v>0</v>
      </c>
      <c r="S187" s="197">
        <v>6.0000000000000001E-3</v>
      </c>
      <c r="T187" s="198">
        <f>S187*H187</f>
        <v>4.2000000000000003E-2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144</v>
      </c>
      <c r="AT187" s="199" t="s">
        <v>140</v>
      </c>
      <c r="AU187" s="199" t="s">
        <v>145</v>
      </c>
      <c r="AY187" s="17" t="s">
        <v>137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145</v>
      </c>
      <c r="BK187" s="200">
        <f>ROUND(I187*H187,2)</f>
        <v>0</v>
      </c>
      <c r="BL187" s="17" t="s">
        <v>144</v>
      </c>
      <c r="BM187" s="199" t="s">
        <v>1490</v>
      </c>
    </row>
    <row r="188" spans="1:65" s="2" customFormat="1" ht="24.2" customHeight="1">
      <c r="A188" s="34"/>
      <c r="B188" s="35"/>
      <c r="C188" s="187" t="s">
        <v>237</v>
      </c>
      <c r="D188" s="187" t="s">
        <v>140</v>
      </c>
      <c r="E188" s="188" t="s">
        <v>288</v>
      </c>
      <c r="F188" s="189" t="s">
        <v>289</v>
      </c>
      <c r="G188" s="190" t="s">
        <v>216</v>
      </c>
      <c r="H188" s="191">
        <v>7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40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5.6999999999999998E-4</v>
      </c>
      <c r="T188" s="198">
        <f>S188*H188</f>
        <v>3.9899999999999996E-3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144</v>
      </c>
      <c r="AT188" s="199" t="s">
        <v>140</v>
      </c>
      <c r="AU188" s="199" t="s">
        <v>145</v>
      </c>
      <c r="AY188" s="17" t="s">
        <v>137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145</v>
      </c>
      <c r="BK188" s="200">
        <f>ROUND(I188*H188,2)</f>
        <v>0</v>
      </c>
      <c r="BL188" s="17" t="s">
        <v>144</v>
      </c>
      <c r="BM188" s="199" t="s">
        <v>1491</v>
      </c>
    </row>
    <row r="189" spans="1:65" s="13" customFormat="1" ht="11.25">
      <c r="B189" s="201"/>
      <c r="C189" s="202"/>
      <c r="D189" s="203" t="s">
        <v>147</v>
      </c>
      <c r="E189" s="204" t="s">
        <v>1</v>
      </c>
      <c r="F189" s="205" t="s">
        <v>387</v>
      </c>
      <c r="G189" s="202"/>
      <c r="H189" s="204" t="s">
        <v>1</v>
      </c>
      <c r="I189" s="206"/>
      <c r="J189" s="202"/>
      <c r="K189" s="202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147</v>
      </c>
      <c r="AU189" s="211" t="s">
        <v>145</v>
      </c>
      <c r="AV189" s="13" t="s">
        <v>82</v>
      </c>
      <c r="AW189" s="13" t="s">
        <v>32</v>
      </c>
      <c r="AX189" s="13" t="s">
        <v>74</v>
      </c>
      <c r="AY189" s="211" t="s">
        <v>137</v>
      </c>
    </row>
    <row r="190" spans="1:65" s="14" customFormat="1" ht="11.25">
      <c r="B190" s="212"/>
      <c r="C190" s="213"/>
      <c r="D190" s="203" t="s">
        <v>147</v>
      </c>
      <c r="E190" s="214" t="s">
        <v>1</v>
      </c>
      <c r="F190" s="215" t="s">
        <v>182</v>
      </c>
      <c r="G190" s="213"/>
      <c r="H190" s="216">
        <v>7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147</v>
      </c>
      <c r="AU190" s="222" t="s">
        <v>145</v>
      </c>
      <c r="AV190" s="14" t="s">
        <v>145</v>
      </c>
      <c r="AW190" s="14" t="s">
        <v>32</v>
      </c>
      <c r="AX190" s="14" t="s">
        <v>82</v>
      </c>
      <c r="AY190" s="222" t="s">
        <v>137</v>
      </c>
    </row>
    <row r="191" spans="1:65" s="12" customFormat="1" ht="22.9" customHeight="1">
      <c r="B191" s="171"/>
      <c r="C191" s="172"/>
      <c r="D191" s="173" t="s">
        <v>73</v>
      </c>
      <c r="E191" s="185" t="s">
        <v>295</v>
      </c>
      <c r="F191" s="185" t="s">
        <v>296</v>
      </c>
      <c r="G191" s="172"/>
      <c r="H191" s="172"/>
      <c r="I191" s="175"/>
      <c r="J191" s="186">
        <f>BK191</f>
        <v>0</v>
      </c>
      <c r="K191" s="172"/>
      <c r="L191" s="177"/>
      <c r="M191" s="178"/>
      <c r="N191" s="179"/>
      <c r="O191" s="179"/>
      <c r="P191" s="180">
        <f>SUM(P192:P198)</f>
        <v>0</v>
      </c>
      <c r="Q191" s="179"/>
      <c r="R191" s="180">
        <f>SUM(R192:R198)</f>
        <v>0</v>
      </c>
      <c r="S191" s="179"/>
      <c r="T191" s="181">
        <f>SUM(T192:T198)</f>
        <v>0</v>
      </c>
      <c r="AR191" s="182" t="s">
        <v>82</v>
      </c>
      <c r="AT191" s="183" t="s">
        <v>73</v>
      </c>
      <c r="AU191" s="183" t="s">
        <v>82</v>
      </c>
      <c r="AY191" s="182" t="s">
        <v>137</v>
      </c>
      <c r="BK191" s="184">
        <f>SUM(BK192:BK198)</f>
        <v>0</v>
      </c>
    </row>
    <row r="192" spans="1:65" s="2" customFormat="1" ht="24.2" customHeight="1">
      <c r="A192" s="34"/>
      <c r="B192" s="35"/>
      <c r="C192" s="187" t="s">
        <v>243</v>
      </c>
      <c r="D192" s="187" t="s">
        <v>140</v>
      </c>
      <c r="E192" s="188" t="s">
        <v>298</v>
      </c>
      <c r="F192" s="189" t="s">
        <v>299</v>
      </c>
      <c r="G192" s="190" t="s">
        <v>300</v>
      </c>
      <c r="H192" s="191">
        <v>2.57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40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144</v>
      </c>
      <c r="AT192" s="199" t="s">
        <v>140</v>
      </c>
      <c r="AU192" s="199" t="s">
        <v>145</v>
      </c>
      <c r="AY192" s="17" t="s">
        <v>137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145</v>
      </c>
      <c r="BK192" s="200">
        <f>ROUND(I192*H192,2)</f>
        <v>0</v>
      </c>
      <c r="BL192" s="17" t="s">
        <v>144</v>
      </c>
      <c r="BM192" s="199" t="s">
        <v>1492</v>
      </c>
    </row>
    <row r="193" spans="1:65" s="2" customFormat="1" ht="33" customHeight="1">
      <c r="A193" s="34"/>
      <c r="B193" s="35"/>
      <c r="C193" s="187" t="s">
        <v>248</v>
      </c>
      <c r="D193" s="187" t="s">
        <v>140</v>
      </c>
      <c r="E193" s="188" t="s">
        <v>303</v>
      </c>
      <c r="F193" s="189" t="s">
        <v>304</v>
      </c>
      <c r="G193" s="190" t="s">
        <v>300</v>
      </c>
      <c r="H193" s="191">
        <v>5.14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40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144</v>
      </c>
      <c r="AT193" s="199" t="s">
        <v>140</v>
      </c>
      <c r="AU193" s="199" t="s">
        <v>145</v>
      </c>
      <c r="AY193" s="17" t="s">
        <v>137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145</v>
      </c>
      <c r="BK193" s="200">
        <f>ROUND(I193*H193,2)</f>
        <v>0</v>
      </c>
      <c r="BL193" s="17" t="s">
        <v>144</v>
      </c>
      <c r="BM193" s="199" t="s">
        <v>1493</v>
      </c>
    </row>
    <row r="194" spans="1:65" s="14" customFormat="1" ht="11.25">
      <c r="B194" s="212"/>
      <c r="C194" s="213"/>
      <c r="D194" s="203" t="s">
        <v>147</v>
      </c>
      <c r="E194" s="213"/>
      <c r="F194" s="215" t="s">
        <v>1494</v>
      </c>
      <c r="G194" s="213"/>
      <c r="H194" s="216">
        <v>5.14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147</v>
      </c>
      <c r="AU194" s="222" t="s">
        <v>145</v>
      </c>
      <c r="AV194" s="14" t="s">
        <v>145</v>
      </c>
      <c r="AW194" s="14" t="s">
        <v>4</v>
      </c>
      <c r="AX194" s="14" t="s">
        <v>82</v>
      </c>
      <c r="AY194" s="222" t="s">
        <v>137</v>
      </c>
    </row>
    <row r="195" spans="1:65" s="2" customFormat="1" ht="24.2" customHeight="1">
      <c r="A195" s="34"/>
      <c r="B195" s="35"/>
      <c r="C195" s="187" t="s">
        <v>254</v>
      </c>
      <c r="D195" s="187" t="s">
        <v>140</v>
      </c>
      <c r="E195" s="188" t="s">
        <v>308</v>
      </c>
      <c r="F195" s="189" t="s">
        <v>309</v>
      </c>
      <c r="G195" s="190" t="s">
        <v>300</v>
      </c>
      <c r="H195" s="191">
        <v>2.57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40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144</v>
      </c>
      <c r="AT195" s="199" t="s">
        <v>140</v>
      </c>
      <c r="AU195" s="199" t="s">
        <v>145</v>
      </c>
      <c r="AY195" s="17" t="s">
        <v>137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145</v>
      </c>
      <c r="BK195" s="200">
        <f>ROUND(I195*H195,2)</f>
        <v>0</v>
      </c>
      <c r="BL195" s="17" t="s">
        <v>144</v>
      </c>
      <c r="BM195" s="199" t="s">
        <v>1495</v>
      </c>
    </row>
    <row r="196" spans="1:65" s="2" customFormat="1" ht="24.2" customHeight="1">
      <c r="A196" s="34"/>
      <c r="B196" s="35"/>
      <c r="C196" s="187" t="s">
        <v>7</v>
      </c>
      <c r="D196" s="187" t="s">
        <v>140</v>
      </c>
      <c r="E196" s="188" t="s">
        <v>312</v>
      </c>
      <c r="F196" s="189" t="s">
        <v>313</v>
      </c>
      <c r="G196" s="190" t="s">
        <v>300</v>
      </c>
      <c r="H196" s="191">
        <v>48.83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40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144</v>
      </c>
      <c r="AT196" s="199" t="s">
        <v>140</v>
      </c>
      <c r="AU196" s="199" t="s">
        <v>145</v>
      </c>
      <c r="AY196" s="17" t="s">
        <v>137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145</v>
      </c>
      <c r="BK196" s="200">
        <f>ROUND(I196*H196,2)</f>
        <v>0</v>
      </c>
      <c r="BL196" s="17" t="s">
        <v>144</v>
      </c>
      <c r="BM196" s="199" t="s">
        <v>1496</v>
      </c>
    </row>
    <row r="197" spans="1:65" s="14" customFormat="1" ht="11.25">
      <c r="B197" s="212"/>
      <c r="C197" s="213"/>
      <c r="D197" s="203" t="s">
        <v>147</v>
      </c>
      <c r="E197" s="213"/>
      <c r="F197" s="215" t="s">
        <v>1497</v>
      </c>
      <c r="G197" s="213"/>
      <c r="H197" s="216">
        <v>48.83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147</v>
      </c>
      <c r="AU197" s="222" t="s">
        <v>145</v>
      </c>
      <c r="AV197" s="14" t="s">
        <v>145</v>
      </c>
      <c r="AW197" s="14" t="s">
        <v>4</v>
      </c>
      <c r="AX197" s="14" t="s">
        <v>82</v>
      </c>
      <c r="AY197" s="222" t="s">
        <v>137</v>
      </c>
    </row>
    <row r="198" spans="1:65" s="2" customFormat="1" ht="33" customHeight="1">
      <c r="A198" s="34"/>
      <c r="B198" s="35"/>
      <c r="C198" s="187" t="s">
        <v>263</v>
      </c>
      <c r="D198" s="187" t="s">
        <v>140</v>
      </c>
      <c r="E198" s="188" t="s">
        <v>317</v>
      </c>
      <c r="F198" s="189" t="s">
        <v>318</v>
      </c>
      <c r="G198" s="190" t="s">
        <v>300</v>
      </c>
      <c r="H198" s="191">
        <v>2.57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40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144</v>
      </c>
      <c r="AT198" s="199" t="s">
        <v>140</v>
      </c>
      <c r="AU198" s="199" t="s">
        <v>145</v>
      </c>
      <c r="AY198" s="17" t="s">
        <v>137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145</v>
      </c>
      <c r="BK198" s="200">
        <f>ROUND(I198*H198,2)</f>
        <v>0</v>
      </c>
      <c r="BL198" s="17" t="s">
        <v>144</v>
      </c>
      <c r="BM198" s="199" t="s">
        <v>1498</v>
      </c>
    </row>
    <row r="199" spans="1:65" s="12" customFormat="1" ht="22.9" customHeight="1">
      <c r="B199" s="171"/>
      <c r="C199" s="172"/>
      <c r="D199" s="173" t="s">
        <v>73</v>
      </c>
      <c r="E199" s="185" t="s">
        <v>320</v>
      </c>
      <c r="F199" s="185" t="s">
        <v>321</v>
      </c>
      <c r="G199" s="172"/>
      <c r="H199" s="172"/>
      <c r="I199" s="175"/>
      <c r="J199" s="186">
        <f>BK199</f>
        <v>0</v>
      </c>
      <c r="K199" s="172"/>
      <c r="L199" s="177"/>
      <c r="M199" s="178"/>
      <c r="N199" s="179"/>
      <c r="O199" s="179"/>
      <c r="P199" s="180">
        <f>SUM(P200:P201)</f>
        <v>0</v>
      </c>
      <c r="Q199" s="179"/>
      <c r="R199" s="180">
        <f>SUM(R200:R201)</f>
        <v>0</v>
      </c>
      <c r="S199" s="179"/>
      <c r="T199" s="181">
        <f>SUM(T200:T201)</f>
        <v>0</v>
      </c>
      <c r="AR199" s="182" t="s">
        <v>82</v>
      </c>
      <c r="AT199" s="183" t="s">
        <v>73</v>
      </c>
      <c r="AU199" s="183" t="s">
        <v>82</v>
      </c>
      <c r="AY199" s="182" t="s">
        <v>137</v>
      </c>
      <c r="BK199" s="184">
        <f>SUM(BK200:BK201)</f>
        <v>0</v>
      </c>
    </row>
    <row r="200" spans="1:65" s="2" customFormat="1" ht="21.75" customHeight="1">
      <c r="A200" s="34"/>
      <c r="B200" s="35"/>
      <c r="C200" s="187" t="s">
        <v>268</v>
      </c>
      <c r="D200" s="187" t="s">
        <v>140</v>
      </c>
      <c r="E200" s="188" t="s">
        <v>323</v>
      </c>
      <c r="F200" s="189" t="s">
        <v>324</v>
      </c>
      <c r="G200" s="190" t="s">
        <v>300</v>
      </c>
      <c r="H200" s="191">
        <v>1.524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40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144</v>
      </c>
      <c r="AT200" s="199" t="s">
        <v>140</v>
      </c>
      <c r="AU200" s="199" t="s">
        <v>145</v>
      </c>
      <c r="AY200" s="17" t="s">
        <v>137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145</v>
      </c>
      <c r="BK200" s="200">
        <f>ROUND(I200*H200,2)</f>
        <v>0</v>
      </c>
      <c r="BL200" s="17" t="s">
        <v>144</v>
      </c>
      <c r="BM200" s="199" t="s">
        <v>1499</v>
      </c>
    </row>
    <row r="201" spans="1:65" s="2" customFormat="1" ht="24.2" customHeight="1">
      <c r="A201" s="34"/>
      <c r="B201" s="35"/>
      <c r="C201" s="187" t="s">
        <v>273</v>
      </c>
      <c r="D201" s="187" t="s">
        <v>140</v>
      </c>
      <c r="E201" s="188" t="s">
        <v>327</v>
      </c>
      <c r="F201" s="189" t="s">
        <v>328</v>
      </c>
      <c r="G201" s="190" t="s">
        <v>300</v>
      </c>
      <c r="H201" s="191">
        <v>1.524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40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144</v>
      </c>
      <c r="AT201" s="199" t="s">
        <v>140</v>
      </c>
      <c r="AU201" s="199" t="s">
        <v>145</v>
      </c>
      <c r="AY201" s="17" t="s">
        <v>137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145</v>
      </c>
      <c r="BK201" s="200">
        <f>ROUND(I201*H201,2)</f>
        <v>0</v>
      </c>
      <c r="BL201" s="17" t="s">
        <v>144</v>
      </c>
      <c r="BM201" s="199" t="s">
        <v>1500</v>
      </c>
    </row>
    <row r="202" spans="1:65" s="12" customFormat="1" ht="25.9" customHeight="1">
      <c r="B202" s="171"/>
      <c r="C202" s="172"/>
      <c r="D202" s="173" t="s">
        <v>73</v>
      </c>
      <c r="E202" s="174" t="s">
        <v>330</v>
      </c>
      <c r="F202" s="174" t="s">
        <v>331</v>
      </c>
      <c r="G202" s="172"/>
      <c r="H202" s="172"/>
      <c r="I202" s="175"/>
      <c r="J202" s="176">
        <f>BK202</f>
        <v>0</v>
      </c>
      <c r="K202" s="172"/>
      <c r="L202" s="177"/>
      <c r="M202" s="178"/>
      <c r="N202" s="179"/>
      <c r="O202" s="179"/>
      <c r="P202" s="180">
        <f>P203+P228+P240+P279+P311+P340+P347+P353+P359+P367+P412+P420+P427+P436+P451+P474+P518+P528+P535</f>
        <v>0</v>
      </c>
      <c r="Q202" s="179"/>
      <c r="R202" s="180">
        <f>R203+R228+R240+R279+R311+R340+R347+R353+R359+R367+R412+R420+R427+R436+R451+R474+R518+R528+R535</f>
        <v>1.4552371600000003</v>
      </c>
      <c r="S202" s="179"/>
      <c r="T202" s="181">
        <f>T203+T228+T240+T279+T311+T340+T347+T353+T359+T367+T412+T420+T427+T436+T451+T474+T518+T528+T535</f>
        <v>2.8082040000000003E-2</v>
      </c>
      <c r="AR202" s="182" t="s">
        <v>145</v>
      </c>
      <c r="AT202" s="183" t="s">
        <v>73</v>
      </c>
      <c r="AU202" s="183" t="s">
        <v>74</v>
      </c>
      <c r="AY202" s="182" t="s">
        <v>137</v>
      </c>
      <c r="BK202" s="184">
        <f>BK203+BK228+BK240+BK279+BK311+BK340+BK347+BK353+BK359+BK367+BK412+BK420+BK427+BK436+BK451+BK474+BK518+BK528+BK535</f>
        <v>0</v>
      </c>
    </row>
    <row r="203" spans="1:65" s="12" customFormat="1" ht="22.9" customHeight="1">
      <c r="B203" s="171"/>
      <c r="C203" s="172"/>
      <c r="D203" s="173" t="s">
        <v>73</v>
      </c>
      <c r="E203" s="185" t="s">
        <v>1501</v>
      </c>
      <c r="F203" s="185" t="s">
        <v>1502</v>
      </c>
      <c r="G203" s="172"/>
      <c r="H203" s="172"/>
      <c r="I203" s="175"/>
      <c r="J203" s="186">
        <f>BK203</f>
        <v>0</v>
      </c>
      <c r="K203" s="172"/>
      <c r="L203" s="177"/>
      <c r="M203" s="178"/>
      <c r="N203" s="179"/>
      <c r="O203" s="179"/>
      <c r="P203" s="180">
        <f>SUM(P204:P227)</f>
        <v>0</v>
      </c>
      <c r="Q203" s="179"/>
      <c r="R203" s="180">
        <f>SUM(R204:R227)</f>
        <v>4.1736460000000003E-2</v>
      </c>
      <c r="S203" s="179"/>
      <c r="T203" s="181">
        <f>SUM(T204:T227)</f>
        <v>0</v>
      </c>
      <c r="AR203" s="182" t="s">
        <v>145</v>
      </c>
      <c r="AT203" s="183" t="s">
        <v>73</v>
      </c>
      <c r="AU203" s="183" t="s">
        <v>82</v>
      </c>
      <c r="AY203" s="182" t="s">
        <v>137</v>
      </c>
      <c r="BK203" s="184">
        <f>SUM(BK204:BK227)</f>
        <v>0</v>
      </c>
    </row>
    <row r="204" spans="1:65" s="2" customFormat="1" ht="24.2" customHeight="1">
      <c r="A204" s="34"/>
      <c r="B204" s="35"/>
      <c r="C204" s="187" t="s">
        <v>277</v>
      </c>
      <c r="D204" s="187" t="s">
        <v>140</v>
      </c>
      <c r="E204" s="188" t="s">
        <v>1503</v>
      </c>
      <c r="F204" s="189" t="s">
        <v>1504</v>
      </c>
      <c r="G204" s="190" t="s">
        <v>266</v>
      </c>
      <c r="H204" s="191">
        <v>9.84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40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233</v>
      </c>
      <c r="AT204" s="199" t="s">
        <v>140</v>
      </c>
      <c r="AU204" s="199" t="s">
        <v>145</v>
      </c>
      <c r="AY204" s="17" t="s">
        <v>137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145</v>
      </c>
      <c r="BK204" s="200">
        <f>ROUND(I204*H204,2)</f>
        <v>0</v>
      </c>
      <c r="BL204" s="17" t="s">
        <v>233</v>
      </c>
      <c r="BM204" s="199" t="s">
        <v>1505</v>
      </c>
    </row>
    <row r="205" spans="1:65" s="13" customFormat="1" ht="11.25">
      <c r="B205" s="201"/>
      <c r="C205" s="202"/>
      <c r="D205" s="203" t="s">
        <v>147</v>
      </c>
      <c r="E205" s="204" t="s">
        <v>1</v>
      </c>
      <c r="F205" s="205" t="s">
        <v>1506</v>
      </c>
      <c r="G205" s="202"/>
      <c r="H205" s="204" t="s">
        <v>1</v>
      </c>
      <c r="I205" s="206"/>
      <c r="J205" s="202"/>
      <c r="K205" s="202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147</v>
      </c>
      <c r="AU205" s="211" t="s">
        <v>145</v>
      </c>
      <c r="AV205" s="13" t="s">
        <v>82</v>
      </c>
      <c r="AW205" s="13" t="s">
        <v>32</v>
      </c>
      <c r="AX205" s="13" t="s">
        <v>74</v>
      </c>
      <c r="AY205" s="211" t="s">
        <v>137</v>
      </c>
    </row>
    <row r="206" spans="1:65" s="14" customFormat="1" ht="11.25">
      <c r="B206" s="212"/>
      <c r="C206" s="213"/>
      <c r="D206" s="203" t="s">
        <v>147</v>
      </c>
      <c r="E206" s="214" t="s">
        <v>1</v>
      </c>
      <c r="F206" s="215" t="s">
        <v>1507</v>
      </c>
      <c r="G206" s="213"/>
      <c r="H206" s="216">
        <v>7.6400000000000006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147</v>
      </c>
      <c r="AU206" s="222" t="s">
        <v>145</v>
      </c>
      <c r="AV206" s="14" t="s">
        <v>145</v>
      </c>
      <c r="AW206" s="14" t="s">
        <v>32</v>
      </c>
      <c r="AX206" s="14" t="s">
        <v>74</v>
      </c>
      <c r="AY206" s="222" t="s">
        <v>137</v>
      </c>
    </row>
    <row r="207" spans="1:65" s="13" customFormat="1" ht="11.25">
      <c r="B207" s="201"/>
      <c r="C207" s="202"/>
      <c r="D207" s="203" t="s">
        <v>147</v>
      </c>
      <c r="E207" s="204" t="s">
        <v>1</v>
      </c>
      <c r="F207" s="205" t="s">
        <v>1508</v>
      </c>
      <c r="G207" s="202"/>
      <c r="H207" s="204" t="s">
        <v>1</v>
      </c>
      <c r="I207" s="206"/>
      <c r="J207" s="202"/>
      <c r="K207" s="202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147</v>
      </c>
      <c r="AU207" s="211" t="s">
        <v>145</v>
      </c>
      <c r="AV207" s="13" t="s">
        <v>82</v>
      </c>
      <c r="AW207" s="13" t="s">
        <v>32</v>
      </c>
      <c r="AX207" s="13" t="s">
        <v>74</v>
      </c>
      <c r="AY207" s="211" t="s">
        <v>137</v>
      </c>
    </row>
    <row r="208" spans="1:65" s="14" customFormat="1" ht="11.25">
      <c r="B208" s="212"/>
      <c r="C208" s="213"/>
      <c r="D208" s="203" t="s">
        <v>147</v>
      </c>
      <c r="E208" s="214" t="s">
        <v>1</v>
      </c>
      <c r="F208" s="215" t="s">
        <v>1509</v>
      </c>
      <c r="G208" s="213"/>
      <c r="H208" s="216">
        <v>2.2000000000000002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147</v>
      </c>
      <c r="AU208" s="222" t="s">
        <v>145</v>
      </c>
      <c r="AV208" s="14" t="s">
        <v>145</v>
      </c>
      <c r="AW208" s="14" t="s">
        <v>32</v>
      </c>
      <c r="AX208" s="14" t="s">
        <v>74</v>
      </c>
      <c r="AY208" s="222" t="s">
        <v>137</v>
      </c>
    </row>
    <row r="209" spans="1:65" s="15" customFormat="1" ht="11.25">
      <c r="B209" s="223"/>
      <c r="C209" s="224"/>
      <c r="D209" s="203" t="s">
        <v>147</v>
      </c>
      <c r="E209" s="225" t="s">
        <v>1</v>
      </c>
      <c r="F209" s="226" t="s">
        <v>162</v>
      </c>
      <c r="G209" s="224"/>
      <c r="H209" s="227">
        <v>9.84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147</v>
      </c>
      <c r="AU209" s="233" t="s">
        <v>145</v>
      </c>
      <c r="AV209" s="15" t="s">
        <v>144</v>
      </c>
      <c r="AW209" s="15" t="s">
        <v>32</v>
      </c>
      <c r="AX209" s="15" t="s">
        <v>82</v>
      </c>
      <c r="AY209" s="233" t="s">
        <v>137</v>
      </c>
    </row>
    <row r="210" spans="1:65" s="2" customFormat="1" ht="16.5" customHeight="1">
      <c r="A210" s="34"/>
      <c r="B210" s="35"/>
      <c r="C210" s="234" t="s">
        <v>281</v>
      </c>
      <c r="D210" s="234" t="s">
        <v>339</v>
      </c>
      <c r="E210" s="235" t="s">
        <v>1510</v>
      </c>
      <c r="F210" s="236" t="s">
        <v>1511</v>
      </c>
      <c r="G210" s="237" t="s">
        <v>266</v>
      </c>
      <c r="H210" s="238">
        <v>10.332000000000001</v>
      </c>
      <c r="I210" s="239"/>
      <c r="J210" s="240">
        <f>ROUND(I210*H210,2)</f>
        <v>0</v>
      </c>
      <c r="K210" s="241"/>
      <c r="L210" s="242"/>
      <c r="M210" s="243" t="s">
        <v>1</v>
      </c>
      <c r="N210" s="244" t="s">
        <v>40</v>
      </c>
      <c r="O210" s="71"/>
      <c r="P210" s="197">
        <f>O210*H210</f>
        <v>0</v>
      </c>
      <c r="Q210" s="197">
        <v>3.0000000000000001E-5</v>
      </c>
      <c r="R210" s="197">
        <f>Q210*H210</f>
        <v>3.0996000000000002E-4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311</v>
      </c>
      <c r="AT210" s="199" t="s">
        <v>339</v>
      </c>
      <c r="AU210" s="199" t="s">
        <v>145</v>
      </c>
      <c r="AY210" s="17" t="s">
        <v>137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145</v>
      </c>
      <c r="BK210" s="200">
        <f>ROUND(I210*H210,2)</f>
        <v>0</v>
      </c>
      <c r="BL210" s="17" t="s">
        <v>233</v>
      </c>
      <c r="BM210" s="199" t="s">
        <v>1512</v>
      </c>
    </row>
    <row r="211" spans="1:65" s="14" customFormat="1" ht="11.25">
      <c r="B211" s="212"/>
      <c r="C211" s="213"/>
      <c r="D211" s="203" t="s">
        <v>147</v>
      </c>
      <c r="E211" s="213"/>
      <c r="F211" s="215" t="s">
        <v>1513</v>
      </c>
      <c r="G211" s="213"/>
      <c r="H211" s="216">
        <v>10.332000000000001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147</v>
      </c>
      <c r="AU211" s="222" t="s">
        <v>145</v>
      </c>
      <c r="AV211" s="14" t="s">
        <v>145</v>
      </c>
      <c r="AW211" s="14" t="s">
        <v>4</v>
      </c>
      <c r="AX211" s="14" t="s">
        <v>82</v>
      </c>
      <c r="AY211" s="222" t="s">
        <v>137</v>
      </c>
    </row>
    <row r="212" spans="1:65" s="2" customFormat="1" ht="24.2" customHeight="1">
      <c r="A212" s="34"/>
      <c r="B212" s="35"/>
      <c r="C212" s="187" t="s">
        <v>287</v>
      </c>
      <c r="D212" s="187" t="s">
        <v>140</v>
      </c>
      <c r="E212" s="188" t="s">
        <v>1514</v>
      </c>
      <c r="F212" s="189" t="s">
        <v>1515</v>
      </c>
      <c r="G212" s="190" t="s">
        <v>216</v>
      </c>
      <c r="H212" s="191">
        <v>4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40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233</v>
      </c>
      <c r="AT212" s="199" t="s">
        <v>140</v>
      </c>
      <c r="AU212" s="199" t="s">
        <v>145</v>
      </c>
      <c r="AY212" s="17" t="s">
        <v>137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145</v>
      </c>
      <c r="BK212" s="200">
        <f>ROUND(I212*H212,2)</f>
        <v>0</v>
      </c>
      <c r="BL212" s="17" t="s">
        <v>233</v>
      </c>
      <c r="BM212" s="199" t="s">
        <v>1516</v>
      </c>
    </row>
    <row r="213" spans="1:65" s="13" customFormat="1" ht="11.25">
      <c r="B213" s="201"/>
      <c r="C213" s="202"/>
      <c r="D213" s="203" t="s">
        <v>147</v>
      </c>
      <c r="E213" s="204" t="s">
        <v>1</v>
      </c>
      <c r="F213" s="205" t="s">
        <v>387</v>
      </c>
      <c r="G213" s="202"/>
      <c r="H213" s="204" t="s">
        <v>1</v>
      </c>
      <c r="I213" s="206"/>
      <c r="J213" s="202"/>
      <c r="K213" s="202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147</v>
      </c>
      <c r="AU213" s="211" t="s">
        <v>145</v>
      </c>
      <c r="AV213" s="13" t="s">
        <v>82</v>
      </c>
      <c r="AW213" s="13" t="s">
        <v>32</v>
      </c>
      <c r="AX213" s="13" t="s">
        <v>74</v>
      </c>
      <c r="AY213" s="211" t="s">
        <v>137</v>
      </c>
    </row>
    <row r="214" spans="1:65" s="14" customFormat="1" ht="11.25">
      <c r="B214" s="212"/>
      <c r="C214" s="213"/>
      <c r="D214" s="203" t="s">
        <v>147</v>
      </c>
      <c r="E214" s="214" t="s">
        <v>1</v>
      </c>
      <c r="F214" s="215" t="s">
        <v>144</v>
      </c>
      <c r="G214" s="213"/>
      <c r="H214" s="216">
        <v>4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147</v>
      </c>
      <c r="AU214" s="222" t="s">
        <v>145</v>
      </c>
      <c r="AV214" s="14" t="s">
        <v>145</v>
      </c>
      <c r="AW214" s="14" t="s">
        <v>32</v>
      </c>
      <c r="AX214" s="14" t="s">
        <v>82</v>
      </c>
      <c r="AY214" s="222" t="s">
        <v>137</v>
      </c>
    </row>
    <row r="215" spans="1:65" s="2" customFormat="1" ht="16.5" customHeight="1">
      <c r="A215" s="34"/>
      <c r="B215" s="35"/>
      <c r="C215" s="234" t="s">
        <v>291</v>
      </c>
      <c r="D215" s="234" t="s">
        <v>339</v>
      </c>
      <c r="E215" s="235" t="s">
        <v>1517</v>
      </c>
      <c r="F215" s="236" t="s">
        <v>1518</v>
      </c>
      <c r="G215" s="237" t="s">
        <v>216</v>
      </c>
      <c r="H215" s="238">
        <v>4</v>
      </c>
      <c r="I215" s="239"/>
      <c r="J215" s="240">
        <f>ROUND(I215*H215,2)</f>
        <v>0</v>
      </c>
      <c r="K215" s="241"/>
      <c r="L215" s="242"/>
      <c r="M215" s="243" t="s">
        <v>1</v>
      </c>
      <c r="N215" s="244" t="s">
        <v>40</v>
      </c>
      <c r="O215" s="71"/>
      <c r="P215" s="197">
        <f>O215*H215</f>
        <v>0</v>
      </c>
      <c r="Q215" s="197">
        <v>4.0000000000000003E-5</v>
      </c>
      <c r="R215" s="197">
        <f>Q215*H215</f>
        <v>1.6000000000000001E-4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311</v>
      </c>
      <c r="AT215" s="199" t="s">
        <v>339</v>
      </c>
      <c r="AU215" s="199" t="s">
        <v>145</v>
      </c>
      <c r="AY215" s="17" t="s">
        <v>137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145</v>
      </c>
      <c r="BK215" s="200">
        <f>ROUND(I215*H215,2)</f>
        <v>0</v>
      </c>
      <c r="BL215" s="17" t="s">
        <v>233</v>
      </c>
      <c r="BM215" s="199" t="s">
        <v>1519</v>
      </c>
    </row>
    <row r="216" spans="1:65" s="2" customFormat="1" ht="33" customHeight="1">
      <c r="A216" s="34"/>
      <c r="B216" s="35"/>
      <c r="C216" s="187" t="s">
        <v>297</v>
      </c>
      <c r="D216" s="187" t="s">
        <v>140</v>
      </c>
      <c r="E216" s="188" t="s">
        <v>1520</v>
      </c>
      <c r="F216" s="189" t="s">
        <v>1521</v>
      </c>
      <c r="G216" s="190" t="s">
        <v>154</v>
      </c>
      <c r="H216" s="191">
        <v>3.6040000000000001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40</v>
      </c>
      <c r="O216" s="71"/>
      <c r="P216" s="197">
        <f>O216*H216</f>
        <v>0</v>
      </c>
      <c r="Q216" s="197">
        <v>4.5100000000000001E-3</v>
      </c>
      <c r="R216" s="197">
        <f>Q216*H216</f>
        <v>1.6254040000000001E-2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233</v>
      </c>
      <c r="AT216" s="199" t="s">
        <v>140</v>
      </c>
      <c r="AU216" s="199" t="s">
        <v>145</v>
      </c>
      <c r="AY216" s="17" t="s">
        <v>137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145</v>
      </c>
      <c r="BK216" s="200">
        <f>ROUND(I216*H216,2)</f>
        <v>0</v>
      </c>
      <c r="BL216" s="17" t="s">
        <v>233</v>
      </c>
      <c r="BM216" s="199" t="s">
        <v>1522</v>
      </c>
    </row>
    <row r="217" spans="1:65" s="13" customFormat="1" ht="11.25">
      <c r="B217" s="201"/>
      <c r="C217" s="202"/>
      <c r="D217" s="203" t="s">
        <v>147</v>
      </c>
      <c r="E217" s="204" t="s">
        <v>1</v>
      </c>
      <c r="F217" s="205" t="s">
        <v>387</v>
      </c>
      <c r="G217" s="202"/>
      <c r="H217" s="204" t="s">
        <v>1</v>
      </c>
      <c r="I217" s="206"/>
      <c r="J217" s="202"/>
      <c r="K217" s="202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147</v>
      </c>
      <c r="AU217" s="211" t="s">
        <v>145</v>
      </c>
      <c r="AV217" s="13" t="s">
        <v>82</v>
      </c>
      <c r="AW217" s="13" t="s">
        <v>32</v>
      </c>
      <c r="AX217" s="13" t="s">
        <v>74</v>
      </c>
      <c r="AY217" s="211" t="s">
        <v>137</v>
      </c>
    </row>
    <row r="218" spans="1:65" s="14" customFormat="1" ht="11.25">
      <c r="B218" s="212"/>
      <c r="C218" s="213"/>
      <c r="D218" s="203" t="s">
        <v>147</v>
      </c>
      <c r="E218" s="214" t="s">
        <v>1</v>
      </c>
      <c r="F218" s="215" t="s">
        <v>1523</v>
      </c>
      <c r="G218" s="213"/>
      <c r="H218" s="216">
        <v>3.6040000000000001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147</v>
      </c>
      <c r="AU218" s="222" t="s">
        <v>145</v>
      </c>
      <c r="AV218" s="14" t="s">
        <v>145</v>
      </c>
      <c r="AW218" s="14" t="s">
        <v>32</v>
      </c>
      <c r="AX218" s="14" t="s">
        <v>82</v>
      </c>
      <c r="AY218" s="222" t="s">
        <v>137</v>
      </c>
    </row>
    <row r="219" spans="1:65" s="2" customFormat="1" ht="24.2" customHeight="1">
      <c r="A219" s="34"/>
      <c r="B219" s="35"/>
      <c r="C219" s="187" t="s">
        <v>302</v>
      </c>
      <c r="D219" s="187" t="s">
        <v>140</v>
      </c>
      <c r="E219" s="188" t="s">
        <v>1524</v>
      </c>
      <c r="F219" s="189" t="s">
        <v>1525</v>
      </c>
      <c r="G219" s="190" t="s">
        <v>154</v>
      </c>
      <c r="H219" s="191">
        <v>5.5460000000000003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40</v>
      </c>
      <c r="O219" s="71"/>
      <c r="P219" s="197">
        <f>O219*H219</f>
        <v>0</v>
      </c>
      <c r="Q219" s="197">
        <v>4.5100000000000001E-3</v>
      </c>
      <c r="R219" s="197">
        <f>Q219*H219</f>
        <v>2.501246E-2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233</v>
      </c>
      <c r="AT219" s="199" t="s">
        <v>140</v>
      </c>
      <c r="AU219" s="199" t="s">
        <v>145</v>
      </c>
      <c r="AY219" s="17" t="s">
        <v>137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145</v>
      </c>
      <c r="BK219" s="200">
        <f>ROUND(I219*H219,2)</f>
        <v>0</v>
      </c>
      <c r="BL219" s="17" t="s">
        <v>233</v>
      </c>
      <c r="BM219" s="199" t="s">
        <v>1526</v>
      </c>
    </row>
    <row r="220" spans="1:65" s="13" customFormat="1" ht="11.25">
      <c r="B220" s="201"/>
      <c r="C220" s="202"/>
      <c r="D220" s="203" t="s">
        <v>147</v>
      </c>
      <c r="E220" s="204" t="s">
        <v>1</v>
      </c>
      <c r="F220" s="205" t="s">
        <v>1527</v>
      </c>
      <c r="G220" s="202"/>
      <c r="H220" s="204" t="s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147</v>
      </c>
      <c r="AU220" s="211" t="s">
        <v>145</v>
      </c>
      <c r="AV220" s="13" t="s">
        <v>82</v>
      </c>
      <c r="AW220" s="13" t="s">
        <v>32</v>
      </c>
      <c r="AX220" s="13" t="s">
        <v>74</v>
      </c>
      <c r="AY220" s="211" t="s">
        <v>137</v>
      </c>
    </row>
    <row r="221" spans="1:65" s="14" customFormat="1" ht="11.25">
      <c r="B221" s="212"/>
      <c r="C221" s="213"/>
      <c r="D221" s="203" t="s">
        <v>147</v>
      </c>
      <c r="E221" s="214" t="s">
        <v>1</v>
      </c>
      <c r="F221" s="215" t="s">
        <v>1528</v>
      </c>
      <c r="G221" s="213"/>
      <c r="H221" s="216">
        <v>1.1460000000000001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147</v>
      </c>
      <c r="AU221" s="222" t="s">
        <v>145</v>
      </c>
      <c r="AV221" s="14" t="s">
        <v>145</v>
      </c>
      <c r="AW221" s="14" t="s">
        <v>32</v>
      </c>
      <c r="AX221" s="14" t="s">
        <v>74</v>
      </c>
      <c r="AY221" s="222" t="s">
        <v>137</v>
      </c>
    </row>
    <row r="222" spans="1:65" s="13" customFormat="1" ht="11.25">
      <c r="B222" s="201"/>
      <c r="C222" s="202"/>
      <c r="D222" s="203" t="s">
        <v>147</v>
      </c>
      <c r="E222" s="204" t="s">
        <v>1</v>
      </c>
      <c r="F222" s="205" t="s">
        <v>1529</v>
      </c>
      <c r="G222" s="202"/>
      <c r="H222" s="204" t="s">
        <v>1</v>
      </c>
      <c r="I222" s="206"/>
      <c r="J222" s="202"/>
      <c r="K222" s="202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147</v>
      </c>
      <c r="AU222" s="211" t="s">
        <v>145</v>
      </c>
      <c r="AV222" s="13" t="s">
        <v>82</v>
      </c>
      <c r="AW222" s="13" t="s">
        <v>32</v>
      </c>
      <c r="AX222" s="13" t="s">
        <v>74</v>
      </c>
      <c r="AY222" s="211" t="s">
        <v>137</v>
      </c>
    </row>
    <row r="223" spans="1:65" s="14" customFormat="1" ht="11.25">
      <c r="B223" s="212"/>
      <c r="C223" s="213"/>
      <c r="D223" s="203" t="s">
        <v>147</v>
      </c>
      <c r="E223" s="214" t="s">
        <v>1</v>
      </c>
      <c r="F223" s="215" t="s">
        <v>1530</v>
      </c>
      <c r="G223" s="213"/>
      <c r="H223" s="216">
        <v>4.4000000000000004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147</v>
      </c>
      <c r="AU223" s="222" t="s">
        <v>145</v>
      </c>
      <c r="AV223" s="14" t="s">
        <v>145</v>
      </c>
      <c r="AW223" s="14" t="s">
        <v>32</v>
      </c>
      <c r="AX223" s="14" t="s">
        <v>74</v>
      </c>
      <c r="AY223" s="222" t="s">
        <v>137</v>
      </c>
    </row>
    <row r="224" spans="1:65" s="15" customFormat="1" ht="11.25">
      <c r="B224" s="223"/>
      <c r="C224" s="224"/>
      <c r="D224" s="203" t="s">
        <v>147</v>
      </c>
      <c r="E224" s="225" t="s">
        <v>1</v>
      </c>
      <c r="F224" s="226" t="s">
        <v>162</v>
      </c>
      <c r="G224" s="224"/>
      <c r="H224" s="227">
        <v>5.5460000000000003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147</v>
      </c>
      <c r="AU224" s="233" t="s">
        <v>145</v>
      </c>
      <c r="AV224" s="15" t="s">
        <v>144</v>
      </c>
      <c r="AW224" s="15" t="s">
        <v>32</v>
      </c>
      <c r="AX224" s="15" t="s">
        <v>82</v>
      </c>
      <c r="AY224" s="233" t="s">
        <v>137</v>
      </c>
    </row>
    <row r="225" spans="1:65" s="2" customFormat="1" ht="33" customHeight="1">
      <c r="A225" s="34"/>
      <c r="B225" s="35"/>
      <c r="C225" s="187" t="s">
        <v>307</v>
      </c>
      <c r="D225" s="187" t="s">
        <v>140</v>
      </c>
      <c r="E225" s="188" t="s">
        <v>1531</v>
      </c>
      <c r="F225" s="189" t="s">
        <v>1532</v>
      </c>
      <c r="G225" s="190" t="s">
        <v>300</v>
      </c>
      <c r="H225" s="191">
        <v>4.2000000000000003E-2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40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233</v>
      </c>
      <c r="AT225" s="199" t="s">
        <v>140</v>
      </c>
      <c r="AU225" s="199" t="s">
        <v>145</v>
      </c>
      <c r="AY225" s="17" t="s">
        <v>137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145</v>
      </c>
      <c r="BK225" s="200">
        <f>ROUND(I225*H225,2)</f>
        <v>0</v>
      </c>
      <c r="BL225" s="17" t="s">
        <v>233</v>
      </c>
      <c r="BM225" s="199" t="s">
        <v>1533</v>
      </c>
    </row>
    <row r="226" spans="1:65" s="2" customFormat="1" ht="24.2" customHeight="1">
      <c r="A226" s="34"/>
      <c r="B226" s="35"/>
      <c r="C226" s="187" t="s">
        <v>311</v>
      </c>
      <c r="D226" s="187" t="s">
        <v>140</v>
      </c>
      <c r="E226" s="188" t="s">
        <v>1534</v>
      </c>
      <c r="F226" s="189" t="s">
        <v>1535</v>
      </c>
      <c r="G226" s="190" t="s">
        <v>300</v>
      </c>
      <c r="H226" s="191">
        <v>4.2000000000000003E-2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40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233</v>
      </c>
      <c r="AT226" s="199" t="s">
        <v>140</v>
      </c>
      <c r="AU226" s="199" t="s">
        <v>145</v>
      </c>
      <c r="AY226" s="17" t="s">
        <v>137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145</v>
      </c>
      <c r="BK226" s="200">
        <f>ROUND(I226*H226,2)</f>
        <v>0</v>
      </c>
      <c r="BL226" s="17" t="s">
        <v>233</v>
      </c>
      <c r="BM226" s="199" t="s">
        <v>1536</v>
      </c>
    </row>
    <row r="227" spans="1:65" s="2" customFormat="1" ht="24.2" customHeight="1">
      <c r="A227" s="34"/>
      <c r="B227" s="35"/>
      <c r="C227" s="187" t="s">
        <v>316</v>
      </c>
      <c r="D227" s="187" t="s">
        <v>140</v>
      </c>
      <c r="E227" s="188" t="s">
        <v>1537</v>
      </c>
      <c r="F227" s="189" t="s">
        <v>1538</v>
      </c>
      <c r="G227" s="190" t="s">
        <v>300</v>
      </c>
      <c r="H227" s="191">
        <v>4.2000000000000003E-2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40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233</v>
      </c>
      <c r="AT227" s="199" t="s">
        <v>140</v>
      </c>
      <c r="AU227" s="199" t="s">
        <v>145</v>
      </c>
      <c r="AY227" s="17" t="s">
        <v>137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145</v>
      </c>
      <c r="BK227" s="200">
        <f>ROUND(I227*H227,2)</f>
        <v>0</v>
      </c>
      <c r="BL227" s="17" t="s">
        <v>233</v>
      </c>
      <c r="BM227" s="199" t="s">
        <v>1539</v>
      </c>
    </row>
    <row r="228" spans="1:65" s="12" customFormat="1" ht="22.9" customHeight="1">
      <c r="B228" s="171"/>
      <c r="C228" s="172"/>
      <c r="D228" s="173" t="s">
        <v>73</v>
      </c>
      <c r="E228" s="185" t="s">
        <v>332</v>
      </c>
      <c r="F228" s="185" t="s">
        <v>333</v>
      </c>
      <c r="G228" s="172"/>
      <c r="H228" s="172"/>
      <c r="I228" s="175"/>
      <c r="J228" s="186">
        <f>BK228</f>
        <v>0</v>
      </c>
      <c r="K228" s="172"/>
      <c r="L228" s="177"/>
      <c r="M228" s="178"/>
      <c r="N228" s="179"/>
      <c r="O228" s="179"/>
      <c r="P228" s="180">
        <f>SUM(P229:P239)</f>
        <v>0</v>
      </c>
      <c r="Q228" s="179"/>
      <c r="R228" s="180">
        <f>SUM(R229:R239)</f>
        <v>1.5056300000000002E-2</v>
      </c>
      <c r="S228" s="179"/>
      <c r="T228" s="181">
        <f>SUM(T229:T239)</f>
        <v>0</v>
      </c>
      <c r="AR228" s="182" t="s">
        <v>145</v>
      </c>
      <c r="AT228" s="183" t="s">
        <v>73</v>
      </c>
      <c r="AU228" s="183" t="s">
        <v>82</v>
      </c>
      <c r="AY228" s="182" t="s">
        <v>137</v>
      </c>
      <c r="BK228" s="184">
        <f>SUM(BK229:BK239)</f>
        <v>0</v>
      </c>
    </row>
    <row r="229" spans="1:65" s="2" customFormat="1" ht="24.2" customHeight="1">
      <c r="A229" s="34"/>
      <c r="B229" s="35"/>
      <c r="C229" s="187" t="s">
        <v>322</v>
      </c>
      <c r="D229" s="187" t="s">
        <v>140</v>
      </c>
      <c r="E229" s="188" t="s">
        <v>335</v>
      </c>
      <c r="F229" s="189" t="s">
        <v>336</v>
      </c>
      <c r="G229" s="190" t="s">
        <v>154</v>
      </c>
      <c r="H229" s="191">
        <v>4.218</v>
      </c>
      <c r="I229" s="192"/>
      <c r="J229" s="193">
        <f>ROUND(I229*H229,2)</f>
        <v>0</v>
      </c>
      <c r="K229" s="194"/>
      <c r="L229" s="39"/>
      <c r="M229" s="195" t="s">
        <v>1</v>
      </c>
      <c r="N229" s="196" t="s">
        <v>40</v>
      </c>
      <c r="O229" s="71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233</v>
      </c>
      <c r="AT229" s="199" t="s">
        <v>140</v>
      </c>
      <c r="AU229" s="199" t="s">
        <v>145</v>
      </c>
      <c r="AY229" s="17" t="s">
        <v>137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145</v>
      </c>
      <c r="BK229" s="200">
        <f>ROUND(I229*H229,2)</f>
        <v>0</v>
      </c>
      <c r="BL229" s="17" t="s">
        <v>233</v>
      </c>
      <c r="BM229" s="199" t="s">
        <v>1540</v>
      </c>
    </row>
    <row r="230" spans="1:65" s="13" customFormat="1" ht="11.25">
      <c r="B230" s="201"/>
      <c r="C230" s="202"/>
      <c r="D230" s="203" t="s">
        <v>147</v>
      </c>
      <c r="E230" s="204" t="s">
        <v>1</v>
      </c>
      <c r="F230" s="205" t="s">
        <v>387</v>
      </c>
      <c r="G230" s="202"/>
      <c r="H230" s="204" t="s">
        <v>1</v>
      </c>
      <c r="I230" s="206"/>
      <c r="J230" s="202"/>
      <c r="K230" s="202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147</v>
      </c>
      <c r="AU230" s="211" t="s">
        <v>145</v>
      </c>
      <c r="AV230" s="13" t="s">
        <v>82</v>
      </c>
      <c r="AW230" s="13" t="s">
        <v>32</v>
      </c>
      <c r="AX230" s="13" t="s">
        <v>74</v>
      </c>
      <c r="AY230" s="211" t="s">
        <v>137</v>
      </c>
    </row>
    <row r="231" spans="1:65" s="14" customFormat="1" ht="11.25">
      <c r="B231" s="212"/>
      <c r="C231" s="213"/>
      <c r="D231" s="203" t="s">
        <v>147</v>
      </c>
      <c r="E231" s="214" t="s">
        <v>1</v>
      </c>
      <c r="F231" s="215" t="s">
        <v>1477</v>
      </c>
      <c r="G231" s="213"/>
      <c r="H231" s="216">
        <v>4.2180000000000009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147</v>
      </c>
      <c r="AU231" s="222" t="s">
        <v>145</v>
      </c>
      <c r="AV231" s="14" t="s">
        <v>145</v>
      </c>
      <c r="AW231" s="14" t="s">
        <v>32</v>
      </c>
      <c r="AX231" s="14" t="s">
        <v>82</v>
      </c>
      <c r="AY231" s="222" t="s">
        <v>137</v>
      </c>
    </row>
    <row r="232" spans="1:65" s="2" customFormat="1" ht="24.2" customHeight="1">
      <c r="A232" s="34"/>
      <c r="B232" s="35"/>
      <c r="C232" s="234" t="s">
        <v>326</v>
      </c>
      <c r="D232" s="234" t="s">
        <v>339</v>
      </c>
      <c r="E232" s="235" t="s">
        <v>340</v>
      </c>
      <c r="F232" s="236" t="s">
        <v>341</v>
      </c>
      <c r="G232" s="237" t="s">
        <v>154</v>
      </c>
      <c r="H232" s="238">
        <v>4.4290000000000003</v>
      </c>
      <c r="I232" s="239"/>
      <c r="J232" s="240">
        <f>ROUND(I232*H232,2)</f>
        <v>0</v>
      </c>
      <c r="K232" s="241"/>
      <c r="L232" s="242"/>
      <c r="M232" s="243" t="s">
        <v>1</v>
      </c>
      <c r="N232" s="244" t="s">
        <v>40</v>
      </c>
      <c r="O232" s="71"/>
      <c r="P232" s="197">
        <f>O232*H232</f>
        <v>0</v>
      </c>
      <c r="Q232" s="197">
        <v>2.8999999999999998E-3</v>
      </c>
      <c r="R232" s="197">
        <f>Q232*H232</f>
        <v>1.2844100000000001E-2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311</v>
      </c>
      <c r="AT232" s="199" t="s">
        <v>339</v>
      </c>
      <c r="AU232" s="199" t="s">
        <v>145</v>
      </c>
      <c r="AY232" s="17" t="s">
        <v>137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145</v>
      </c>
      <c r="BK232" s="200">
        <f>ROUND(I232*H232,2)</f>
        <v>0</v>
      </c>
      <c r="BL232" s="17" t="s">
        <v>233</v>
      </c>
      <c r="BM232" s="199" t="s">
        <v>1541</v>
      </c>
    </row>
    <row r="233" spans="1:65" s="14" customFormat="1" ht="11.25">
      <c r="B233" s="212"/>
      <c r="C233" s="213"/>
      <c r="D233" s="203" t="s">
        <v>147</v>
      </c>
      <c r="E233" s="213"/>
      <c r="F233" s="215" t="s">
        <v>1542</v>
      </c>
      <c r="G233" s="213"/>
      <c r="H233" s="216">
        <v>4.4290000000000003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147</v>
      </c>
      <c r="AU233" s="222" t="s">
        <v>145</v>
      </c>
      <c r="AV233" s="14" t="s">
        <v>145</v>
      </c>
      <c r="AW233" s="14" t="s">
        <v>4</v>
      </c>
      <c r="AX233" s="14" t="s">
        <v>82</v>
      </c>
      <c r="AY233" s="222" t="s">
        <v>137</v>
      </c>
    </row>
    <row r="234" spans="1:65" s="2" customFormat="1" ht="24.2" customHeight="1">
      <c r="A234" s="34"/>
      <c r="B234" s="35"/>
      <c r="C234" s="187" t="s">
        <v>334</v>
      </c>
      <c r="D234" s="187" t="s">
        <v>140</v>
      </c>
      <c r="E234" s="188" t="s">
        <v>345</v>
      </c>
      <c r="F234" s="189" t="s">
        <v>346</v>
      </c>
      <c r="G234" s="190" t="s">
        <v>154</v>
      </c>
      <c r="H234" s="191">
        <v>4.218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40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233</v>
      </c>
      <c r="AT234" s="199" t="s">
        <v>140</v>
      </c>
      <c r="AU234" s="199" t="s">
        <v>145</v>
      </c>
      <c r="AY234" s="17" t="s">
        <v>137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145</v>
      </c>
      <c r="BK234" s="200">
        <f>ROUND(I234*H234,2)</f>
        <v>0</v>
      </c>
      <c r="BL234" s="17" t="s">
        <v>233</v>
      </c>
      <c r="BM234" s="199" t="s">
        <v>1543</v>
      </c>
    </row>
    <row r="235" spans="1:65" s="2" customFormat="1" ht="24.2" customHeight="1">
      <c r="A235" s="34"/>
      <c r="B235" s="35"/>
      <c r="C235" s="234" t="s">
        <v>338</v>
      </c>
      <c r="D235" s="234" t="s">
        <v>339</v>
      </c>
      <c r="E235" s="235" t="s">
        <v>349</v>
      </c>
      <c r="F235" s="236" t="s">
        <v>350</v>
      </c>
      <c r="G235" s="237" t="s">
        <v>154</v>
      </c>
      <c r="H235" s="238">
        <v>4.9160000000000004</v>
      </c>
      <c r="I235" s="239"/>
      <c r="J235" s="240">
        <f>ROUND(I235*H235,2)</f>
        <v>0</v>
      </c>
      <c r="K235" s="241"/>
      <c r="L235" s="242"/>
      <c r="M235" s="243" t="s">
        <v>1</v>
      </c>
      <c r="N235" s="244" t="s">
        <v>40</v>
      </c>
      <c r="O235" s="71"/>
      <c r="P235" s="197">
        <f>O235*H235</f>
        <v>0</v>
      </c>
      <c r="Q235" s="197">
        <v>4.4999999999999999E-4</v>
      </c>
      <c r="R235" s="197">
        <f>Q235*H235</f>
        <v>2.2122000000000001E-3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311</v>
      </c>
      <c r="AT235" s="199" t="s">
        <v>339</v>
      </c>
      <c r="AU235" s="199" t="s">
        <v>145</v>
      </c>
      <c r="AY235" s="17" t="s">
        <v>137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145</v>
      </c>
      <c r="BK235" s="200">
        <f>ROUND(I235*H235,2)</f>
        <v>0</v>
      </c>
      <c r="BL235" s="17" t="s">
        <v>233</v>
      </c>
      <c r="BM235" s="199" t="s">
        <v>1544</v>
      </c>
    </row>
    <row r="236" spans="1:65" s="14" customFormat="1" ht="11.25">
      <c r="B236" s="212"/>
      <c r="C236" s="213"/>
      <c r="D236" s="203" t="s">
        <v>147</v>
      </c>
      <c r="E236" s="213"/>
      <c r="F236" s="215" t="s">
        <v>1545</v>
      </c>
      <c r="G236" s="213"/>
      <c r="H236" s="216">
        <v>4.9160000000000004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147</v>
      </c>
      <c r="AU236" s="222" t="s">
        <v>145</v>
      </c>
      <c r="AV236" s="14" t="s">
        <v>145</v>
      </c>
      <c r="AW236" s="14" t="s">
        <v>4</v>
      </c>
      <c r="AX236" s="14" t="s">
        <v>82</v>
      </c>
      <c r="AY236" s="222" t="s">
        <v>137</v>
      </c>
    </row>
    <row r="237" spans="1:65" s="2" customFormat="1" ht="24.2" customHeight="1">
      <c r="A237" s="34"/>
      <c r="B237" s="35"/>
      <c r="C237" s="187" t="s">
        <v>344</v>
      </c>
      <c r="D237" s="187" t="s">
        <v>140</v>
      </c>
      <c r="E237" s="188" t="s">
        <v>354</v>
      </c>
      <c r="F237" s="189" t="s">
        <v>355</v>
      </c>
      <c r="G237" s="190" t="s">
        <v>300</v>
      </c>
      <c r="H237" s="191">
        <v>1.4999999999999999E-2</v>
      </c>
      <c r="I237" s="192"/>
      <c r="J237" s="193">
        <f>ROUND(I237*H237,2)</f>
        <v>0</v>
      </c>
      <c r="K237" s="194"/>
      <c r="L237" s="39"/>
      <c r="M237" s="195" t="s">
        <v>1</v>
      </c>
      <c r="N237" s="196" t="s">
        <v>40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233</v>
      </c>
      <c r="AT237" s="199" t="s">
        <v>140</v>
      </c>
      <c r="AU237" s="199" t="s">
        <v>145</v>
      </c>
      <c r="AY237" s="17" t="s">
        <v>137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145</v>
      </c>
      <c r="BK237" s="200">
        <f>ROUND(I237*H237,2)</f>
        <v>0</v>
      </c>
      <c r="BL237" s="17" t="s">
        <v>233</v>
      </c>
      <c r="BM237" s="199" t="s">
        <v>1546</v>
      </c>
    </row>
    <row r="238" spans="1:65" s="2" customFormat="1" ht="24.2" customHeight="1">
      <c r="A238" s="34"/>
      <c r="B238" s="35"/>
      <c r="C238" s="187" t="s">
        <v>348</v>
      </c>
      <c r="D238" s="187" t="s">
        <v>140</v>
      </c>
      <c r="E238" s="188" t="s">
        <v>358</v>
      </c>
      <c r="F238" s="189" t="s">
        <v>359</v>
      </c>
      <c r="G238" s="190" t="s">
        <v>300</v>
      </c>
      <c r="H238" s="191">
        <v>1.4999999999999999E-2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40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233</v>
      </c>
      <c r="AT238" s="199" t="s">
        <v>140</v>
      </c>
      <c r="AU238" s="199" t="s">
        <v>145</v>
      </c>
      <c r="AY238" s="17" t="s">
        <v>137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145</v>
      </c>
      <c r="BK238" s="200">
        <f>ROUND(I238*H238,2)</f>
        <v>0</v>
      </c>
      <c r="BL238" s="17" t="s">
        <v>233</v>
      </c>
      <c r="BM238" s="199" t="s">
        <v>1547</v>
      </c>
    </row>
    <row r="239" spans="1:65" s="2" customFormat="1" ht="24.2" customHeight="1">
      <c r="A239" s="34"/>
      <c r="B239" s="35"/>
      <c r="C239" s="187" t="s">
        <v>353</v>
      </c>
      <c r="D239" s="187" t="s">
        <v>140</v>
      </c>
      <c r="E239" s="188" t="s">
        <v>362</v>
      </c>
      <c r="F239" s="189" t="s">
        <v>363</v>
      </c>
      <c r="G239" s="190" t="s">
        <v>300</v>
      </c>
      <c r="H239" s="191">
        <v>1.4999999999999999E-2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40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233</v>
      </c>
      <c r="AT239" s="199" t="s">
        <v>140</v>
      </c>
      <c r="AU239" s="199" t="s">
        <v>145</v>
      </c>
      <c r="AY239" s="17" t="s">
        <v>137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145</v>
      </c>
      <c r="BK239" s="200">
        <f>ROUND(I239*H239,2)</f>
        <v>0</v>
      </c>
      <c r="BL239" s="17" t="s">
        <v>233</v>
      </c>
      <c r="BM239" s="199" t="s">
        <v>1548</v>
      </c>
    </row>
    <row r="240" spans="1:65" s="12" customFormat="1" ht="22.9" customHeight="1">
      <c r="B240" s="171"/>
      <c r="C240" s="172"/>
      <c r="D240" s="173" t="s">
        <v>73</v>
      </c>
      <c r="E240" s="185" t="s">
        <v>365</v>
      </c>
      <c r="F240" s="185" t="s">
        <v>366</v>
      </c>
      <c r="G240" s="172"/>
      <c r="H240" s="172"/>
      <c r="I240" s="175"/>
      <c r="J240" s="186">
        <f>BK240</f>
        <v>0</v>
      </c>
      <c r="K240" s="172"/>
      <c r="L240" s="177"/>
      <c r="M240" s="178"/>
      <c r="N240" s="179"/>
      <c r="O240" s="179"/>
      <c r="P240" s="180">
        <f>SUM(P241:P278)</f>
        <v>0</v>
      </c>
      <c r="Q240" s="179"/>
      <c r="R240" s="180">
        <f>SUM(R241:R278)</f>
        <v>9.3200000000000002E-3</v>
      </c>
      <c r="S240" s="179"/>
      <c r="T240" s="181">
        <f>SUM(T241:T278)</f>
        <v>0</v>
      </c>
      <c r="AR240" s="182" t="s">
        <v>145</v>
      </c>
      <c r="AT240" s="183" t="s">
        <v>73</v>
      </c>
      <c r="AU240" s="183" t="s">
        <v>82</v>
      </c>
      <c r="AY240" s="182" t="s">
        <v>137</v>
      </c>
      <c r="BK240" s="184">
        <f>SUM(BK241:BK278)</f>
        <v>0</v>
      </c>
    </row>
    <row r="241" spans="1:65" s="2" customFormat="1" ht="16.5" customHeight="1">
      <c r="A241" s="34"/>
      <c r="B241" s="35"/>
      <c r="C241" s="187" t="s">
        <v>357</v>
      </c>
      <c r="D241" s="187" t="s">
        <v>140</v>
      </c>
      <c r="E241" s="188" t="s">
        <v>374</v>
      </c>
      <c r="F241" s="189" t="s">
        <v>375</v>
      </c>
      <c r="G241" s="190" t="s">
        <v>216</v>
      </c>
      <c r="H241" s="191">
        <v>1</v>
      </c>
      <c r="I241" s="192"/>
      <c r="J241" s="193">
        <f>ROUND(I241*H241,2)</f>
        <v>0</v>
      </c>
      <c r="K241" s="194"/>
      <c r="L241" s="39"/>
      <c r="M241" s="195" t="s">
        <v>1</v>
      </c>
      <c r="N241" s="196" t="s">
        <v>40</v>
      </c>
      <c r="O241" s="71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233</v>
      </c>
      <c r="AT241" s="199" t="s">
        <v>140</v>
      </c>
      <c r="AU241" s="199" t="s">
        <v>145</v>
      </c>
      <c r="AY241" s="17" t="s">
        <v>137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145</v>
      </c>
      <c r="BK241" s="200">
        <f>ROUND(I241*H241,2)</f>
        <v>0</v>
      </c>
      <c r="BL241" s="17" t="s">
        <v>233</v>
      </c>
      <c r="BM241" s="199" t="s">
        <v>1549</v>
      </c>
    </row>
    <row r="242" spans="1:65" s="13" customFormat="1" ht="11.25">
      <c r="B242" s="201"/>
      <c r="C242" s="202"/>
      <c r="D242" s="203" t="s">
        <v>147</v>
      </c>
      <c r="E242" s="204" t="s">
        <v>1</v>
      </c>
      <c r="F242" s="205" t="s">
        <v>377</v>
      </c>
      <c r="G242" s="202"/>
      <c r="H242" s="204" t="s">
        <v>1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147</v>
      </c>
      <c r="AU242" s="211" t="s">
        <v>145</v>
      </c>
      <c r="AV242" s="13" t="s">
        <v>82</v>
      </c>
      <c r="AW242" s="13" t="s">
        <v>32</v>
      </c>
      <c r="AX242" s="13" t="s">
        <v>74</v>
      </c>
      <c r="AY242" s="211" t="s">
        <v>137</v>
      </c>
    </row>
    <row r="243" spans="1:65" s="14" customFormat="1" ht="11.25">
      <c r="B243" s="212"/>
      <c r="C243" s="213"/>
      <c r="D243" s="203" t="s">
        <v>147</v>
      </c>
      <c r="E243" s="214" t="s">
        <v>1</v>
      </c>
      <c r="F243" s="215" t="s">
        <v>82</v>
      </c>
      <c r="G243" s="213"/>
      <c r="H243" s="216">
        <v>1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147</v>
      </c>
      <c r="AU243" s="222" t="s">
        <v>145</v>
      </c>
      <c r="AV243" s="14" t="s">
        <v>145</v>
      </c>
      <c r="AW243" s="14" t="s">
        <v>32</v>
      </c>
      <c r="AX243" s="14" t="s">
        <v>82</v>
      </c>
      <c r="AY243" s="222" t="s">
        <v>137</v>
      </c>
    </row>
    <row r="244" spans="1:65" s="2" customFormat="1" ht="16.5" customHeight="1">
      <c r="A244" s="34"/>
      <c r="B244" s="35"/>
      <c r="C244" s="187" t="s">
        <v>361</v>
      </c>
      <c r="D244" s="187" t="s">
        <v>140</v>
      </c>
      <c r="E244" s="188" t="s">
        <v>379</v>
      </c>
      <c r="F244" s="189" t="s">
        <v>380</v>
      </c>
      <c r="G244" s="190" t="s">
        <v>216</v>
      </c>
      <c r="H244" s="191">
        <v>1</v>
      </c>
      <c r="I244" s="192"/>
      <c r="J244" s="193">
        <f>ROUND(I244*H244,2)</f>
        <v>0</v>
      </c>
      <c r="K244" s="194"/>
      <c r="L244" s="39"/>
      <c r="M244" s="195" t="s">
        <v>1</v>
      </c>
      <c r="N244" s="196" t="s">
        <v>40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233</v>
      </c>
      <c r="AT244" s="199" t="s">
        <v>140</v>
      </c>
      <c r="AU244" s="199" t="s">
        <v>145</v>
      </c>
      <c r="AY244" s="17" t="s">
        <v>137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145</v>
      </c>
      <c r="BK244" s="200">
        <f>ROUND(I244*H244,2)</f>
        <v>0</v>
      </c>
      <c r="BL244" s="17" t="s">
        <v>233</v>
      </c>
      <c r="BM244" s="199" t="s">
        <v>1550</v>
      </c>
    </row>
    <row r="245" spans="1:65" s="13" customFormat="1" ht="11.25">
      <c r="B245" s="201"/>
      <c r="C245" s="202"/>
      <c r="D245" s="203" t="s">
        <v>147</v>
      </c>
      <c r="E245" s="204" t="s">
        <v>1</v>
      </c>
      <c r="F245" s="205" t="s">
        <v>382</v>
      </c>
      <c r="G245" s="202"/>
      <c r="H245" s="204" t="s">
        <v>1</v>
      </c>
      <c r="I245" s="206"/>
      <c r="J245" s="202"/>
      <c r="K245" s="202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147</v>
      </c>
      <c r="AU245" s="211" t="s">
        <v>145</v>
      </c>
      <c r="AV245" s="13" t="s">
        <v>82</v>
      </c>
      <c r="AW245" s="13" t="s">
        <v>32</v>
      </c>
      <c r="AX245" s="13" t="s">
        <v>74</v>
      </c>
      <c r="AY245" s="211" t="s">
        <v>137</v>
      </c>
    </row>
    <row r="246" spans="1:65" s="14" customFormat="1" ht="11.25">
      <c r="B246" s="212"/>
      <c r="C246" s="213"/>
      <c r="D246" s="203" t="s">
        <v>147</v>
      </c>
      <c r="E246" s="214" t="s">
        <v>1</v>
      </c>
      <c r="F246" s="215" t="s">
        <v>82</v>
      </c>
      <c r="G246" s="213"/>
      <c r="H246" s="216">
        <v>1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147</v>
      </c>
      <c r="AU246" s="222" t="s">
        <v>145</v>
      </c>
      <c r="AV246" s="14" t="s">
        <v>145</v>
      </c>
      <c r="AW246" s="14" t="s">
        <v>32</v>
      </c>
      <c r="AX246" s="14" t="s">
        <v>82</v>
      </c>
      <c r="AY246" s="222" t="s">
        <v>137</v>
      </c>
    </row>
    <row r="247" spans="1:65" s="2" customFormat="1" ht="16.5" customHeight="1">
      <c r="A247" s="34"/>
      <c r="B247" s="35"/>
      <c r="C247" s="187" t="s">
        <v>367</v>
      </c>
      <c r="D247" s="187" t="s">
        <v>140</v>
      </c>
      <c r="E247" s="188" t="s">
        <v>394</v>
      </c>
      <c r="F247" s="189" t="s">
        <v>395</v>
      </c>
      <c r="G247" s="190" t="s">
        <v>216</v>
      </c>
      <c r="H247" s="191">
        <v>1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40</v>
      </c>
      <c r="O247" s="71"/>
      <c r="P247" s="197">
        <f>O247*H247</f>
        <v>0</v>
      </c>
      <c r="Q247" s="197">
        <v>1.7899999999999999E-3</v>
      </c>
      <c r="R247" s="197">
        <f>Q247*H247</f>
        <v>1.7899999999999999E-3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233</v>
      </c>
      <c r="AT247" s="199" t="s">
        <v>140</v>
      </c>
      <c r="AU247" s="199" t="s">
        <v>145</v>
      </c>
      <c r="AY247" s="17" t="s">
        <v>137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145</v>
      </c>
      <c r="BK247" s="200">
        <f>ROUND(I247*H247,2)</f>
        <v>0</v>
      </c>
      <c r="BL247" s="17" t="s">
        <v>233</v>
      </c>
      <c r="BM247" s="199" t="s">
        <v>1551</v>
      </c>
    </row>
    <row r="248" spans="1:65" s="2" customFormat="1" ht="16.5" customHeight="1">
      <c r="A248" s="34"/>
      <c r="B248" s="35"/>
      <c r="C248" s="187" t="s">
        <v>373</v>
      </c>
      <c r="D248" s="187" t="s">
        <v>140</v>
      </c>
      <c r="E248" s="188" t="s">
        <v>398</v>
      </c>
      <c r="F248" s="189" t="s">
        <v>399</v>
      </c>
      <c r="G248" s="190" t="s">
        <v>216</v>
      </c>
      <c r="H248" s="191">
        <v>1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40</v>
      </c>
      <c r="O248" s="71"/>
      <c r="P248" s="197">
        <f>O248*H248</f>
        <v>0</v>
      </c>
      <c r="Q248" s="197">
        <v>1E-3</v>
      </c>
      <c r="R248" s="197">
        <f>Q248*H248</f>
        <v>1E-3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233</v>
      </c>
      <c r="AT248" s="199" t="s">
        <v>140</v>
      </c>
      <c r="AU248" s="199" t="s">
        <v>145</v>
      </c>
      <c r="AY248" s="17" t="s">
        <v>137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145</v>
      </c>
      <c r="BK248" s="200">
        <f>ROUND(I248*H248,2)</f>
        <v>0</v>
      </c>
      <c r="BL248" s="17" t="s">
        <v>233</v>
      </c>
      <c r="BM248" s="199" t="s">
        <v>1552</v>
      </c>
    </row>
    <row r="249" spans="1:65" s="2" customFormat="1" ht="16.5" customHeight="1">
      <c r="A249" s="34"/>
      <c r="B249" s="35"/>
      <c r="C249" s="187" t="s">
        <v>378</v>
      </c>
      <c r="D249" s="187" t="s">
        <v>140</v>
      </c>
      <c r="E249" s="188" t="s">
        <v>1553</v>
      </c>
      <c r="F249" s="189" t="s">
        <v>1554</v>
      </c>
      <c r="G249" s="190" t="s">
        <v>266</v>
      </c>
      <c r="H249" s="191">
        <v>7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40</v>
      </c>
      <c r="O249" s="71"/>
      <c r="P249" s="197">
        <f>O249*H249</f>
        <v>0</v>
      </c>
      <c r="Q249" s="197">
        <v>4.0999999999999999E-4</v>
      </c>
      <c r="R249" s="197">
        <f>Q249*H249</f>
        <v>2.8700000000000002E-3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233</v>
      </c>
      <c r="AT249" s="199" t="s">
        <v>140</v>
      </c>
      <c r="AU249" s="199" t="s">
        <v>145</v>
      </c>
      <c r="AY249" s="17" t="s">
        <v>137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145</v>
      </c>
      <c r="BK249" s="200">
        <f>ROUND(I249*H249,2)</f>
        <v>0</v>
      </c>
      <c r="BL249" s="17" t="s">
        <v>233</v>
      </c>
      <c r="BM249" s="199" t="s">
        <v>1555</v>
      </c>
    </row>
    <row r="250" spans="1:65" s="13" customFormat="1" ht="11.25">
      <c r="B250" s="201"/>
      <c r="C250" s="202"/>
      <c r="D250" s="203" t="s">
        <v>147</v>
      </c>
      <c r="E250" s="204" t="s">
        <v>1</v>
      </c>
      <c r="F250" s="205" t="s">
        <v>1556</v>
      </c>
      <c r="G250" s="202"/>
      <c r="H250" s="204" t="s">
        <v>1</v>
      </c>
      <c r="I250" s="206"/>
      <c r="J250" s="202"/>
      <c r="K250" s="202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147</v>
      </c>
      <c r="AU250" s="211" t="s">
        <v>145</v>
      </c>
      <c r="AV250" s="13" t="s">
        <v>82</v>
      </c>
      <c r="AW250" s="13" t="s">
        <v>32</v>
      </c>
      <c r="AX250" s="13" t="s">
        <v>74</v>
      </c>
      <c r="AY250" s="211" t="s">
        <v>137</v>
      </c>
    </row>
    <row r="251" spans="1:65" s="14" customFormat="1" ht="11.25">
      <c r="B251" s="212"/>
      <c r="C251" s="213"/>
      <c r="D251" s="203" t="s">
        <v>147</v>
      </c>
      <c r="E251" s="214" t="s">
        <v>1</v>
      </c>
      <c r="F251" s="215" t="s">
        <v>138</v>
      </c>
      <c r="G251" s="213"/>
      <c r="H251" s="216">
        <v>3</v>
      </c>
      <c r="I251" s="217"/>
      <c r="J251" s="213"/>
      <c r="K251" s="213"/>
      <c r="L251" s="218"/>
      <c r="M251" s="219"/>
      <c r="N251" s="220"/>
      <c r="O251" s="220"/>
      <c r="P251" s="220"/>
      <c r="Q251" s="220"/>
      <c r="R251" s="220"/>
      <c r="S251" s="220"/>
      <c r="T251" s="221"/>
      <c r="AT251" s="222" t="s">
        <v>147</v>
      </c>
      <c r="AU251" s="222" t="s">
        <v>145</v>
      </c>
      <c r="AV251" s="14" t="s">
        <v>145</v>
      </c>
      <c r="AW251" s="14" t="s">
        <v>32</v>
      </c>
      <c r="AX251" s="14" t="s">
        <v>74</v>
      </c>
      <c r="AY251" s="222" t="s">
        <v>137</v>
      </c>
    </row>
    <row r="252" spans="1:65" s="13" customFormat="1" ht="11.25">
      <c r="B252" s="201"/>
      <c r="C252" s="202"/>
      <c r="D252" s="203" t="s">
        <v>147</v>
      </c>
      <c r="E252" s="204" t="s">
        <v>1</v>
      </c>
      <c r="F252" s="205" t="s">
        <v>1557</v>
      </c>
      <c r="G252" s="202"/>
      <c r="H252" s="204" t="s">
        <v>1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147</v>
      </c>
      <c r="AU252" s="211" t="s">
        <v>145</v>
      </c>
      <c r="AV252" s="13" t="s">
        <v>82</v>
      </c>
      <c r="AW252" s="13" t="s">
        <v>32</v>
      </c>
      <c r="AX252" s="13" t="s">
        <v>74</v>
      </c>
      <c r="AY252" s="211" t="s">
        <v>137</v>
      </c>
    </row>
    <row r="253" spans="1:65" s="14" customFormat="1" ht="11.25">
      <c r="B253" s="212"/>
      <c r="C253" s="213"/>
      <c r="D253" s="203" t="s">
        <v>147</v>
      </c>
      <c r="E253" s="214" t="s">
        <v>1</v>
      </c>
      <c r="F253" s="215" t="s">
        <v>144</v>
      </c>
      <c r="G253" s="213"/>
      <c r="H253" s="216">
        <v>4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147</v>
      </c>
      <c r="AU253" s="222" t="s">
        <v>145</v>
      </c>
      <c r="AV253" s="14" t="s">
        <v>145</v>
      </c>
      <c r="AW253" s="14" t="s">
        <v>32</v>
      </c>
      <c r="AX253" s="14" t="s">
        <v>74</v>
      </c>
      <c r="AY253" s="222" t="s">
        <v>137</v>
      </c>
    </row>
    <row r="254" spans="1:65" s="15" customFormat="1" ht="11.25">
      <c r="B254" s="223"/>
      <c r="C254" s="224"/>
      <c r="D254" s="203" t="s">
        <v>147</v>
      </c>
      <c r="E254" s="225" t="s">
        <v>1</v>
      </c>
      <c r="F254" s="226" t="s">
        <v>162</v>
      </c>
      <c r="G254" s="224"/>
      <c r="H254" s="227">
        <v>7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AT254" s="233" t="s">
        <v>147</v>
      </c>
      <c r="AU254" s="233" t="s">
        <v>145</v>
      </c>
      <c r="AV254" s="15" t="s">
        <v>144</v>
      </c>
      <c r="AW254" s="15" t="s">
        <v>32</v>
      </c>
      <c r="AX254" s="15" t="s">
        <v>82</v>
      </c>
      <c r="AY254" s="233" t="s">
        <v>137</v>
      </c>
    </row>
    <row r="255" spans="1:65" s="2" customFormat="1" ht="16.5" customHeight="1">
      <c r="A255" s="34"/>
      <c r="B255" s="35"/>
      <c r="C255" s="187" t="s">
        <v>383</v>
      </c>
      <c r="D255" s="187" t="s">
        <v>140</v>
      </c>
      <c r="E255" s="188" t="s">
        <v>1558</v>
      </c>
      <c r="F255" s="189" t="s">
        <v>1559</v>
      </c>
      <c r="G255" s="190" t="s">
        <v>266</v>
      </c>
      <c r="H255" s="191">
        <v>2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40</v>
      </c>
      <c r="O255" s="71"/>
      <c r="P255" s="197">
        <f>O255*H255</f>
        <v>0</v>
      </c>
      <c r="Q255" s="197">
        <v>7.1000000000000002E-4</v>
      </c>
      <c r="R255" s="197">
        <f>Q255*H255</f>
        <v>1.42E-3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233</v>
      </c>
      <c r="AT255" s="199" t="s">
        <v>140</v>
      </c>
      <c r="AU255" s="199" t="s">
        <v>145</v>
      </c>
      <c r="AY255" s="17" t="s">
        <v>137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145</v>
      </c>
      <c r="BK255" s="200">
        <f>ROUND(I255*H255,2)</f>
        <v>0</v>
      </c>
      <c r="BL255" s="17" t="s">
        <v>233</v>
      </c>
      <c r="BM255" s="199" t="s">
        <v>1560</v>
      </c>
    </row>
    <row r="256" spans="1:65" s="13" customFormat="1" ht="11.25">
      <c r="B256" s="201"/>
      <c r="C256" s="202"/>
      <c r="D256" s="203" t="s">
        <v>147</v>
      </c>
      <c r="E256" s="204" t="s">
        <v>1</v>
      </c>
      <c r="F256" s="205" t="s">
        <v>377</v>
      </c>
      <c r="G256" s="202"/>
      <c r="H256" s="204" t="s">
        <v>1</v>
      </c>
      <c r="I256" s="206"/>
      <c r="J256" s="202"/>
      <c r="K256" s="202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147</v>
      </c>
      <c r="AU256" s="211" t="s">
        <v>145</v>
      </c>
      <c r="AV256" s="13" t="s">
        <v>82</v>
      </c>
      <c r="AW256" s="13" t="s">
        <v>32</v>
      </c>
      <c r="AX256" s="13" t="s">
        <v>74</v>
      </c>
      <c r="AY256" s="211" t="s">
        <v>137</v>
      </c>
    </row>
    <row r="257" spans="1:65" s="14" customFormat="1" ht="11.25">
      <c r="B257" s="212"/>
      <c r="C257" s="213"/>
      <c r="D257" s="203" t="s">
        <v>147</v>
      </c>
      <c r="E257" s="214" t="s">
        <v>1</v>
      </c>
      <c r="F257" s="215" t="s">
        <v>145</v>
      </c>
      <c r="G257" s="213"/>
      <c r="H257" s="216">
        <v>2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147</v>
      </c>
      <c r="AU257" s="222" t="s">
        <v>145</v>
      </c>
      <c r="AV257" s="14" t="s">
        <v>145</v>
      </c>
      <c r="AW257" s="14" t="s">
        <v>32</v>
      </c>
      <c r="AX257" s="14" t="s">
        <v>82</v>
      </c>
      <c r="AY257" s="222" t="s">
        <v>137</v>
      </c>
    </row>
    <row r="258" spans="1:65" s="2" customFormat="1" ht="16.5" customHeight="1">
      <c r="A258" s="34"/>
      <c r="B258" s="35"/>
      <c r="C258" s="187" t="s">
        <v>389</v>
      </c>
      <c r="D258" s="187" t="s">
        <v>140</v>
      </c>
      <c r="E258" s="188" t="s">
        <v>1561</v>
      </c>
      <c r="F258" s="189" t="s">
        <v>1562</v>
      </c>
      <c r="G258" s="190" t="s">
        <v>266</v>
      </c>
      <c r="H258" s="191">
        <v>1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40</v>
      </c>
      <c r="O258" s="71"/>
      <c r="P258" s="197">
        <f>O258*H258</f>
        <v>0</v>
      </c>
      <c r="Q258" s="197">
        <v>2.2399999999999998E-3</v>
      </c>
      <c r="R258" s="197">
        <f>Q258*H258</f>
        <v>2.2399999999999998E-3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233</v>
      </c>
      <c r="AT258" s="199" t="s">
        <v>140</v>
      </c>
      <c r="AU258" s="199" t="s">
        <v>145</v>
      </c>
      <c r="AY258" s="17" t="s">
        <v>137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145</v>
      </c>
      <c r="BK258" s="200">
        <f>ROUND(I258*H258,2)</f>
        <v>0</v>
      </c>
      <c r="BL258" s="17" t="s">
        <v>233</v>
      </c>
      <c r="BM258" s="199" t="s">
        <v>1563</v>
      </c>
    </row>
    <row r="259" spans="1:65" s="13" customFormat="1" ht="11.25">
      <c r="B259" s="201"/>
      <c r="C259" s="202"/>
      <c r="D259" s="203" t="s">
        <v>147</v>
      </c>
      <c r="E259" s="204" t="s">
        <v>1</v>
      </c>
      <c r="F259" s="205" t="s">
        <v>382</v>
      </c>
      <c r="G259" s="202"/>
      <c r="H259" s="204" t="s">
        <v>1</v>
      </c>
      <c r="I259" s="206"/>
      <c r="J259" s="202"/>
      <c r="K259" s="202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147</v>
      </c>
      <c r="AU259" s="211" t="s">
        <v>145</v>
      </c>
      <c r="AV259" s="13" t="s">
        <v>82</v>
      </c>
      <c r="AW259" s="13" t="s">
        <v>32</v>
      </c>
      <c r="AX259" s="13" t="s">
        <v>74</v>
      </c>
      <c r="AY259" s="211" t="s">
        <v>137</v>
      </c>
    </row>
    <row r="260" spans="1:65" s="14" customFormat="1" ht="11.25">
      <c r="B260" s="212"/>
      <c r="C260" s="213"/>
      <c r="D260" s="203" t="s">
        <v>147</v>
      </c>
      <c r="E260" s="214" t="s">
        <v>1</v>
      </c>
      <c r="F260" s="215" t="s">
        <v>82</v>
      </c>
      <c r="G260" s="213"/>
      <c r="H260" s="216">
        <v>1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147</v>
      </c>
      <c r="AU260" s="222" t="s">
        <v>145</v>
      </c>
      <c r="AV260" s="14" t="s">
        <v>145</v>
      </c>
      <c r="AW260" s="14" t="s">
        <v>32</v>
      </c>
      <c r="AX260" s="14" t="s">
        <v>82</v>
      </c>
      <c r="AY260" s="222" t="s">
        <v>137</v>
      </c>
    </row>
    <row r="261" spans="1:65" s="2" customFormat="1" ht="16.5" customHeight="1">
      <c r="A261" s="34"/>
      <c r="B261" s="35"/>
      <c r="C261" s="187" t="s">
        <v>393</v>
      </c>
      <c r="D261" s="187" t="s">
        <v>140</v>
      </c>
      <c r="E261" s="188" t="s">
        <v>1564</v>
      </c>
      <c r="F261" s="189" t="s">
        <v>1565</v>
      </c>
      <c r="G261" s="190" t="s">
        <v>216</v>
      </c>
      <c r="H261" s="191">
        <v>2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40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233</v>
      </c>
      <c r="AT261" s="199" t="s">
        <v>140</v>
      </c>
      <c r="AU261" s="199" t="s">
        <v>145</v>
      </c>
      <c r="AY261" s="17" t="s">
        <v>137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145</v>
      </c>
      <c r="BK261" s="200">
        <f>ROUND(I261*H261,2)</f>
        <v>0</v>
      </c>
      <c r="BL261" s="17" t="s">
        <v>233</v>
      </c>
      <c r="BM261" s="199" t="s">
        <v>1566</v>
      </c>
    </row>
    <row r="262" spans="1:65" s="13" customFormat="1" ht="11.25">
      <c r="B262" s="201"/>
      <c r="C262" s="202"/>
      <c r="D262" s="203" t="s">
        <v>147</v>
      </c>
      <c r="E262" s="204" t="s">
        <v>1</v>
      </c>
      <c r="F262" s="205" t="s">
        <v>1556</v>
      </c>
      <c r="G262" s="202"/>
      <c r="H262" s="204" t="s">
        <v>1</v>
      </c>
      <c r="I262" s="206"/>
      <c r="J262" s="202"/>
      <c r="K262" s="202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147</v>
      </c>
      <c r="AU262" s="211" t="s">
        <v>145</v>
      </c>
      <c r="AV262" s="13" t="s">
        <v>82</v>
      </c>
      <c r="AW262" s="13" t="s">
        <v>32</v>
      </c>
      <c r="AX262" s="13" t="s">
        <v>74</v>
      </c>
      <c r="AY262" s="211" t="s">
        <v>137</v>
      </c>
    </row>
    <row r="263" spans="1:65" s="14" customFormat="1" ht="11.25">
      <c r="B263" s="212"/>
      <c r="C263" s="213"/>
      <c r="D263" s="203" t="s">
        <v>147</v>
      </c>
      <c r="E263" s="214" t="s">
        <v>1</v>
      </c>
      <c r="F263" s="215" t="s">
        <v>82</v>
      </c>
      <c r="G263" s="213"/>
      <c r="H263" s="216">
        <v>1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1"/>
      <c r="AT263" s="222" t="s">
        <v>147</v>
      </c>
      <c r="AU263" s="222" t="s">
        <v>145</v>
      </c>
      <c r="AV263" s="14" t="s">
        <v>145</v>
      </c>
      <c r="AW263" s="14" t="s">
        <v>32</v>
      </c>
      <c r="AX263" s="14" t="s">
        <v>74</v>
      </c>
      <c r="AY263" s="222" t="s">
        <v>137</v>
      </c>
    </row>
    <row r="264" spans="1:65" s="13" customFormat="1" ht="11.25">
      <c r="B264" s="201"/>
      <c r="C264" s="202"/>
      <c r="D264" s="203" t="s">
        <v>147</v>
      </c>
      <c r="E264" s="204" t="s">
        <v>1</v>
      </c>
      <c r="F264" s="205" t="s">
        <v>1557</v>
      </c>
      <c r="G264" s="202"/>
      <c r="H264" s="204" t="s">
        <v>1</v>
      </c>
      <c r="I264" s="206"/>
      <c r="J264" s="202"/>
      <c r="K264" s="202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147</v>
      </c>
      <c r="AU264" s="211" t="s">
        <v>145</v>
      </c>
      <c r="AV264" s="13" t="s">
        <v>82</v>
      </c>
      <c r="AW264" s="13" t="s">
        <v>32</v>
      </c>
      <c r="AX264" s="13" t="s">
        <v>74</v>
      </c>
      <c r="AY264" s="211" t="s">
        <v>137</v>
      </c>
    </row>
    <row r="265" spans="1:65" s="14" customFormat="1" ht="11.25">
      <c r="B265" s="212"/>
      <c r="C265" s="213"/>
      <c r="D265" s="203" t="s">
        <v>147</v>
      </c>
      <c r="E265" s="214" t="s">
        <v>1</v>
      </c>
      <c r="F265" s="215" t="s">
        <v>82</v>
      </c>
      <c r="G265" s="213"/>
      <c r="H265" s="216">
        <v>1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147</v>
      </c>
      <c r="AU265" s="222" t="s">
        <v>145</v>
      </c>
      <c r="AV265" s="14" t="s">
        <v>145</v>
      </c>
      <c r="AW265" s="14" t="s">
        <v>32</v>
      </c>
      <c r="AX265" s="14" t="s">
        <v>74</v>
      </c>
      <c r="AY265" s="222" t="s">
        <v>137</v>
      </c>
    </row>
    <row r="266" spans="1:65" s="15" customFormat="1" ht="11.25">
      <c r="B266" s="223"/>
      <c r="C266" s="224"/>
      <c r="D266" s="203" t="s">
        <v>147</v>
      </c>
      <c r="E266" s="225" t="s">
        <v>1</v>
      </c>
      <c r="F266" s="226" t="s">
        <v>162</v>
      </c>
      <c r="G266" s="224"/>
      <c r="H266" s="227">
        <v>2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147</v>
      </c>
      <c r="AU266" s="233" t="s">
        <v>145</v>
      </c>
      <c r="AV266" s="15" t="s">
        <v>144</v>
      </c>
      <c r="AW266" s="15" t="s">
        <v>32</v>
      </c>
      <c r="AX266" s="15" t="s">
        <v>82</v>
      </c>
      <c r="AY266" s="233" t="s">
        <v>137</v>
      </c>
    </row>
    <row r="267" spans="1:65" s="2" customFormat="1" ht="16.5" customHeight="1">
      <c r="A267" s="34"/>
      <c r="B267" s="35"/>
      <c r="C267" s="187" t="s">
        <v>397</v>
      </c>
      <c r="D267" s="187" t="s">
        <v>140</v>
      </c>
      <c r="E267" s="188" t="s">
        <v>1567</v>
      </c>
      <c r="F267" s="189" t="s">
        <v>1568</v>
      </c>
      <c r="G267" s="190" t="s">
        <v>216</v>
      </c>
      <c r="H267" s="191">
        <v>1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40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233</v>
      </c>
      <c r="AT267" s="199" t="s">
        <v>140</v>
      </c>
      <c r="AU267" s="199" t="s">
        <v>145</v>
      </c>
      <c r="AY267" s="17" t="s">
        <v>137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145</v>
      </c>
      <c r="BK267" s="200">
        <f>ROUND(I267*H267,2)</f>
        <v>0</v>
      </c>
      <c r="BL267" s="17" t="s">
        <v>233</v>
      </c>
      <c r="BM267" s="199" t="s">
        <v>1569</v>
      </c>
    </row>
    <row r="268" spans="1:65" s="13" customFormat="1" ht="11.25">
      <c r="B268" s="201"/>
      <c r="C268" s="202"/>
      <c r="D268" s="203" t="s">
        <v>147</v>
      </c>
      <c r="E268" s="204" t="s">
        <v>1</v>
      </c>
      <c r="F268" s="205" t="s">
        <v>377</v>
      </c>
      <c r="G268" s="202"/>
      <c r="H268" s="204" t="s">
        <v>1</v>
      </c>
      <c r="I268" s="206"/>
      <c r="J268" s="202"/>
      <c r="K268" s="202"/>
      <c r="L268" s="207"/>
      <c r="M268" s="208"/>
      <c r="N268" s="209"/>
      <c r="O268" s="209"/>
      <c r="P268" s="209"/>
      <c r="Q268" s="209"/>
      <c r="R268" s="209"/>
      <c r="S268" s="209"/>
      <c r="T268" s="210"/>
      <c r="AT268" s="211" t="s">
        <v>147</v>
      </c>
      <c r="AU268" s="211" t="s">
        <v>145</v>
      </c>
      <c r="AV268" s="13" t="s">
        <v>82</v>
      </c>
      <c r="AW268" s="13" t="s">
        <v>32</v>
      </c>
      <c r="AX268" s="13" t="s">
        <v>74</v>
      </c>
      <c r="AY268" s="211" t="s">
        <v>137</v>
      </c>
    </row>
    <row r="269" spans="1:65" s="14" customFormat="1" ht="11.25">
      <c r="B269" s="212"/>
      <c r="C269" s="213"/>
      <c r="D269" s="203" t="s">
        <v>147</v>
      </c>
      <c r="E269" s="214" t="s">
        <v>1</v>
      </c>
      <c r="F269" s="215" t="s">
        <v>82</v>
      </c>
      <c r="G269" s="213"/>
      <c r="H269" s="216">
        <v>1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147</v>
      </c>
      <c r="AU269" s="222" t="s">
        <v>145</v>
      </c>
      <c r="AV269" s="14" t="s">
        <v>145</v>
      </c>
      <c r="AW269" s="14" t="s">
        <v>32</v>
      </c>
      <c r="AX269" s="14" t="s">
        <v>82</v>
      </c>
      <c r="AY269" s="222" t="s">
        <v>137</v>
      </c>
    </row>
    <row r="270" spans="1:65" s="2" customFormat="1" ht="21.75" customHeight="1">
      <c r="A270" s="34"/>
      <c r="B270" s="35"/>
      <c r="C270" s="187" t="s">
        <v>401</v>
      </c>
      <c r="D270" s="187" t="s">
        <v>140</v>
      </c>
      <c r="E270" s="188" t="s">
        <v>1570</v>
      </c>
      <c r="F270" s="189" t="s">
        <v>1571</v>
      </c>
      <c r="G270" s="190" t="s">
        <v>216</v>
      </c>
      <c r="H270" s="191">
        <v>1</v>
      </c>
      <c r="I270" s="192"/>
      <c r="J270" s="193">
        <f>ROUND(I270*H270,2)</f>
        <v>0</v>
      </c>
      <c r="K270" s="194"/>
      <c r="L270" s="39"/>
      <c r="M270" s="195" t="s">
        <v>1</v>
      </c>
      <c r="N270" s="196" t="s">
        <v>40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233</v>
      </c>
      <c r="AT270" s="199" t="s">
        <v>140</v>
      </c>
      <c r="AU270" s="199" t="s">
        <v>145</v>
      </c>
      <c r="AY270" s="17" t="s">
        <v>137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145</v>
      </c>
      <c r="BK270" s="200">
        <f>ROUND(I270*H270,2)</f>
        <v>0</v>
      </c>
      <c r="BL270" s="17" t="s">
        <v>233</v>
      </c>
      <c r="BM270" s="199" t="s">
        <v>1572</v>
      </c>
    </row>
    <row r="271" spans="1:65" s="13" customFormat="1" ht="11.25">
      <c r="B271" s="201"/>
      <c r="C271" s="202"/>
      <c r="D271" s="203" t="s">
        <v>147</v>
      </c>
      <c r="E271" s="204" t="s">
        <v>1</v>
      </c>
      <c r="F271" s="205" t="s">
        <v>1573</v>
      </c>
      <c r="G271" s="202"/>
      <c r="H271" s="204" t="s">
        <v>1</v>
      </c>
      <c r="I271" s="206"/>
      <c r="J271" s="202"/>
      <c r="K271" s="202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147</v>
      </c>
      <c r="AU271" s="211" t="s">
        <v>145</v>
      </c>
      <c r="AV271" s="13" t="s">
        <v>82</v>
      </c>
      <c r="AW271" s="13" t="s">
        <v>32</v>
      </c>
      <c r="AX271" s="13" t="s">
        <v>74</v>
      </c>
      <c r="AY271" s="211" t="s">
        <v>137</v>
      </c>
    </row>
    <row r="272" spans="1:65" s="14" customFormat="1" ht="11.25">
      <c r="B272" s="212"/>
      <c r="C272" s="213"/>
      <c r="D272" s="203" t="s">
        <v>147</v>
      </c>
      <c r="E272" s="214" t="s">
        <v>1</v>
      </c>
      <c r="F272" s="215" t="s">
        <v>82</v>
      </c>
      <c r="G272" s="213"/>
      <c r="H272" s="216">
        <v>1</v>
      </c>
      <c r="I272" s="217"/>
      <c r="J272" s="213"/>
      <c r="K272" s="213"/>
      <c r="L272" s="218"/>
      <c r="M272" s="219"/>
      <c r="N272" s="220"/>
      <c r="O272" s="220"/>
      <c r="P272" s="220"/>
      <c r="Q272" s="220"/>
      <c r="R272" s="220"/>
      <c r="S272" s="220"/>
      <c r="T272" s="221"/>
      <c r="AT272" s="222" t="s">
        <v>147</v>
      </c>
      <c r="AU272" s="222" t="s">
        <v>145</v>
      </c>
      <c r="AV272" s="14" t="s">
        <v>145</v>
      </c>
      <c r="AW272" s="14" t="s">
        <v>32</v>
      </c>
      <c r="AX272" s="14" t="s">
        <v>82</v>
      </c>
      <c r="AY272" s="222" t="s">
        <v>137</v>
      </c>
    </row>
    <row r="273" spans="1:65" s="2" customFormat="1" ht="21.75" customHeight="1">
      <c r="A273" s="34"/>
      <c r="B273" s="35"/>
      <c r="C273" s="187" t="s">
        <v>406</v>
      </c>
      <c r="D273" s="187" t="s">
        <v>140</v>
      </c>
      <c r="E273" s="188" t="s">
        <v>422</v>
      </c>
      <c r="F273" s="189" t="s">
        <v>423</v>
      </c>
      <c r="G273" s="190" t="s">
        <v>266</v>
      </c>
      <c r="H273" s="191">
        <v>6</v>
      </c>
      <c r="I273" s="192"/>
      <c r="J273" s="193">
        <f>ROUND(I273*H273,2)</f>
        <v>0</v>
      </c>
      <c r="K273" s="194"/>
      <c r="L273" s="39"/>
      <c r="M273" s="195" t="s">
        <v>1</v>
      </c>
      <c r="N273" s="196" t="s">
        <v>40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233</v>
      </c>
      <c r="AT273" s="199" t="s">
        <v>140</v>
      </c>
      <c r="AU273" s="199" t="s">
        <v>145</v>
      </c>
      <c r="AY273" s="17" t="s">
        <v>137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145</v>
      </c>
      <c r="BK273" s="200">
        <f>ROUND(I273*H273,2)</f>
        <v>0</v>
      </c>
      <c r="BL273" s="17" t="s">
        <v>233</v>
      </c>
      <c r="BM273" s="199" t="s">
        <v>1574</v>
      </c>
    </row>
    <row r="274" spans="1:65" s="14" customFormat="1" ht="11.25">
      <c r="B274" s="212"/>
      <c r="C274" s="213"/>
      <c r="D274" s="203" t="s">
        <v>147</v>
      </c>
      <c r="E274" s="214" t="s">
        <v>1</v>
      </c>
      <c r="F274" s="215" t="s">
        <v>1575</v>
      </c>
      <c r="G274" s="213"/>
      <c r="H274" s="216">
        <v>6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147</v>
      </c>
      <c r="AU274" s="222" t="s">
        <v>145</v>
      </c>
      <c r="AV274" s="14" t="s">
        <v>145</v>
      </c>
      <c r="AW274" s="14" t="s">
        <v>32</v>
      </c>
      <c r="AX274" s="14" t="s">
        <v>82</v>
      </c>
      <c r="AY274" s="222" t="s">
        <v>137</v>
      </c>
    </row>
    <row r="275" spans="1:65" s="2" customFormat="1" ht="24.2" customHeight="1">
      <c r="A275" s="34"/>
      <c r="B275" s="35"/>
      <c r="C275" s="187" t="s">
        <v>412</v>
      </c>
      <c r="D275" s="187" t="s">
        <v>140</v>
      </c>
      <c r="E275" s="188" t="s">
        <v>426</v>
      </c>
      <c r="F275" s="189" t="s">
        <v>427</v>
      </c>
      <c r="G275" s="190" t="s">
        <v>216</v>
      </c>
      <c r="H275" s="191">
        <v>2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40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233</v>
      </c>
      <c r="AT275" s="199" t="s">
        <v>140</v>
      </c>
      <c r="AU275" s="199" t="s">
        <v>145</v>
      </c>
      <c r="AY275" s="17" t="s">
        <v>137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145</v>
      </c>
      <c r="BK275" s="200">
        <f>ROUND(I275*H275,2)</f>
        <v>0</v>
      </c>
      <c r="BL275" s="17" t="s">
        <v>233</v>
      </c>
      <c r="BM275" s="199" t="s">
        <v>1576</v>
      </c>
    </row>
    <row r="276" spans="1:65" s="2" customFormat="1" ht="24.2" customHeight="1">
      <c r="A276" s="34"/>
      <c r="B276" s="35"/>
      <c r="C276" s="187" t="s">
        <v>417</v>
      </c>
      <c r="D276" s="187" t="s">
        <v>140</v>
      </c>
      <c r="E276" s="188" t="s">
        <v>430</v>
      </c>
      <c r="F276" s="189" t="s">
        <v>431</v>
      </c>
      <c r="G276" s="190" t="s">
        <v>300</v>
      </c>
      <c r="H276" s="191">
        <v>8.9999999999999993E-3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40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233</v>
      </c>
      <c r="AT276" s="199" t="s">
        <v>140</v>
      </c>
      <c r="AU276" s="199" t="s">
        <v>145</v>
      </c>
      <c r="AY276" s="17" t="s">
        <v>137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145</v>
      </c>
      <c r="BK276" s="200">
        <f>ROUND(I276*H276,2)</f>
        <v>0</v>
      </c>
      <c r="BL276" s="17" t="s">
        <v>233</v>
      </c>
      <c r="BM276" s="199" t="s">
        <v>1577</v>
      </c>
    </row>
    <row r="277" spans="1:65" s="2" customFormat="1" ht="24.2" customHeight="1">
      <c r="A277" s="34"/>
      <c r="B277" s="35"/>
      <c r="C277" s="187" t="s">
        <v>421</v>
      </c>
      <c r="D277" s="187" t="s">
        <v>140</v>
      </c>
      <c r="E277" s="188" t="s">
        <v>434</v>
      </c>
      <c r="F277" s="189" t="s">
        <v>435</v>
      </c>
      <c r="G277" s="190" t="s">
        <v>300</v>
      </c>
      <c r="H277" s="191">
        <v>8.9999999999999993E-3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40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233</v>
      </c>
      <c r="AT277" s="199" t="s">
        <v>140</v>
      </c>
      <c r="AU277" s="199" t="s">
        <v>145</v>
      </c>
      <c r="AY277" s="17" t="s">
        <v>137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145</v>
      </c>
      <c r="BK277" s="200">
        <f>ROUND(I277*H277,2)</f>
        <v>0</v>
      </c>
      <c r="BL277" s="17" t="s">
        <v>233</v>
      </c>
      <c r="BM277" s="199" t="s">
        <v>1578</v>
      </c>
    </row>
    <row r="278" spans="1:65" s="2" customFormat="1" ht="24.2" customHeight="1">
      <c r="A278" s="34"/>
      <c r="B278" s="35"/>
      <c r="C278" s="187" t="s">
        <v>425</v>
      </c>
      <c r="D278" s="187" t="s">
        <v>140</v>
      </c>
      <c r="E278" s="188" t="s">
        <v>438</v>
      </c>
      <c r="F278" s="189" t="s">
        <v>439</v>
      </c>
      <c r="G278" s="190" t="s">
        <v>300</v>
      </c>
      <c r="H278" s="191">
        <v>8.9999999999999993E-3</v>
      </c>
      <c r="I278" s="192"/>
      <c r="J278" s="193">
        <f>ROUND(I278*H278,2)</f>
        <v>0</v>
      </c>
      <c r="K278" s="194"/>
      <c r="L278" s="39"/>
      <c r="M278" s="195" t="s">
        <v>1</v>
      </c>
      <c r="N278" s="196" t="s">
        <v>40</v>
      </c>
      <c r="O278" s="71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233</v>
      </c>
      <c r="AT278" s="199" t="s">
        <v>140</v>
      </c>
      <c r="AU278" s="199" t="s">
        <v>145</v>
      </c>
      <c r="AY278" s="17" t="s">
        <v>137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145</v>
      </c>
      <c r="BK278" s="200">
        <f>ROUND(I278*H278,2)</f>
        <v>0</v>
      </c>
      <c r="BL278" s="17" t="s">
        <v>233</v>
      </c>
      <c r="BM278" s="199" t="s">
        <v>1579</v>
      </c>
    </row>
    <row r="279" spans="1:65" s="12" customFormat="1" ht="22.9" customHeight="1">
      <c r="B279" s="171"/>
      <c r="C279" s="172"/>
      <c r="D279" s="173" t="s">
        <v>73</v>
      </c>
      <c r="E279" s="185" t="s">
        <v>441</v>
      </c>
      <c r="F279" s="185" t="s">
        <v>442</v>
      </c>
      <c r="G279" s="172"/>
      <c r="H279" s="172"/>
      <c r="I279" s="175"/>
      <c r="J279" s="186">
        <f>BK279</f>
        <v>0</v>
      </c>
      <c r="K279" s="172"/>
      <c r="L279" s="177"/>
      <c r="M279" s="178"/>
      <c r="N279" s="179"/>
      <c r="O279" s="179"/>
      <c r="P279" s="180">
        <f>SUM(P280:P310)</f>
        <v>0</v>
      </c>
      <c r="Q279" s="179"/>
      <c r="R279" s="180">
        <f>SUM(R280:R310)</f>
        <v>2.2160000000000003E-2</v>
      </c>
      <c r="S279" s="179"/>
      <c r="T279" s="181">
        <f>SUM(T280:T310)</f>
        <v>0</v>
      </c>
      <c r="AR279" s="182" t="s">
        <v>145</v>
      </c>
      <c r="AT279" s="183" t="s">
        <v>73</v>
      </c>
      <c r="AU279" s="183" t="s">
        <v>82</v>
      </c>
      <c r="AY279" s="182" t="s">
        <v>137</v>
      </c>
      <c r="BK279" s="184">
        <f>SUM(BK280:BK310)</f>
        <v>0</v>
      </c>
    </row>
    <row r="280" spans="1:65" s="2" customFormat="1" ht="21.75" customHeight="1">
      <c r="A280" s="34"/>
      <c r="B280" s="35"/>
      <c r="C280" s="187" t="s">
        <v>429</v>
      </c>
      <c r="D280" s="187" t="s">
        <v>140</v>
      </c>
      <c r="E280" s="188" t="s">
        <v>449</v>
      </c>
      <c r="F280" s="189" t="s">
        <v>450</v>
      </c>
      <c r="G280" s="190" t="s">
        <v>216</v>
      </c>
      <c r="H280" s="191">
        <v>2</v>
      </c>
      <c r="I280" s="192"/>
      <c r="J280" s="193">
        <f>ROUND(I280*H280,2)</f>
        <v>0</v>
      </c>
      <c r="K280" s="194"/>
      <c r="L280" s="39"/>
      <c r="M280" s="195" t="s">
        <v>1</v>
      </c>
      <c r="N280" s="196" t="s">
        <v>40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233</v>
      </c>
      <c r="AT280" s="199" t="s">
        <v>140</v>
      </c>
      <c r="AU280" s="199" t="s">
        <v>145</v>
      </c>
      <c r="AY280" s="17" t="s">
        <v>137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145</v>
      </c>
      <c r="BK280" s="200">
        <f>ROUND(I280*H280,2)</f>
        <v>0</v>
      </c>
      <c r="BL280" s="17" t="s">
        <v>233</v>
      </c>
      <c r="BM280" s="199" t="s">
        <v>1580</v>
      </c>
    </row>
    <row r="281" spans="1:65" s="2" customFormat="1" ht="24.2" customHeight="1">
      <c r="A281" s="34"/>
      <c r="B281" s="35"/>
      <c r="C281" s="187" t="s">
        <v>433</v>
      </c>
      <c r="D281" s="187" t="s">
        <v>140</v>
      </c>
      <c r="E281" s="188" t="s">
        <v>453</v>
      </c>
      <c r="F281" s="189" t="s">
        <v>454</v>
      </c>
      <c r="G281" s="190" t="s">
        <v>266</v>
      </c>
      <c r="H281" s="191">
        <v>14</v>
      </c>
      <c r="I281" s="192"/>
      <c r="J281" s="193">
        <f>ROUND(I281*H281,2)</f>
        <v>0</v>
      </c>
      <c r="K281" s="194"/>
      <c r="L281" s="39"/>
      <c r="M281" s="195" t="s">
        <v>1</v>
      </c>
      <c r="N281" s="196" t="s">
        <v>40</v>
      </c>
      <c r="O281" s="71"/>
      <c r="P281" s="197">
        <f>O281*H281</f>
        <v>0</v>
      </c>
      <c r="Q281" s="197">
        <v>1.16E-3</v>
      </c>
      <c r="R281" s="197">
        <f>Q281*H281</f>
        <v>1.6240000000000001E-2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233</v>
      </c>
      <c r="AT281" s="199" t="s">
        <v>140</v>
      </c>
      <c r="AU281" s="199" t="s">
        <v>145</v>
      </c>
      <c r="AY281" s="17" t="s">
        <v>137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145</v>
      </c>
      <c r="BK281" s="200">
        <f>ROUND(I281*H281,2)</f>
        <v>0</v>
      </c>
      <c r="BL281" s="17" t="s">
        <v>233</v>
      </c>
      <c r="BM281" s="199" t="s">
        <v>1581</v>
      </c>
    </row>
    <row r="282" spans="1:65" s="13" customFormat="1" ht="11.25">
      <c r="B282" s="201"/>
      <c r="C282" s="202"/>
      <c r="D282" s="203" t="s">
        <v>147</v>
      </c>
      <c r="E282" s="204" t="s">
        <v>1</v>
      </c>
      <c r="F282" s="205" t="s">
        <v>1582</v>
      </c>
      <c r="G282" s="202"/>
      <c r="H282" s="204" t="s">
        <v>1</v>
      </c>
      <c r="I282" s="206"/>
      <c r="J282" s="202"/>
      <c r="K282" s="202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147</v>
      </c>
      <c r="AU282" s="211" t="s">
        <v>145</v>
      </c>
      <c r="AV282" s="13" t="s">
        <v>82</v>
      </c>
      <c r="AW282" s="13" t="s">
        <v>32</v>
      </c>
      <c r="AX282" s="13" t="s">
        <v>74</v>
      </c>
      <c r="AY282" s="211" t="s">
        <v>137</v>
      </c>
    </row>
    <row r="283" spans="1:65" s="14" customFormat="1" ht="11.25">
      <c r="B283" s="212"/>
      <c r="C283" s="213"/>
      <c r="D283" s="203" t="s">
        <v>147</v>
      </c>
      <c r="E283" s="214" t="s">
        <v>1</v>
      </c>
      <c r="F283" s="215" t="s">
        <v>1583</v>
      </c>
      <c r="G283" s="213"/>
      <c r="H283" s="216">
        <v>14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147</v>
      </c>
      <c r="AU283" s="222" t="s">
        <v>145</v>
      </c>
      <c r="AV283" s="14" t="s">
        <v>145</v>
      </c>
      <c r="AW283" s="14" t="s">
        <v>32</v>
      </c>
      <c r="AX283" s="14" t="s">
        <v>82</v>
      </c>
      <c r="AY283" s="222" t="s">
        <v>137</v>
      </c>
    </row>
    <row r="284" spans="1:65" s="2" customFormat="1" ht="24.2" customHeight="1">
      <c r="A284" s="34"/>
      <c r="B284" s="35"/>
      <c r="C284" s="187" t="s">
        <v>437</v>
      </c>
      <c r="D284" s="187" t="s">
        <v>140</v>
      </c>
      <c r="E284" s="188" t="s">
        <v>458</v>
      </c>
      <c r="F284" s="189" t="s">
        <v>459</v>
      </c>
      <c r="G284" s="190" t="s">
        <v>460</v>
      </c>
      <c r="H284" s="191">
        <v>1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40</v>
      </c>
      <c r="O284" s="7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233</v>
      </c>
      <c r="AT284" s="199" t="s">
        <v>140</v>
      </c>
      <c r="AU284" s="199" t="s">
        <v>145</v>
      </c>
      <c r="AY284" s="17" t="s">
        <v>137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145</v>
      </c>
      <c r="BK284" s="200">
        <f>ROUND(I284*H284,2)</f>
        <v>0</v>
      </c>
      <c r="BL284" s="17" t="s">
        <v>233</v>
      </c>
      <c r="BM284" s="199" t="s">
        <v>1584</v>
      </c>
    </row>
    <row r="285" spans="1:65" s="2" customFormat="1" ht="37.9" customHeight="1">
      <c r="A285" s="34"/>
      <c r="B285" s="35"/>
      <c r="C285" s="187" t="s">
        <v>443</v>
      </c>
      <c r="D285" s="187" t="s">
        <v>140</v>
      </c>
      <c r="E285" s="188" t="s">
        <v>467</v>
      </c>
      <c r="F285" s="189" t="s">
        <v>468</v>
      </c>
      <c r="G285" s="190" t="s">
        <v>266</v>
      </c>
      <c r="H285" s="191">
        <v>12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40</v>
      </c>
      <c r="O285" s="71"/>
      <c r="P285" s="197">
        <f>O285*H285</f>
        <v>0</v>
      </c>
      <c r="Q285" s="197">
        <v>5.0000000000000002E-5</v>
      </c>
      <c r="R285" s="197">
        <f>Q285*H285</f>
        <v>6.0000000000000006E-4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233</v>
      </c>
      <c r="AT285" s="199" t="s">
        <v>140</v>
      </c>
      <c r="AU285" s="199" t="s">
        <v>145</v>
      </c>
      <c r="AY285" s="17" t="s">
        <v>137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145</v>
      </c>
      <c r="BK285" s="200">
        <f>ROUND(I285*H285,2)</f>
        <v>0</v>
      </c>
      <c r="BL285" s="17" t="s">
        <v>233</v>
      </c>
      <c r="BM285" s="199" t="s">
        <v>1585</v>
      </c>
    </row>
    <row r="286" spans="1:65" s="2" customFormat="1" ht="16.5" customHeight="1">
      <c r="A286" s="34"/>
      <c r="B286" s="35"/>
      <c r="C286" s="187" t="s">
        <v>448</v>
      </c>
      <c r="D286" s="187" t="s">
        <v>140</v>
      </c>
      <c r="E286" s="188" t="s">
        <v>471</v>
      </c>
      <c r="F286" s="189" t="s">
        <v>472</v>
      </c>
      <c r="G286" s="190" t="s">
        <v>216</v>
      </c>
      <c r="H286" s="191">
        <v>5</v>
      </c>
      <c r="I286" s="192"/>
      <c r="J286" s="193">
        <f>ROUND(I286*H286,2)</f>
        <v>0</v>
      </c>
      <c r="K286" s="194"/>
      <c r="L286" s="39"/>
      <c r="M286" s="195" t="s">
        <v>1</v>
      </c>
      <c r="N286" s="196" t="s">
        <v>40</v>
      </c>
      <c r="O286" s="71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233</v>
      </c>
      <c r="AT286" s="199" t="s">
        <v>140</v>
      </c>
      <c r="AU286" s="199" t="s">
        <v>145</v>
      </c>
      <c r="AY286" s="17" t="s">
        <v>137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145</v>
      </c>
      <c r="BK286" s="200">
        <f>ROUND(I286*H286,2)</f>
        <v>0</v>
      </c>
      <c r="BL286" s="17" t="s">
        <v>233</v>
      </c>
      <c r="BM286" s="199" t="s">
        <v>1586</v>
      </c>
    </row>
    <row r="287" spans="1:65" s="13" customFormat="1" ht="11.25">
      <c r="B287" s="201"/>
      <c r="C287" s="202"/>
      <c r="D287" s="203" t="s">
        <v>147</v>
      </c>
      <c r="E287" s="204" t="s">
        <v>1</v>
      </c>
      <c r="F287" s="205" t="s">
        <v>1587</v>
      </c>
      <c r="G287" s="202"/>
      <c r="H287" s="204" t="s">
        <v>1</v>
      </c>
      <c r="I287" s="206"/>
      <c r="J287" s="202"/>
      <c r="K287" s="202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147</v>
      </c>
      <c r="AU287" s="211" t="s">
        <v>145</v>
      </c>
      <c r="AV287" s="13" t="s">
        <v>82</v>
      </c>
      <c r="AW287" s="13" t="s">
        <v>32</v>
      </c>
      <c r="AX287" s="13" t="s">
        <v>74</v>
      </c>
      <c r="AY287" s="211" t="s">
        <v>137</v>
      </c>
    </row>
    <row r="288" spans="1:65" s="14" customFormat="1" ht="11.25">
      <c r="B288" s="212"/>
      <c r="C288" s="213"/>
      <c r="D288" s="203" t="s">
        <v>147</v>
      </c>
      <c r="E288" s="214" t="s">
        <v>1</v>
      </c>
      <c r="F288" s="215" t="s">
        <v>1588</v>
      </c>
      <c r="G288" s="213"/>
      <c r="H288" s="216">
        <v>5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147</v>
      </c>
      <c r="AU288" s="222" t="s">
        <v>145</v>
      </c>
      <c r="AV288" s="14" t="s">
        <v>145</v>
      </c>
      <c r="AW288" s="14" t="s">
        <v>32</v>
      </c>
      <c r="AX288" s="14" t="s">
        <v>82</v>
      </c>
      <c r="AY288" s="222" t="s">
        <v>137</v>
      </c>
    </row>
    <row r="289" spans="1:65" s="2" customFormat="1" ht="21.75" customHeight="1">
      <c r="A289" s="34"/>
      <c r="B289" s="35"/>
      <c r="C289" s="187" t="s">
        <v>452</v>
      </c>
      <c r="D289" s="187" t="s">
        <v>140</v>
      </c>
      <c r="E289" s="188" t="s">
        <v>480</v>
      </c>
      <c r="F289" s="189" t="s">
        <v>481</v>
      </c>
      <c r="G289" s="190" t="s">
        <v>216</v>
      </c>
      <c r="H289" s="191">
        <v>5</v>
      </c>
      <c r="I289" s="192"/>
      <c r="J289" s="193">
        <f>ROUND(I289*H289,2)</f>
        <v>0</v>
      </c>
      <c r="K289" s="194"/>
      <c r="L289" s="39"/>
      <c r="M289" s="195" t="s">
        <v>1</v>
      </c>
      <c r="N289" s="196" t="s">
        <v>40</v>
      </c>
      <c r="O289" s="71"/>
      <c r="P289" s="197">
        <f>O289*H289</f>
        <v>0</v>
      </c>
      <c r="Q289" s="197">
        <v>1.7000000000000001E-4</v>
      </c>
      <c r="R289" s="197">
        <f>Q289*H289</f>
        <v>8.5000000000000006E-4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233</v>
      </c>
      <c r="AT289" s="199" t="s">
        <v>140</v>
      </c>
      <c r="AU289" s="199" t="s">
        <v>145</v>
      </c>
      <c r="AY289" s="17" t="s">
        <v>137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145</v>
      </c>
      <c r="BK289" s="200">
        <f>ROUND(I289*H289,2)</f>
        <v>0</v>
      </c>
      <c r="BL289" s="17" t="s">
        <v>233</v>
      </c>
      <c r="BM289" s="199" t="s">
        <v>1589</v>
      </c>
    </row>
    <row r="290" spans="1:65" s="13" customFormat="1" ht="11.25">
      <c r="B290" s="201"/>
      <c r="C290" s="202"/>
      <c r="D290" s="203" t="s">
        <v>147</v>
      </c>
      <c r="E290" s="204" t="s">
        <v>1</v>
      </c>
      <c r="F290" s="205" t="s">
        <v>1590</v>
      </c>
      <c r="G290" s="202"/>
      <c r="H290" s="204" t="s">
        <v>1</v>
      </c>
      <c r="I290" s="206"/>
      <c r="J290" s="202"/>
      <c r="K290" s="202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147</v>
      </c>
      <c r="AU290" s="211" t="s">
        <v>145</v>
      </c>
      <c r="AV290" s="13" t="s">
        <v>82</v>
      </c>
      <c r="AW290" s="13" t="s">
        <v>32</v>
      </c>
      <c r="AX290" s="13" t="s">
        <v>74</v>
      </c>
      <c r="AY290" s="211" t="s">
        <v>137</v>
      </c>
    </row>
    <row r="291" spans="1:65" s="14" customFormat="1" ht="11.25">
      <c r="B291" s="212"/>
      <c r="C291" s="213"/>
      <c r="D291" s="203" t="s">
        <v>147</v>
      </c>
      <c r="E291" s="214" t="s">
        <v>1</v>
      </c>
      <c r="F291" s="215" t="s">
        <v>489</v>
      </c>
      <c r="G291" s="213"/>
      <c r="H291" s="216">
        <v>3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147</v>
      </c>
      <c r="AU291" s="222" t="s">
        <v>145</v>
      </c>
      <c r="AV291" s="14" t="s">
        <v>145</v>
      </c>
      <c r="AW291" s="14" t="s">
        <v>32</v>
      </c>
      <c r="AX291" s="14" t="s">
        <v>74</v>
      </c>
      <c r="AY291" s="222" t="s">
        <v>137</v>
      </c>
    </row>
    <row r="292" spans="1:65" s="13" customFormat="1" ht="11.25">
      <c r="B292" s="201"/>
      <c r="C292" s="202"/>
      <c r="D292" s="203" t="s">
        <v>147</v>
      </c>
      <c r="E292" s="204" t="s">
        <v>1</v>
      </c>
      <c r="F292" s="205" t="s">
        <v>1591</v>
      </c>
      <c r="G292" s="202"/>
      <c r="H292" s="204" t="s">
        <v>1</v>
      </c>
      <c r="I292" s="206"/>
      <c r="J292" s="202"/>
      <c r="K292" s="202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147</v>
      </c>
      <c r="AU292" s="211" t="s">
        <v>145</v>
      </c>
      <c r="AV292" s="13" t="s">
        <v>82</v>
      </c>
      <c r="AW292" s="13" t="s">
        <v>32</v>
      </c>
      <c r="AX292" s="13" t="s">
        <v>74</v>
      </c>
      <c r="AY292" s="211" t="s">
        <v>137</v>
      </c>
    </row>
    <row r="293" spans="1:65" s="14" customFormat="1" ht="11.25">
      <c r="B293" s="212"/>
      <c r="C293" s="213"/>
      <c r="D293" s="203" t="s">
        <v>147</v>
      </c>
      <c r="E293" s="214" t="s">
        <v>1</v>
      </c>
      <c r="F293" s="215" t="s">
        <v>145</v>
      </c>
      <c r="G293" s="213"/>
      <c r="H293" s="216">
        <v>2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147</v>
      </c>
      <c r="AU293" s="222" t="s">
        <v>145</v>
      </c>
      <c r="AV293" s="14" t="s">
        <v>145</v>
      </c>
      <c r="AW293" s="14" t="s">
        <v>32</v>
      </c>
      <c r="AX293" s="14" t="s">
        <v>74</v>
      </c>
      <c r="AY293" s="222" t="s">
        <v>137</v>
      </c>
    </row>
    <row r="294" spans="1:65" s="15" customFormat="1" ht="11.25">
      <c r="B294" s="223"/>
      <c r="C294" s="224"/>
      <c r="D294" s="203" t="s">
        <v>147</v>
      </c>
      <c r="E294" s="225" t="s">
        <v>1</v>
      </c>
      <c r="F294" s="226" t="s">
        <v>162</v>
      </c>
      <c r="G294" s="224"/>
      <c r="H294" s="227">
        <v>5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AT294" s="233" t="s">
        <v>147</v>
      </c>
      <c r="AU294" s="233" t="s">
        <v>145</v>
      </c>
      <c r="AV294" s="15" t="s">
        <v>144</v>
      </c>
      <c r="AW294" s="15" t="s">
        <v>32</v>
      </c>
      <c r="AX294" s="15" t="s">
        <v>82</v>
      </c>
      <c r="AY294" s="233" t="s">
        <v>137</v>
      </c>
    </row>
    <row r="295" spans="1:65" s="2" customFormat="1" ht="21.75" customHeight="1">
      <c r="A295" s="34"/>
      <c r="B295" s="35"/>
      <c r="C295" s="187" t="s">
        <v>457</v>
      </c>
      <c r="D295" s="187" t="s">
        <v>140</v>
      </c>
      <c r="E295" s="188" t="s">
        <v>1592</v>
      </c>
      <c r="F295" s="189" t="s">
        <v>1593</v>
      </c>
      <c r="G295" s="190" t="s">
        <v>460</v>
      </c>
      <c r="H295" s="191">
        <v>2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40</v>
      </c>
      <c r="O295" s="71"/>
      <c r="P295" s="197">
        <f>O295*H295</f>
        <v>0</v>
      </c>
      <c r="Q295" s="197">
        <v>2.1000000000000001E-4</v>
      </c>
      <c r="R295" s="197">
        <f>Q295*H295</f>
        <v>4.2000000000000002E-4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233</v>
      </c>
      <c r="AT295" s="199" t="s">
        <v>140</v>
      </c>
      <c r="AU295" s="199" t="s">
        <v>145</v>
      </c>
      <c r="AY295" s="17" t="s">
        <v>137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145</v>
      </c>
      <c r="BK295" s="200">
        <f>ROUND(I295*H295,2)</f>
        <v>0</v>
      </c>
      <c r="BL295" s="17" t="s">
        <v>233</v>
      </c>
      <c r="BM295" s="199" t="s">
        <v>1594</v>
      </c>
    </row>
    <row r="296" spans="1:65" s="13" customFormat="1" ht="11.25">
      <c r="B296" s="201"/>
      <c r="C296" s="202"/>
      <c r="D296" s="203" t="s">
        <v>147</v>
      </c>
      <c r="E296" s="204" t="s">
        <v>1</v>
      </c>
      <c r="F296" s="205" t="s">
        <v>377</v>
      </c>
      <c r="G296" s="202"/>
      <c r="H296" s="204" t="s">
        <v>1</v>
      </c>
      <c r="I296" s="206"/>
      <c r="J296" s="202"/>
      <c r="K296" s="202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147</v>
      </c>
      <c r="AU296" s="211" t="s">
        <v>145</v>
      </c>
      <c r="AV296" s="13" t="s">
        <v>82</v>
      </c>
      <c r="AW296" s="13" t="s">
        <v>32</v>
      </c>
      <c r="AX296" s="13" t="s">
        <v>74</v>
      </c>
      <c r="AY296" s="211" t="s">
        <v>137</v>
      </c>
    </row>
    <row r="297" spans="1:65" s="14" customFormat="1" ht="11.25">
      <c r="B297" s="212"/>
      <c r="C297" s="213"/>
      <c r="D297" s="203" t="s">
        <v>147</v>
      </c>
      <c r="E297" s="214" t="s">
        <v>1</v>
      </c>
      <c r="F297" s="215" t="s">
        <v>145</v>
      </c>
      <c r="G297" s="213"/>
      <c r="H297" s="216">
        <v>2</v>
      </c>
      <c r="I297" s="217"/>
      <c r="J297" s="213"/>
      <c r="K297" s="213"/>
      <c r="L297" s="218"/>
      <c r="M297" s="219"/>
      <c r="N297" s="220"/>
      <c r="O297" s="220"/>
      <c r="P297" s="220"/>
      <c r="Q297" s="220"/>
      <c r="R297" s="220"/>
      <c r="S297" s="220"/>
      <c r="T297" s="221"/>
      <c r="AT297" s="222" t="s">
        <v>147</v>
      </c>
      <c r="AU297" s="222" t="s">
        <v>145</v>
      </c>
      <c r="AV297" s="14" t="s">
        <v>145</v>
      </c>
      <c r="AW297" s="14" t="s">
        <v>32</v>
      </c>
      <c r="AX297" s="14" t="s">
        <v>82</v>
      </c>
      <c r="AY297" s="222" t="s">
        <v>137</v>
      </c>
    </row>
    <row r="298" spans="1:65" s="13" customFormat="1" ht="11.25">
      <c r="B298" s="201"/>
      <c r="C298" s="202"/>
      <c r="D298" s="203" t="s">
        <v>147</v>
      </c>
      <c r="E298" s="204" t="s">
        <v>1</v>
      </c>
      <c r="F298" s="205" t="s">
        <v>1591</v>
      </c>
      <c r="G298" s="202"/>
      <c r="H298" s="204" t="s">
        <v>1</v>
      </c>
      <c r="I298" s="206"/>
      <c r="J298" s="202"/>
      <c r="K298" s="202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147</v>
      </c>
      <c r="AU298" s="211" t="s">
        <v>145</v>
      </c>
      <c r="AV298" s="13" t="s">
        <v>82</v>
      </c>
      <c r="AW298" s="13" t="s">
        <v>32</v>
      </c>
      <c r="AX298" s="13" t="s">
        <v>74</v>
      </c>
      <c r="AY298" s="211" t="s">
        <v>137</v>
      </c>
    </row>
    <row r="299" spans="1:65" s="2" customFormat="1" ht="24.2" customHeight="1">
      <c r="A299" s="34"/>
      <c r="B299" s="35"/>
      <c r="C299" s="187" t="s">
        <v>462</v>
      </c>
      <c r="D299" s="187" t="s">
        <v>140</v>
      </c>
      <c r="E299" s="188" t="s">
        <v>502</v>
      </c>
      <c r="F299" s="189" t="s">
        <v>503</v>
      </c>
      <c r="G299" s="190" t="s">
        <v>216</v>
      </c>
      <c r="H299" s="191">
        <v>3</v>
      </c>
      <c r="I299" s="192"/>
      <c r="J299" s="193">
        <f>ROUND(I299*H299,2)</f>
        <v>0</v>
      </c>
      <c r="K299" s="194"/>
      <c r="L299" s="39"/>
      <c r="M299" s="195" t="s">
        <v>1</v>
      </c>
      <c r="N299" s="196" t="s">
        <v>40</v>
      </c>
      <c r="O299" s="71"/>
      <c r="P299" s="197">
        <f>O299*H299</f>
        <v>0</v>
      </c>
      <c r="Q299" s="197">
        <v>2.7999999999999998E-4</v>
      </c>
      <c r="R299" s="197">
        <f>Q299*H299</f>
        <v>8.3999999999999993E-4</v>
      </c>
      <c r="S299" s="197">
        <v>0</v>
      </c>
      <c r="T299" s="19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9" t="s">
        <v>233</v>
      </c>
      <c r="AT299" s="199" t="s">
        <v>140</v>
      </c>
      <c r="AU299" s="199" t="s">
        <v>145</v>
      </c>
      <c r="AY299" s="17" t="s">
        <v>137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7" t="s">
        <v>145</v>
      </c>
      <c r="BK299" s="200">
        <f>ROUND(I299*H299,2)</f>
        <v>0</v>
      </c>
      <c r="BL299" s="17" t="s">
        <v>233</v>
      </c>
      <c r="BM299" s="199" t="s">
        <v>1595</v>
      </c>
    </row>
    <row r="300" spans="1:65" s="13" customFormat="1" ht="11.25">
      <c r="B300" s="201"/>
      <c r="C300" s="202"/>
      <c r="D300" s="203" t="s">
        <v>147</v>
      </c>
      <c r="E300" s="204" t="s">
        <v>1</v>
      </c>
      <c r="F300" s="205" t="s">
        <v>1596</v>
      </c>
      <c r="G300" s="202"/>
      <c r="H300" s="204" t="s">
        <v>1</v>
      </c>
      <c r="I300" s="206"/>
      <c r="J300" s="202"/>
      <c r="K300" s="202"/>
      <c r="L300" s="207"/>
      <c r="M300" s="208"/>
      <c r="N300" s="209"/>
      <c r="O300" s="209"/>
      <c r="P300" s="209"/>
      <c r="Q300" s="209"/>
      <c r="R300" s="209"/>
      <c r="S300" s="209"/>
      <c r="T300" s="210"/>
      <c r="AT300" s="211" t="s">
        <v>147</v>
      </c>
      <c r="AU300" s="211" t="s">
        <v>145</v>
      </c>
      <c r="AV300" s="13" t="s">
        <v>82</v>
      </c>
      <c r="AW300" s="13" t="s">
        <v>32</v>
      </c>
      <c r="AX300" s="13" t="s">
        <v>74</v>
      </c>
      <c r="AY300" s="211" t="s">
        <v>137</v>
      </c>
    </row>
    <row r="301" spans="1:65" s="14" customFormat="1" ht="11.25">
      <c r="B301" s="212"/>
      <c r="C301" s="213"/>
      <c r="D301" s="203" t="s">
        <v>147</v>
      </c>
      <c r="E301" s="214" t="s">
        <v>1</v>
      </c>
      <c r="F301" s="215" t="s">
        <v>447</v>
      </c>
      <c r="G301" s="213"/>
      <c r="H301" s="216">
        <v>3</v>
      </c>
      <c r="I301" s="217"/>
      <c r="J301" s="213"/>
      <c r="K301" s="213"/>
      <c r="L301" s="218"/>
      <c r="M301" s="219"/>
      <c r="N301" s="220"/>
      <c r="O301" s="220"/>
      <c r="P301" s="220"/>
      <c r="Q301" s="220"/>
      <c r="R301" s="220"/>
      <c r="S301" s="220"/>
      <c r="T301" s="221"/>
      <c r="AT301" s="222" t="s">
        <v>147</v>
      </c>
      <c r="AU301" s="222" t="s">
        <v>145</v>
      </c>
      <c r="AV301" s="14" t="s">
        <v>145</v>
      </c>
      <c r="AW301" s="14" t="s">
        <v>32</v>
      </c>
      <c r="AX301" s="14" t="s">
        <v>82</v>
      </c>
      <c r="AY301" s="222" t="s">
        <v>137</v>
      </c>
    </row>
    <row r="302" spans="1:65" s="2" customFormat="1" ht="21.75" customHeight="1">
      <c r="A302" s="34"/>
      <c r="B302" s="35"/>
      <c r="C302" s="187" t="s">
        <v>466</v>
      </c>
      <c r="D302" s="187" t="s">
        <v>140</v>
      </c>
      <c r="E302" s="188" t="s">
        <v>507</v>
      </c>
      <c r="F302" s="189" t="s">
        <v>508</v>
      </c>
      <c r="G302" s="190" t="s">
        <v>216</v>
      </c>
      <c r="H302" s="191">
        <v>3</v>
      </c>
      <c r="I302" s="192"/>
      <c r="J302" s="193">
        <f>ROUND(I302*H302,2)</f>
        <v>0</v>
      </c>
      <c r="K302" s="194"/>
      <c r="L302" s="39"/>
      <c r="M302" s="195" t="s">
        <v>1</v>
      </c>
      <c r="N302" s="196" t="s">
        <v>40</v>
      </c>
      <c r="O302" s="71"/>
      <c r="P302" s="197">
        <f>O302*H302</f>
        <v>0</v>
      </c>
      <c r="Q302" s="197">
        <v>2.0000000000000002E-5</v>
      </c>
      <c r="R302" s="197">
        <f>Q302*H302</f>
        <v>6.0000000000000008E-5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233</v>
      </c>
      <c r="AT302" s="199" t="s">
        <v>140</v>
      </c>
      <c r="AU302" s="199" t="s">
        <v>145</v>
      </c>
      <c r="AY302" s="17" t="s">
        <v>137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145</v>
      </c>
      <c r="BK302" s="200">
        <f>ROUND(I302*H302,2)</f>
        <v>0</v>
      </c>
      <c r="BL302" s="17" t="s">
        <v>233</v>
      </c>
      <c r="BM302" s="199" t="s">
        <v>1597</v>
      </c>
    </row>
    <row r="303" spans="1:65" s="13" customFormat="1" ht="11.25">
      <c r="B303" s="201"/>
      <c r="C303" s="202"/>
      <c r="D303" s="203" t="s">
        <v>147</v>
      </c>
      <c r="E303" s="204" t="s">
        <v>1</v>
      </c>
      <c r="F303" s="205" t="s">
        <v>1598</v>
      </c>
      <c r="G303" s="202"/>
      <c r="H303" s="204" t="s">
        <v>1</v>
      </c>
      <c r="I303" s="206"/>
      <c r="J303" s="202"/>
      <c r="K303" s="202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147</v>
      </c>
      <c r="AU303" s="211" t="s">
        <v>145</v>
      </c>
      <c r="AV303" s="13" t="s">
        <v>82</v>
      </c>
      <c r="AW303" s="13" t="s">
        <v>32</v>
      </c>
      <c r="AX303" s="13" t="s">
        <v>74</v>
      </c>
      <c r="AY303" s="211" t="s">
        <v>137</v>
      </c>
    </row>
    <row r="304" spans="1:65" s="14" customFormat="1" ht="11.25">
      <c r="B304" s="212"/>
      <c r="C304" s="213"/>
      <c r="D304" s="203" t="s">
        <v>147</v>
      </c>
      <c r="E304" s="214" t="s">
        <v>1</v>
      </c>
      <c r="F304" s="215" t="s">
        <v>447</v>
      </c>
      <c r="G304" s="213"/>
      <c r="H304" s="216">
        <v>3</v>
      </c>
      <c r="I304" s="217"/>
      <c r="J304" s="213"/>
      <c r="K304" s="213"/>
      <c r="L304" s="218"/>
      <c r="M304" s="219"/>
      <c r="N304" s="220"/>
      <c r="O304" s="220"/>
      <c r="P304" s="220"/>
      <c r="Q304" s="220"/>
      <c r="R304" s="220"/>
      <c r="S304" s="220"/>
      <c r="T304" s="221"/>
      <c r="AT304" s="222" t="s">
        <v>147</v>
      </c>
      <c r="AU304" s="222" t="s">
        <v>145</v>
      </c>
      <c r="AV304" s="14" t="s">
        <v>145</v>
      </c>
      <c r="AW304" s="14" t="s">
        <v>32</v>
      </c>
      <c r="AX304" s="14" t="s">
        <v>82</v>
      </c>
      <c r="AY304" s="222" t="s">
        <v>137</v>
      </c>
    </row>
    <row r="305" spans="1:65" s="2" customFormat="1" ht="16.5" customHeight="1">
      <c r="A305" s="34"/>
      <c r="B305" s="35"/>
      <c r="C305" s="234" t="s">
        <v>470</v>
      </c>
      <c r="D305" s="234" t="s">
        <v>339</v>
      </c>
      <c r="E305" s="235" t="s">
        <v>512</v>
      </c>
      <c r="F305" s="236" t="s">
        <v>513</v>
      </c>
      <c r="G305" s="237" t="s">
        <v>266</v>
      </c>
      <c r="H305" s="238">
        <v>3</v>
      </c>
      <c r="I305" s="239"/>
      <c r="J305" s="240">
        <f t="shared" ref="J305:J310" si="0">ROUND(I305*H305,2)</f>
        <v>0</v>
      </c>
      <c r="K305" s="241"/>
      <c r="L305" s="242"/>
      <c r="M305" s="243" t="s">
        <v>1</v>
      </c>
      <c r="N305" s="244" t="s">
        <v>40</v>
      </c>
      <c r="O305" s="71"/>
      <c r="P305" s="197">
        <f t="shared" ref="P305:P310" si="1">O305*H305</f>
        <v>0</v>
      </c>
      <c r="Q305" s="197">
        <v>2.5000000000000001E-4</v>
      </c>
      <c r="R305" s="197">
        <f t="shared" ref="R305:R310" si="2">Q305*H305</f>
        <v>7.5000000000000002E-4</v>
      </c>
      <c r="S305" s="197">
        <v>0</v>
      </c>
      <c r="T305" s="198">
        <f t="shared" ref="T305:T310" si="3"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311</v>
      </c>
      <c r="AT305" s="199" t="s">
        <v>339</v>
      </c>
      <c r="AU305" s="199" t="s">
        <v>145</v>
      </c>
      <c r="AY305" s="17" t="s">
        <v>137</v>
      </c>
      <c r="BE305" s="200">
        <f t="shared" ref="BE305:BE310" si="4">IF(N305="základní",J305,0)</f>
        <v>0</v>
      </c>
      <c r="BF305" s="200">
        <f t="shared" ref="BF305:BF310" si="5">IF(N305="snížená",J305,0)</f>
        <v>0</v>
      </c>
      <c r="BG305" s="200">
        <f t="shared" ref="BG305:BG310" si="6">IF(N305="zákl. přenesená",J305,0)</f>
        <v>0</v>
      </c>
      <c r="BH305" s="200">
        <f t="shared" ref="BH305:BH310" si="7">IF(N305="sníž. přenesená",J305,0)</f>
        <v>0</v>
      </c>
      <c r="BI305" s="200">
        <f t="shared" ref="BI305:BI310" si="8">IF(N305="nulová",J305,0)</f>
        <v>0</v>
      </c>
      <c r="BJ305" s="17" t="s">
        <v>145</v>
      </c>
      <c r="BK305" s="200">
        <f t="shared" ref="BK305:BK310" si="9">ROUND(I305*H305,2)</f>
        <v>0</v>
      </c>
      <c r="BL305" s="17" t="s">
        <v>233</v>
      </c>
      <c r="BM305" s="199" t="s">
        <v>1599</v>
      </c>
    </row>
    <row r="306" spans="1:65" s="2" customFormat="1" ht="24.2" customHeight="1">
      <c r="A306" s="34"/>
      <c r="B306" s="35"/>
      <c r="C306" s="187" t="s">
        <v>475</v>
      </c>
      <c r="D306" s="187" t="s">
        <v>140</v>
      </c>
      <c r="E306" s="188" t="s">
        <v>528</v>
      </c>
      <c r="F306" s="189" t="s">
        <v>529</v>
      </c>
      <c r="G306" s="190" t="s">
        <v>266</v>
      </c>
      <c r="H306" s="191">
        <v>12</v>
      </c>
      <c r="I306" s="192"/>
      <c r="J306" s="193">
        <f t="shared" si="0"/>
        <v>0</v>
      </c>
      <c r="K306" s="194"/>
      <c r="L306" s="39"/>
      <c r="M306" s="195" t="s">
        <v>1</v>
      </c>
      <c r="N306" s="196" t="s">
        <v>40</v>
      </c>
      <c r="O306" s="71"/>
      <c r="P306" s="197">
        <f t="shared" si="1"/>
        <v>0</v>
      </c>
      <c r="Q306" s="197">
        <v>1.9000000000000001E-4</v>
      </c>
      <c r="R306" s="197">
        <f t="shared" si="2"/>
        <v>2.2799999999999999E-3</v>
      </c>
      <c r="S306" s="197">
        <v>0</v>
      </c>
      <c r="T306" s="198">
        <f t="shared" si="3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9" t="s">
        <v>233</v>
      </c>
      <c r="AT306" s="199" t="s">
        <v>140</v>
      </c>
      <c r="AU306" s="199" t="s">
        <v>145</v>
      </c>
      <c r="AY306" s="17" t="s">
        <v>137</v>
      </c>
      <c r="BE306" s="200">
        <f t="shared" si="4"/>
        <v>0</v>
      </c>
      <c r="BF306" s="200">
        <f t="shared" si="5"/>
        <v>0</v>
      </c>
      <c r="BG306" s="200">
        <f t="shared" si="6"/>
        <v>0</v>
      </c>
      <c r="BH306" s="200">
        <f t="shared" si="7"/>
        <v>0</v>
      </c>
      <c r="BI306" s="200">
        <f t="shared" si="8"/>
        <v>0</v>
      </c>
      <c r="BJ306" s="17" t="s">
        <v>145</v>
      </c>
      <c r="BK306" s="200">
        <f t="shared" si="9"/>
        <v>0</v>
      </c>
      <c r="BL306" s="17" t="s">
        <v>233</v>
      </c>
      <c r="BM306" s="199" t="s">
        <v>1600</v>
      </c>
    </row>
    <row r="307" spans="1:65" s="2" customFormat="1" ht="21.75" customHeight="1">
      <c r="A307" s="34"/>
      <c r="B307" s="35"/>
      <c r="C307" s="187" t="s">
        <v>479</v>
      </c>
      <c r="D307" s="187" t="s">
        <v>140</v>
      </c>
      <c r="E307" s="188" t="s">
        <v>532</v>
      </c>
      <c r="F307" s="189" t="s">
        <v>533</v>
      </c>
      <c r="G307" s="190" t="s">
        <v>266</v>
      </c>
      <c r="H307" s="191">
        <v>12</v>
      </c>
      <c r="I307" s="192"/>
      <c r="J307" s="193">
        <f t="shared" si="0"/>
        <v>0</v>
      </c>
      <c r="K307" s="194"/>
      <c r="L307" s="39"/>
      <c r="M307" s="195" t="s">
        <v>1</v>
      </c>
      <c r="N307" s="196" t="s">
        <v>40</v>
      </c>
      <c r="O307" s="71"/>
      <c r="P307" s="197">
        <f t="shared" si="1"/>
        <v>0</v>
      </c>
      <c r="Q307" s="197">
        <v>1.0000000000000001E-5</v>
      </c>
      <c r="R307" s="197">
        <f t="shared" si="2"/>
        <v>1.2000000000000002E-4</v>
      </c>
      <c r="S307" s="197">
        <v>0</v>
      </c>
      <c r="T307" s="198">
        <f t="shared" si="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233</v>
      </c>
      <c r="AT307" s="199" t="s">
        <v>140</v>
      </c>
      <c r="AU307" s="199" t="s">
        <v>145</v>
      </c>
      <c r="AY307" s="17" t="s">
        <v>137</v>
      </c>
      <c r="BE307" s="200">
        <f t="shared" si="4"/>
        <v>0</v>
      </c>
      <c r="BF307" s="200">
        <f t="shared" si="5"/>
        <v>0</v>
      </c>
      <c r="BG307" s="200">
        <f t="shared" si="6"/>
        <v>0</v>
      </c>
      <c r="BH307" s="200">
        <f t="shared" si="7"/>
        <v>0</v>
      </c>
      <c r="BI307" s="200">
        <f t="shared" si="8"/>
        <v>0</v>
      </c>
      <c r="BJ307" s="17" t="s">
        <v>145</v>
      </c>
      <c r="BK307" s="200">
        <f t="shared" si="9"/>
        <v>0</v>
      </c>
      <c r="BL307" s="17" t="s">
        <v>233</v>
      </c>
      <c r="BM307" s="199" t="s">
        <v>1601</v>
      </c>
    </row>
    <row r="308" spans="1:65" s="2" customFormat="1" ht="24.2" customHeight="1">
      <c r="A308" s="34"/>
      <c r="B308" s="35"/>
      <c r="C308" s="187" t="s">
        <v>484</v>
      </c>
      <c r="D308" s="187" t="s">
        <v>140</v>
      </c>
      <c r="E308" s="188" t="s">
        <v>536</v>
      </c>
      <c r="F308" s="189" t="s">
        <v>537</v>
      </c>
      <c r="G308" s="190" t="s">
        <v>300</v>
      </c>
      <c r="H308" s="191">
        <v>2.1999999999999999E-2</v>
      </c>
      <c r="I308" s="192"/>
      <c r="J308" s="193">
        <f t="shared" si="0"/>
        <v>0</v>
      </c>
      <c r="K308" s="194"/>
      <c r="L308" s="39"/>
      <c r="M308" s="195" t="s">
        <v>1</v>
      </c>
      <c r="N308" s="196" t="s">
        <v>40</v>
      </c>
      <c r="O308" s="71"/>
      <c r="P308" s="197">
        <f t="shared" si="1"/>
        <v>0</v>
      </c>
      <c r="Q308" s="197">
        <v>0</v>
      </c>
      <c r="R308" s="197">
        <f t="shared" si="2"/>
        <v>0</v>
      </c>
      <c r="S308" s="197">
        <v>0</v>
      </c>
      <c r="T308" s="198">
        <f t="shared" si="3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233</v>
      </c>
      <c r="AT308" s="199" t="s">
        <v>140</v>
      </c>
      <c r="AU308" s="199" t="s">
        <v>145</v>
      </c>
      <c r="AY308" s="17" t="s">
        <v>137</v>
      </c>
      <c r="BE308" s="200">
        <f t="shared" si="4"/>
        <v>0</v>
      </c>
      <c r="BF308" s="200">
        <f t="shared" si="5"/>
        <v>0</v>
      </c>
      <c r="BG308" s="200">
        <f t="shared" si="6"/>
        <v>0</v>
      </c>
      <c r="BH308" s="200">
        <f t="shared" si="7"/>
        <v>0</v>
      </c>
      <c r="BI308" s="200">
        <f t="shared" si="8"/>
        <v>0</v>
      </c>
      <c r="BJ308" s="17" t="s">
        <v>145</v>
      </c>
      <c r="BK308" s="200">
        <f t="shared" si="9"/>
        <v>0</v>
      </c>
      <c r="BL308" s="17" t="s">
        <v>233</v>
      </c>
      <c r="BM308" s="199" t="s">
        <v>1602</v>
      </c>
    </row>
    <row r="309" spans="1:65" s="2" customFormat="1" ht="24.2" customHeight="1">
      <c r="A309" s="34"/>
      <c r="B309" s="35"/>
      <c r="C309" s="187" t="s">
        <v>490</v>
      </c>
      <c r="D309" s="187" t="s">
        <v>140</v>
      </c>
      <c r="E309" s="188" t="s">
        <v>540</v>
      </c>
      <c r="F309" s="189" t="s">
        <v>541</v>
      </c>
      <c r="G309" s="190" t="s">
        <v>300</v>
      </c>
      <c r="H309" s="191">
        <v>2.1999999999999999E-2</v>
      </c>
      <c r="I309" s="192"/>
      <c r="J309" s="193">
        <f t="shared" si="0"/>
        <v>0</v>
      </c>
      <c r="K309" s="194"/>
      <c r="L309" s="39"/>
      <c r="M309" s="195" t="s">
        <v>1</v>
      </c>
      <c r="N309" s="196" t="s">
        <v>40</v>
      </c>
      <c r="O309" s="71"/>
      <c r="P309" s="197">
        <f t="shared" si="1"/>
        <v>0</v>
      </c>
      <c r="Q309" s="197">
        <v>0</v>
      </c>
      <c r="R309" s="197">
        <f t="shared" si="2"/>
        <v>0</v>
      </c>
      <c r="S309" s="197">
        <v>0</v>
      </c>
      <c r="T309" s="198">
        <f t="shared" si="3"/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233</v>
      </c>
      <c r="AT309" s="199" t="s">
        <v>140</v>
      </c>
      <c r="AU309" s="199" t="s">
        <v>145</v>
      </c>
      <c r="AY309" s="17" t="s">
        <v>137</v>
      </c>
      <c r="BE309" s="200">
        <f t="shared" si="4"/>
        <v>0</v>
      </c>
      <c r="BF309" s="200">
        <f t="shared" si="5"/>
        <v>0</v>
      </c>
      <c r="BG309" s="200">
        <f t="shared" si="6"/>
        <v>0</v>
      </c>
      <c r="BH309" s="200">
        <f t="shared" si="7"/>
        <v>0</v>
      </c>
      <c r="BI309" s="200">
        <f t="shared" si="8"/>
        <v>0</v>
      </c>
      <c r="BJ309" s="17" t="s">
        <v>145</v>
      </c>
      <c r="BK309" s="200">
        <f t="shared" si="9"/>
        <v>0</v>
      </c>
      <c r="BL309" s="17" t="s">
        <v>233</v>
      </c>
      <c r="BM309" s="199" t="s">
        <v>1603</v>
      </c>
    </row>
    <row r="310" spans="1:65" s="2" customFormat="1" ht="24.2" customHeight="1">
      <c r="A310" s="34"/>
      <c r="B310" s="35"/>
      <c r="C310" s="187" t="s">
        <v>496</v>
      </c>
      <c r="D310" s="187" t="s">
        <v>140</v>
      </c>
      <c r="E310" s="188" t="s">
        <v>544</v>
      </c>
      <c r="F310" s="189" t="s">
        <v>545</v>
      </c>
      <c r="G310" s="190" t="s">
        <v>300</v>
      </c>
      <c r="H310" s="191">
        <v>2.1999999999999999E-2</v>
      </c>
      <c r="I310" s="192"/>
      <c r="J310" s="193">
        <f t="shared" si="0"/>
        <v>0</v>
      </c>
      <c r="K310" s="194"/>
      <c r="L310" s="39"/>
      <c r="M310" s="195" t="s">
        <v>1</v>
      </c>
      <c r="N310" s="196" t="s">
        <v>40</v>
      </c>
      <c r="O310" s="71"/>
      <c r="P310" s="197">
        <f t="shared" si="1"/>
        <v>0</v>
      </c>
      <c r="Q310" s="197">
        <v>0</v>
      </c>
      <c r="R310" s="197">
        <f t="shared" si="2"/>
        <v>0</v>
      </c>
      <c r="S310" s="197">
        <v>0</v>
      </c>
      <c r="T310" s="198">
        <f t="shared" si="3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233</v>
      </c>
      <c r="AT310" s="199" t="s">
        <v>140</v>
      </c>
      <c r="AU310" s="199" t="s">
        <v>145</v>
      </c>
      <c r="AY310" s="17" t="s">
        <v>137</v>
      </c>
      <c r="BE310" s="200">
        <f t="shared" si="4"/>
        <v>0</v>
      </c>
      <c r="BF310" s="200">
        <f t="shared" si="5"/>
        <v>0</v>
      </c>
      <c r="BG310" s="200">
        <f t="shared" si="6"/>
        <v>0</v>
      </c>
      <c r="BH310" s="200">
        <f t="shared" si="7"/>
        <v>0</v>
      </c>
      <c r="BI310" s="200">
        <f t="shared" si="8"/>
        <v>0</v>
      </c>
      <c r="BJ310" s="17" t="s">
        <v>145</v>
      </c>
      <c r="BK310" s="200">
        <f t="shared" si="9"/>
        <v>0</v>
      </c>
      <c r="BL310" s="17" t="s">
        <v>233</v>
      </c>
      <c r="BM310" s="199" t="s">
        <v>1604</v>
      </c>
    </row>
    <row r="311" spans="1:65" s="12" customFormat="1" ht="22.9" customHeight="1">
      <c r="B311" s="171"/>
      <c r="C311" s="172"/>
      <c r="D311" s="173" t="s">
        <v>73</v>
      </c>
      <c r="E311" s="185" t="s">
        <v>547</v>
      </c>
      <c r="F311" s="185" t="s">
        <v>548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SUM(P312:P339)</f>
        <v>0</v>
      </c>
      <c r="Q311" s="179"/>
      <c r="R311" s="180">
        <f>SUM(R312:R339)</f>
        <v>0.12216999999999999</v>
      </c>
      <c r="S311" s="179"/>
      <c r="T311" s="181">
        <f>SUM(T312:T339)</f>
        <v>0</v>
      </c>
      <c r="AR311" s="182" t="s">
        <v>145</v>
      </c>
      <c r="AT311" s="183" t="s">
        <v>73</v>
      </c>
      <c r="AU311" s="183" t="s">
        <v>82</v>
      </c>
      <c r="AY311" s="182" t="s">
        <v>137</v>
      </c>
      <c r="BK311" s="184">
        <f>SUM(BK312:BK339)</f>
        <v>0</v>
      </c>
    </row>
    <row r="312" spans="1:65" s="2" customFormat="1" ht="16.5" customHeight="1">
      <c r="A312" s="34"/>
      <c r="B312" s="35"/>
      <c r="C312" s="187" t="s">
        <v>501</v>
      </c>
      <c r="D312" s="187" t="s">
        <v>140</v>
      </c>
      <c r="E312" s="188" t="s">
        <v>1605</v>
      </c>
      <c r="F312" s="189" t="s">
        <v>1606</v>
      </c>
      <c r="G312" s="190" t="s">
        <v>216</v>
      </c>
      <c r="H312" s="191">
        <v>2</v>
      </c>
      <c r="I312" s="192"/>
      <c r="J312" s="193">
        <f t="shared" ref="J312:J326" si="10">ROUND(I312*H312,2)</f>
        <v>0</v>
      </c>
      <c r="K312" s="194"/>
      <c r="L312" s="39"/>
      <c r="M312" s="195" t="s">
        <v>1</v>
      </c>
      <c r="N312" s="196" t="s">
        <v>40</v>
      </c>
      <c r="O312" s="71"/>
      <c r="P312" s="197">
        <f t="shared" ref="P312:P326" si="11">O312*H312</f>
        <v>0</v>
      </c>
      <c r="Q312" s="197">
        <v>0</v>
      </c>
      <c r="R312" s="197">
        <f t="shared" ref="R312:R326" si="12">Q312*H312</f>
        <v>0</v>
      </c>
      <c r="S312" s="197">
        <v>0</v>
      </c>
      <c r="T312" s="198">
        <f t="shared" ref="T312:T326" si="13"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233</v>
      </c>
      <c r="AT312" s="199" t="s">
        <v>140</v>
      </c>
      <c r="AU312" s="199" t="s">
        <v>145</v>
      </c>
      <c r="AY312" s="17" t="s">
        <v>137</v>
      </c>
      <c r="BE312" s="200">
        <f t="shared" ref="BE312:BE326" si="14">IF(N312="základní",J312,0)</f>
        <v>0</v>
      </c>
      <c r="BF312" s="200">
        <f t="shared" ref="BF312:BF326" si="15">IF(N312="snížená",J312,0)</f>
        <v>0</v>
      </c>
      <c r="BG312" s="200">
        <f t="shared" ref="BG312:BG326" si="16">IF(N312="zákl. přenesená",J312,0)</f>
        <v>0</v>
      </c>
      <c r="BH312" s="200">
        <f t="shared" ref="BH312:BH326" si="17">IF(N312="sníž. přenesená",J312,0)</f>
        <v>0</v>
      </c>
      <c r="BI312" s="200">
        <f t="shared" ref="BI312:BI326" si="18">IF(N312="nulová",J312,0)</f>
        <v>0</v>
      </c>
      <c r="BJ312" s="17" t="s">
        <v>145</v>
      </c>
      <c r="BK312" s="200">
        <f t="shared" ref="BK312:BK326" si="19">ROUND(I312*H312,2)</f>
        <v>0</v>
      </c>
      <c r="BL312" s="17" t="s">
        <v>233</v>
      </c>
      <c r="BM312" s="199" t="s">
        <v>1607</v>
      </c>
    </row>
    <row r="313" spans="1:65" s="2" customFormat="1" ht="16.5" customHeight="1">
      <c r="A313" s="34"/>
      <c r="B313" s="35"/>
      <c r="C313" s="187" t="s">
        <v>506</v>
      </c>
      <c r="D313" s="187" t="s">
        <v>140</v>
      </c>
      <c r="E313" s="188" t="s">
        <v>1608</v>
      </c>
      <c r="F313" s="189" t="s">
        <v>1609</v>
      </c>
      <c r="G313" s="190" t="s">
        <v>216</v>
      </c>
      <c r="H313" s="191">
        <v>1</v>
      </c>
      <c r="I313" s="192"/>
      <c r="J313" s="193">
        <f t="shared" si="10"/>
        <v>0</v>
      </c>
      <c r="K313" s="194"/>
      <c r="L313" s="39"/>
      <c r="M313" s="195" t="s">
        <v>1</v>
      </c>
      <c r="N313" s="196" t="s">
        <v>40</v>
      </c>
      <c r="O313" s="71"/>
      <c r="P313" s="197">
        <f t="shared" si="11"/>
        <v>0</v>
      </c>
      <c r="Q313" s="197">
        <v>5.5000000000000003E-4</v>
      </c>
      <c r="R313" s="197">
        <f t="shared" si="12"/>
        <v>5.5000000000000003E-4</v>
      </c>
      <c r="S313" s="197">
        <v>0</v>
      </c>
      <c r="T313" s="198">
        <f t="shared" si="13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233</v>
      </c>
      <c r="AT313" s="199" t="s">
        <v>140</v>
      </c>
      <c r="AU313" s="199" t="s">
        <v>145</v>
      </c>
      <c r="AY313" s="17" t="s">
        <v>137</v>
      </c>
      <c r="BE313" s="200">
        <f t="shared" si="14"/>
        <v>0</v>
      </c>
      <c r="BF313" s="200">
        <f t="shared" si="15"/>
        <v>0</v>
      </c>
      <c r="BG313" s="200">
        <f t="shared" si="16"/>
        <v>0</v>
      </c>
      <c r="BH313" s="200">
        <f t="shared" si="17"/>
        <v>0</v>
      </c>
      <c r="BI313" s="200">
        <f t="shared" si="18"/>
        <v>0</v>
      </c>
      <c r="BJ313" s="17" t="s">
        <v>145</v>
      </c>
      <c r="BK313" s="200">
        <f t="shared" si="19"/>
        <v>0</v>
      </c>
      <c r="BL313" s="17" t="s">
        <v>233</v>
      </c>
      <c r="BM313" s="199" t="s">
        <v>1610</v>
      </c>
    </row>
    <row r="314" spans="1:65" s="2" customFormat="1" ht="24.2" customHeight="1">
      <c r="A314" s="34"/>
      <c r="B314" s="35"/>
      <c r="C314" s="234" t="s">
        <v>511</v>
      </c>
      <c r="D314" s="234" t="s">
        <v>339</v>
      </c>
      <c r="E314" s="235" t="s">
        <v>1611</v>
      </c>
      <c r="F314" s="236" t="s">
        <v>1612</v>
      </c>
      <c r="G314" s="237" t="s">
        <v>216</v>
      </c>
      <c r="H314" s="238">
        <v>1</v>
      </c>
      <c r="I314" s="239"/>
      <c r="J314" s="240">
        <f t="shared" si="10"/>
        <v>0</v>
      </c>
      <c r="K314" s="241"/>
      <c r="L314" s="242"/>
      <c r="M314" s="243" t="s">
        <v>1</v>
      </c>
      <c r="N314" s="244" t="s">
        <v>40</v>
      </c>
      <c r="O314" s="71"/>
      <c r="P314" s="197">
        <f t="shared" si="11"/>
        <v>0</v>
      </c>
      <c r="Q314" s="197">
        <v>1.4500000000000001E-2</v>
      </c>
      <c r="R314" s="197">
        <f t="shared" si="12"/>
        <v>1.4500000000000001E-2</v>
      </c>
      <c r="S314" s="197">
        <v>0</v>
      </c>
      <c r="T314" s="198">
        <f t="shared" si="13"/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311</v>
      </c>
      <c r="AT314" s="199" t="s">
        <v>339</v>
      </c>
      <c r="AU314" s="199" t="s">
        <v>145</v>
      </c>
      <c r="AY314" s="17" t="s">
        <v>137</v>
      </c>
      <c r="BE314" s="200">
        <f t="shared" si="14"/>
        <v>0</v>
      </c>
      <c r="BF314" s="200">
        <f t="shared" si="15"/>
        <v>0</v>
      </c>
      <c r="BG314" s="200">
        <f t="shared" si="16"/>
        <v>0</v>
      </c>
      <c r="BH314" s="200">
        <f t="shared" si="17"/>
        <v>0</v>
      </c>
      <c r="BI314" s="200">
        <f t="shared" si="18"/>
        <v>0</v>
      </c>
      <c r="BJ314" s="17" t="s">
        <v>145</v>
      </c>
      <c r="BK314" s="200">
        <f t="shared" si="19"/>
        <v>0</v>
      </c>
      <c r="BL314" s="17" t="s">
        <v>233</v>
      </c>
      <c r="BM314" s="199" t="s">
        <v>1613</v>
      </c>
    </row>
    <row r="315" spans="1:65" s="2" customFormat="1" ht="16.5" customHeight="1">
      <c r="A315" s="34"/>
      <c r="B315" s="35"/>
      <c r="C315" s="187" t="s">
        <v>515</v>
      </c>
      <c r="D315" s="187" t="s">
        <v>140</v>
      </c>
      <c r="E315" s="188" t="s">
        <v>1614</v>
      </c>
      <c r="F315" s="189" t="s">
        <v>1615</v>
      </c>
      <c r="G315" s="190" t="s">
        <v>216</v>
      </c>
      <c r="H315" s="191">
        <v>1</v>
      </c>
      <c r="I315" s="192"/>
      <c r="J315" s="193">
        <f t="shared" si="10"/>
        <v>0</v>
      </c>
      <c r="K315" s="194"/>
      <c r="L315" s="39"/>
      <c r="M315" s="195" t="s">
        <v>1</v>
      </c>
      <c r="N315" s="196" t="s">
        <v>40</v>
      </c>
      <c r="O315" s="71"/>
      <c r="P315" s="197">
        <f t="shared" si="11"/>
        <v>0</v>
      </c>
      <c r="Q315" s="197">
        <v>0</v>
      </c>
      <c r="R315" s="197">
        <f t="shared" si="12"/>
        <v>0</v>
      </c>
      <c r="S315" s="197">
        <v>0</v>
      </c>
      <c r="T315" s="198">
        <f t="shared" si="13"/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233</v>
      </c>
      <c r="AT315" s="199" t="s">
        <v>140</v>
      </c>
      <c r="AU315" s="199" t="s">
        <v>145</v>
      </c>
      <c r="AY315" s="17" t="s">
        <v>137</v>
      </c>
      <c r="BE315" s="200">
        <f t="shared" si="14"/>
        <v>0</v>
      </c>
      <c r="BF315" s="200">
        <f t="shared" si="15"/>
        <v>0</v>
      </c>
      <c r="BG315" s="200">
        <f t="shared" si="16"/>
        <v>0</v>
      </c>
      <c r="BH315" s="200">
        <f t="shared" si="17"/>
        <v>0</v>
      </c>
      <c r="BI315" s="200">
        <f t="shared" si="18"/>
        <v>0</v>
      </c>
      <c r="BJ315" s="17" t="s">
        <v>145</v>
      </c>
      <c r="BK315" s="200">
        <f t="shared" si="19"/>
        <v>0</v>
      </c>
      <c r="BL315" s="17" t="s">
        <v>233</v>
      </c>
      <c r="BM315" s="199" t="s">
        <v>1616</v>
      </c>
    </row>
    <row r="316" spans="1:65" s="2" customFormat="1" ht="16.5" customHeight="1">
      <c r="A316" s="34"/>
      <c r="B316" s="35"/>
      <c r="C316" s="234" t="s">
        <v>519</v>
      </c>
      <c r="D316" s="234" t="s">
        <v>339</v>
      </c>
      <c r="E316" s="235" t="s">
        <v>1617</v>
      </c>
      <c r="F316" s="236" t="s">
        <v>1618</v>
      </c>
      <c r="G316" s="237" t="s">
        <v>216</v>
      </c>
      <c r="H316" s="238">
        <v>1</v>
      </c>
      <c r="I316" s="239"/>
      <c r="J316" s="240">
        <f t="shared" si="10"/>
        <v>0</v>
      </c>
      <c r="K316" s="241"/>
      <c r="L316" s="242"/>
      <c r="M316" s="243" t="s">
        <v>1</v>
      </c>
      <c r="N316" s="244" t="s">
        <v>40</v>
      </c>
      <c r="O316" s="71"/>
      <c r="P316" s="197">
        <f t="shared" si="11"/>
        <v>0</v>
      </c>
      <c r="Q316" s="197">
        <v>2.2000000000000001E-3</v>
      </c>
      <c r="R316" s="197">
        <f t="shared" si="12"/>
        <v>2.2000000000000001E-3</v>
      </c>
      <c r="S316" s="197">
        <v>0</v>
      </c>
      <c r="T316" s="198">
        <f t="shared" si="13"/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311</v>
      </c>
      <c r="AT316" s="199" t="s">
        <v>339</v>
      </c>
      <c r="AU316" s="199" t="s">
        <v>145</v>
      </c>
      <c r="AY316" s="17" t="s">
        <v>137</v>
      </c>
      <c r="BE316" s="200">
        <f t="shared" si="14"/>
        <v>0</v>
      </c>
      <c r="BF316" s="200">
        <f t="shared" si="15"/>
        <v>0</v>
      </c>
      <c r="BG316" s="200">
        <f t="shared" si="16"/>
        <v>0</v>
      </c>
      <c r="BH316" s="200">
        <f t="shared" si="17"/>
        <v>0</v>
      </c>
      <c r="BI316" s="200">
        <f t="shared" si="18"/>
        <v>0</v>
      </c>
      <c r="BJ316" s="17" t="s">
        <v>145</v>
      </c>
      <c r="BK316" s="200">
        <f t="shared" si="19"/>
        <v>0</v>
      </c>
      <c r="BL316" s="17" t="s">
        <v>233</v>
      </c>
      <c r="BM316" s="199" t="s">
        <v>1619</v>
      </c>
    </row>
    <row r="317" spans="1:65" s="2" customFormat="1" ht="21.75" customHeight="1">
      <c r="A317" s="34"/>
      <c r="B317" s="35"/>
      <c r="C317" s="187" t="s">
        <v>523</v>
      </c>
      <c r="D317" s="187" t="s">
        <v>140</v>
      </c>
      <c r="E317" s="188" t="s">
        <v>1620</v>
      </c>
      <c r="F317" s="189" t="s">
        <v>1621</v>
      </c>
      <c r="G317" s="190" t="s">
        <v>460</v>
      </c>
      <c r="H317" s="191">
        <v>1</v>
      </c>
      <c r="I317" s="192"/>
      <c r="J317" s="193">
        <f t="shared" si="10"/>
        <v>0</v>
      </c>
      <c r="K317" s="194"/>
      <c r="L317" s="39"/>
      <c r="M317" s="195" t="s">
        <v>1</v>
      </c>
      <c r="N317" s="196" t="s">
        <v>40</v>
      </c>
      <c r="O317" s="71"/>
      <c r="P317" s="197">
        <f t="shared" si="11"/>
        <v>0</v>
      </c>
      <c r="Q317" s="197">
        <v>1.73E-3</v>
      </c>
      <c r="R317" s="197">
        <f t="shared" si="12"/>
        <v>1.73E-3</v>
      </c>
      <c r="S317" s="197">
        <v>0</v>
      </c>
      <c r="T317" s="198">
        <f t="shared" si="13"/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233</v>
      </c>
      <c r="AT317" s="199" t="s">
        <v>140</v>
      </c>
      <c r="AU317" s="199" t="s">
        <v>145</v>
      </c>
      <c r="AY317" s="17" t="s">
        <v>137</v>
      </c>
      <c r="BE317" s="200">
        <f t="shared" si="14"/>
        <v>0</v>
      </c>
      <c r="BF317" s="200">
        <f t="shared" si="15"/>
        <v>0</v>
      </c>
      <c r="BG317" s="200">
        <f t="shared" si="16"/>
        <v>0</v>
      </c>
      <c r="BH317" s="200">
        <f t="shared" si="17"/>
        <v>0</v>
      </c>
      <c r="BI317" s="200">
        <f t="shared" si="18"/>
        <v>0</v>
      </c>
      <c r="BJ317" s="17" t="s">
        <v>145</v>
      </c>
      <c r="BK317" s="200">
        <f t="shared" si="19"/>
        <v>0</v>
      </c>
      <c r="BL317" s="17" t="s">
        <v>233</v>
      </c>
      <c r="BM317" s="199" t="s">
        <v>1622</v>
      </c>
    </row>
    <row r="318" spans="1:65" s="2" customFormat="1" ht="16.5" customHeight="1">
      <c r="A318" s="34"/>
      <c r="B318" s="35"/>
      <c r="C318" s="234" t="s">
        <v>527</v>
      </c>
      <c r="D318" s="234" t="s">
        <v>339</v>
      </c>
      <c r="E318" s="235" t="s">
        <v>1623</v>
      </c>
      <c r="F318" s="236" t="s">
        <v>1624</v>
      </c>
      <c r="G318" s="237" t="s">
        <v>216</v>
      </c>
      <c r="H318" s="238">
        <v>1</v>
      </c>
      <c r="I318" s="239"/>
      <c r="J318" s="240">
        <f t="shared" si="10"/>
        <v>0</v>
      </c>
      <c r="K318" s="241"/>
      <c r="L318" s="242"/>
      <c r="M318" s="243" t="s">
        <v>1</v>
      </c>
      <c r="N318" s="244" t="s">
        <v>40</v>
      </c>
      <c r="O318" s="71"/>
      <c r="P318" s="197">
        <f t="shared" si="11"/>
        <v>0</v>
      </c>
      <c r="Q318" s="197">
        <v>1.35E-2</v>
      </c>
      <c r="R318" s="197">
        <f t="shared" si="12"/>
        <v>1.35E-2</v>
      </c>
      <c r="S318" s="197">
        <v>0</v>
      </c>
      <c r="T318" s="198">
        <f t="shared" si="13"/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311</v>
      </c>
      <c r="AT318" s="199" t="s">
        <v>339</v>
      </c>
      <c r="AU318" s="199" t="s">
        <v>145</v>
      </c>
      <c r="AY318" s="17" t="s">
        <v>137</v>
      </c>
      <c r="BE318" s="200">
        <f t="shared" si="14"/>
        <v>0</v>
      </c>
      <c r="BF318" s="200">
        <f t="shared" si="15"/>
        <v>0</v>
      </c>
      <c r="BG318" s="200">
        <f t="shared" si="16"/>
        <v>0</v>
      </c>
      <c r="BH318" s="200">
        <f t="shared" si="17"/>
        <v>0</v>
      </c>
      <c r="BI318" s="200">
        <f t="shared" si="18"/>
        <v>0</v>
      </c>
      <c r="BJ318" s="17" t="s">
        <v>145</v>
      </c>
      <c r="BK318" s="200">
        <f t="shared" si="19"/>
        <v>0</v>
      </c>
      <c r="BL318" s="17" t="s">
        <v>233</v>
      </c>
      <c r="BM318" s="199" t="s">
        <v>1625</v>
      </c>
    </row>
    <row r="319" spans="1:65" s="2" customFormat="1" ht="21.75" customHeight="1">
      <c r="A319" s="34"/>
      <c r="B319" s="35"/>
      <c r="C319" s="187" t="s">
        <v>531</v>
      </c>
      <c r="D319" s="187" t="s">
        <v>140</v>
      </c>
      <c r="E319" s="188" t="s">
        <v>1626</v>
      </c>
      <c r="F319" s="189" t="s">
        <v>1627</v>
      </c>
      <c r="G319" s="190" t="s">
        <v>460</v>
      </c>
      <c r="H319" s="191">
        <v>1</v>
      </c>
      <c r="I319" s="192"/>
      <c r="J319" s="193">
        <f t="shared" si="10"/>
        <v>0</v>
      </c>
      <c r="K319" s="194"/>
      <c r="L319" s="39"/>
      <c r="M319" s="195" t="s">
        <v>1</v>
      </c>
      <c r="N319" s="196" t="s">
        <v>40</v>
      </c>
      <c r="O319" s="71"/>
      <c r="P319" s="197">
        <f t="shared" si="11"/>
        <v>0</v>
      </c>
      <c r="Q319" s="197">
        <v>1.6559999999999998E-2</v>
      </c>
      <c r="R319" s="197">
        <f t="shared" si="12"/>
        <v>1.6559999999999998E-2</v>
      </c>
      <c r="S319" s="197">
        <v>0</v>
      </c>
      <c r="T319" s="198">
        <f t="shared" si="13"/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233</v>
      </c>
      <c r="AT319" s="199" t="s">
        <v>140</v>
      </c>
      <c r="AU319" s="199" t="s">
        <v>145</v>
      </c>
      <c r="AY319" s="17" t="s">
        <v>137</v>
      </c>
      <c r="BE319" s="200">
        <f t="shared" si="14"/>
        <v>0</v>
      </c>
      <c r="BF319" s="200">
        <f t="shared" si="15"/>
        <v>0</v>
      </c>
      <c r="BG319" s="200">
        <f t="shared" si="16"/>
        <v>0</v>
      </c>
      <c r="BH319" s="200">
        <f t="shared" si="17"/>
        <v>0</v>
      </c>
      <c r="BI319" s="200">
        <f t="shared" si="18"/>
        <v>0</v>
      </c>
      <c r="BJ319" s="17" t="s">
        <v>145</v>
      </c>
      <c r="BK319" s="200">
        <f t="shared" si="19"/>
        <v>0</v>
      </c>
      <c r="BL319" s="17" t="s">
        <v>233</v>
      </c>
      <c r="BM319" s="199" t="s">
        <v>1628</v>
      </c>
    </row>
    <row r="320" spans="1:65" s="2" customFormat="1" ht="37.9" customHeight="1">
      <c r="A320" s="34"/>
      <c r="B320" s="35"/>
      <c r="C320" s="187" t="s">
        <v>535</v>
      </c>
      <c r="D320" s="187" t="s">
        <v>140</v>
      </c>
      <c r="E320" s="188" t="s">
        <v>1629</v>
      </c>
      <c r="F320" s="189" t="s">
        <v>1630</v>
      </c>
      <c r="G320" s="190" t="s">
        <v>460</v>
      </c>
      <c r="H320" s="191">
        <v>1</v>
      </c>
      <c r="I320" s="192"/>
      <c r="J320" s="193">
        <f t="shared" si="10"/>
        <v>0</v>
      </c>
      <c r="K320" s="194"/>
      <c r="L320" s="39"/>
      <c r="M320" s="195" t="s">
        <v>1</v>
      </c>
      <c r="N320" s="196" t="s">
        <v>40</v>
      </c>
      <c r="O320" s="71"/>
      <c r="P320" s="197">
        <f t="shared" si="11"/>
        <v>0</v>
      </c>
      <c r="Q320" s="197">
        <v>6.54E-2</v>
      </c>
      <c r="R320" s="197">
        <f t="shared" si="12"/>
        <v>6.54E-2</v>
      </c>
      <c r="S320" s="197">
        <v>0</v>
      </c>
      <c r="T320" s="198">
        <f t="shared" si="13"/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233</v>
      </c>
      <c r="AT320" s="199" t="s">
        <v>140</v>
      </c>
      <c r="AU320" s="199" t="s">
        <v>145</v>
      </c>
      <c r="AY320" s="17" t="s">
        <v>137</v>
      </c>
      <c r="BE320" s="200">
        <f t="shared" si="14"/>
        <v>0</v>
      </c>
      <c r="BF320" s="200">
        <f t="shared" si="15"/>
        <v>0</v>
      </c>
      <c r="BG320" s="200">
        <f t="shared" si="16"/>
        <v>0</v>
      </c>
      <c r="BH320" s="200">
        <f t="shared" si="17"/>
        <v>0</v>
      </c>
      <c r="BI320" s="200">
        <f t="shared" si="18"/>
        <v>0</v>
      </c>
      <c r="BJ320" s="17" t="s">
        <v>145</v>
      </c>
      <c r="BK320" s="200">
        <f t="shared" si="19"/>
        <v>0</v>
      </c>
      <c r="BL320" s="17" t="s">
        <v>233</v>
      </c>
      <c r="BM320" s="199" t="s">
        <v>1631</v>
      </c>
    </row>
    <row r="321" spans="1:65" s="2" customFormat="1" ht="24.2" customHeight="1">
      <c r="A321" s="34"/>
      <c r="B321" s="35"/>
      <c r="C321" s="187" t="s">
        <v>539</v>
      </c>
      <c r="D321" s="187" t="s">
        <v>140</v>
      </c>
      <c r="E321" s="188" t="s">
        <v>1632</v>
      </c>
      <c r="F321" s="189" t="s">
        <v>1633</v>
      </c>
      <c r="G321" s="190" t="s">
        <v>216</v>
      </c>
      <c r="H321" s="191">
        <v>1</v>
      </c>
      <c r="I321" s="192"/>
      <c r="J321" s="193">
        <f t="shared" si="10"/>
        <v>0</v>
      </c>
      <c r="K321" s="194"/>
      <c r="L321" s="39"/>
      <c r="M321" s="195" t="s">
        <v>1</v>
      </c>
      <c r="N321" s="196" t="s">
        <v>40</v>
      </c>
      <c r="O321" s="71"/>
      <c r="P321" s="197">
        <f t="shared" si="11"/>
        <v>0</v>
      </c>
      <c r="Q321" s="197">
        <v>4.0000000000000003E-5</v>
      </c>
      <c r="R321" s="197">
        <f t="shared" si="12"/>
        <v>4.0000000000000003E-5</v>
      </c>
      <c r="S321" s="197">
        <v>0</v>
      </c>
      <c r="T321" s="198">
        <f t="shared" si="13"/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9" t="s">
        <v>233</v>
      </c>
      <c r="AT321" s="199" t="s">
        <v>140</v>
      </c>
      <c r="AU321" s="199" t="s">
        <v>145</v>
      </c>
      <c r="AY321" s="17" t="s">
        <v>137</v>
      </c>
      <c r="BE321" s="200">
        <f t="shared" si="14"/>
        <v>0</v>
      </c>
      <c r="BF321" s="200">
        <f t="shared" si="15"/>
        <v>0</v>
      </c>
      <c r="BG321" s="200">
        <f t="shared" si="16"/>
        <v>0</v>
      </c>
      <c r="BH321" s="200">
        <f t="shared" si="17"/>
        <v>0</v>
      </c>
      <c r="BI321" s="200">
        <f t="shared" si="18"/>
        <v>0</v>
      </c>
      <c r="BJ321" s="17" t="s">
        <v>145</v>
      </c>
      <c r="BK321" s="200">
        <f t="shared" si="19"/>
        <v>0</v>
      </c>
      <c r="BL321" s="17" t="s">
        <v>233</v>
      </c>
      <c r="BM321" s="199" t="s">
        <v>1634</v>
      </c>
    </row>
    <row r="322" spans="1:65" s="2" customFormat="1" ht="16.5" customHeight="1">
      <c r="A322" s="34"/>
      <c r="B322" s="35"/>
      <c r="C322" s="234" t="s">
        <v>543</v>
      </c>
      <c r="D322" s="234" t="s">
        <v>339</v>
      </c>
      <c r="E322" s="235" t="s">
        <v>1635</v>
      </c>
      <c r="F322" s="236" t="s">
        <v>1636</v>
      </c>
      <c r="G322" s="237" t="s">
        <v>216</v>
      </c>
      <c r="H322" s="238">
        <v>1</v>
      </c>
      <c r="I322" s="239"/>
      <c r="J322" s="240">
        <f t="shared" si="10"/>
        <v>0</v>
      </c>
      <c r="K322" s="241"/>
      <c r="L322" s="242"/>
      <c r="M322" s="243" t="s">
        <v>1</v>
      </c>
      <c r="N322" s="244" t="s">
        <v>40</v>
      </c>
      <c r="O322" s="71"/>
      <c r="P322" s="197">
        <f t="shared" si="11"/>
        <v>0</v>
      </c>
      <c r="Q322" s="197">
        <v>1.47E-3</v>
      </c>
      <c r="R322" s="197">
        <f t="shared" si="12"/>
        <v>1.47E-3</v>
      </c>
      <c r="S322" s="197">
        <v>0</v>
      </c>
      <c r="T322" s="198">
        <f t="shared" si="13"/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311</v>
      </c>
      <c r="AT322" s="199" t="s">
        <v>339</v>
      </c>
      <c r="AU322" s="199" t="s">
        <v>145</v>
      </c>
      <c r="AY322" s="17" t="s">
        <v>137</v>
      </c>
      <c r="BE322" s="200">
        <f t="shared" si="14"/>
        <v>0</v>
      </c>
      <c r="BF322" s="200">
        <f t="shared" si="15"/>
        <v>0</v>
      </c>
      <c r="BG322" s="200">
        <f t="shared" si="16"/>
        <v>0</v>
      </c>
      <c r="BH322" s="200">
        <f t="shared" si="17"/>
        <v>0</v>
      </c>
      <c r="BI322" s="200">
        <f t="shared" si="18"/>
        <v>0</v>
      </c>
      <c r="BJ322" s="17" t="s">
        <v>145</v>
      </c>
      <c r="BK322" s="200">
        <f t="shared" si="19"/>
        <v>0</v>
      </c>
      <c r="BL322" s="17" t="s">
        <v>233</v>
      </c>
      <c r="BM322" s="199" t="s">
        <v>1637</v>
      </c>
    </row>
    <row r="323" spans="1:65" s="2" customFormat="1" ht="24.2" customHeight="1">
      <c r="A323" s="34"/>
      <c r="B323" s="35"/>
      <c r="C323" s="187" t="s">
        <v>549</v>
      </c>
      <c r="D323" s="187" t="s">
        <v>140</v>
      </c>
      <c r="E323" s="188" t="s">
        <v>1638</v>
      </c>
      <c r="F323" s="189" t="s">
        <v>1639</v>
      </c>
      <c r="G323" s="190" t="s">
        <v>216</v>
      </c>
      <c r="H323" s="191">
        <v>1</v>
      </c>
      <c r="I323" s="192"/>
      <c r="J323" s="193">
        <f t="shared" si="10"/>
        <v>0</v>
      </c>
      <c r="K323" s="194"/>
      <c r="L323" s="39"/>
      <c r="M323" s="195" t="s">
        <v>1</v>
      </c>
      <c r="N323" s="196" t="s">
        <v>40</v>
      </c>
      <c r="O323" s="71"/>
      <c r="P323" s="197">
        <f t="shared" si="11"/>
        <v>0</v>
      </c>
      <c r="Q323" s="197">
        <v>1.2E-4</v>
      </c>
      <c r="R323" s="197">
        <f t="shared" si="12"/>
        <v>1.2E-4</v>
      </c>
      <c r="S323" s="197">
        <v>0</v>
      </c>
      <c r="T323" s="198">
        <f t="shared" si="13"/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233</v>
      </c>
      <c r="AT323" s="199" t="s">
        <v>140</v>
      </c>
      <c r="AU323" s="199" t="s">
        <v>145</v>
      </c>
      <c r="AY323" s="17" t="s">
        <v>137</v>
      </c>
      <c r="BE323" s="200">
        <f t="shared" si="14"/>
        <v>0</v>
      </c>
      <c r="BF323" s="200">
        <f t="shared" si="15"/>
        <v>0</v>
      </c>
      <c r="BG323" s="200">
        <f t="shared" si="16"/>
        <v>0</v>
      </c>
      <c r="BH323" s="200">
        <f t="shared" si="17"/>
        <v>0</v>
      </c>
      <c r="BI323" s="200">
        <f t="shared" si="18"/>
        <v>0</v>
      </c>
      <c r="BJ323" s="17" t="s">
        <v>145</v>
      </c>
      <c r="BK323" s="200">
        <f t="shared" si="19"/>
        <v>0</v>
      </c>
      <c r="BL323" s="17" t="s">
        <v>233</v>
      </c>
      <c r="BM323" s="199" t="s">
        <v>1640</v>
      </c>
    </row>
    <row r="324" spans="1:65" s="2" customFormat="1" ht="24.2" customHeight="1">
      <c r="A324" s="34"/>
      <c r="B324" s="35"/>
      <c r="C324" s="234" t="s">
        <v>553</v>
      </c>
      <c r="D324" s="234" t="s">
        <v>339</v>
      </c>
      <c r="E324" s="235" t="s">
        <v>1641</v>
      </c>
      <c r="F324" s="236" t="s">
        <v>1642</v>
      </c>
      <c r="G324" s="237" t="s">
        <v>216</v>
      </c>
      <c r="H324" s="238">
        <v>1</v>
      </c>
      <c r="I324" s="239"/>
      <c r="J324" s="240">
        <f t="shared" si="10"/>
        <v>0</v>
      </c>
      <c r="K324" s="241"/>
      <c r="L324" s="242"/>
      <c r="M324" s="243" t="s">
        <v>1</v>
      </c>
      <c r="N324" s="244" t="s">
        <v>40</v>
      </c>
      <c r="O324" s="71"/>
      <c r="P324" s="197">
        <f t="shared" si="11"/>
        <v>0</v>
      </c>
      <c r="Q324" s="197">
        <v>2.6199999999999999E-3</v>
      </c>
      <c r="R324" s="197">
        <f t="shared" si="12"/>
        <v>2.6199999999999999E-3</v>
      </c>
      <c r="S324" s="197">
        <v>0</v>
      </c>
      <c r="T324" s="198">
        <f t="shared" si="13"/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311</v>
      </c>
      <c r="AT324" s="199" t="s">
        <v>339</v>
      </c>
      <c r="AU324" s="199" t="s">
        <v>145</v>
      </c>
      <c r="AY324" s="17" t="s">
        <v>137</v>
      </c>
      <c r="BE324" s="200">
        <f t="shared" si="14"/>
        <v>0</v>
      </c>
      <c r="BF324" s="200">
        <f t="shared" si="15"/>
        <v>0</v>
      </c>
      <c r="BG324" s="200">
        <f t="shared" si="16"/>
        <v>0</v>
      </c>
      <c r="BH324" s="200">
        <f t="shared" si="17"/>
        <v>0</v>
      </c>
      <c r="BI324" s="200">
        <f t="shared" si="18"/>
        <v>0</v>
      </c>
      <c r="BJ324" s="17" t="s">
        <v>145</v>
      </c>
      <c r="BK324" s="200">
        <f t="shared" si="19"/>
        <v>0</v>
      </c>
      <c r="BL324" s="17" t="s">
        <v>233</v>
      </c>
      <c r="BM324" s="199" t="s">
        <v>1643</v>
      </c>
    </row>
    <row r="325" spans="1:65" s="2" customFormat="1" ht="16.5" customHeight="1">
      <c r="A325" s="34"/>
      <c r="B325" s="35"/>
      <c r="C325" s="234" t="s">
        <v>558</v>
      </c>
      <c r="D325" s="234" t="s">
        <v>339</v>
      </c>
      <c r="E325" s="235" t="s">
        <v>1644</v>
      </c>
      <c r="F325" s="236" t="s">
        <v>1645</v>
      </c>
      <c r="G325" s="237" t="s">
        <v>1646</v>
      </c>
      <c r="H325" s="238">
        <v>1</v>
      </c>
      <c r="I325" s="239"/>
      <c r="J325" s="240">
        <f t="shared" si="10"/>
        <v>0</v>
      </c>
      <c r="K325" s="241"/>
      <c r="L325" s="242"/>
      <c r="M325" s="243" t="s">
        <v>1</v>
      </c>
      <c r="N325" s="244" t="s">
        <v>40</v>
      </c>
      <c r="O325" s="71"/>
      <c r="P325" s="197">
        <f t="shared" si="11"/>
        <v>0</v>
      </c>
      <c r="Q325" s="197">
        <v>9.7999999999999997E-4</v>
      </c>
      <c r="R325" s="197">
        <f t="shared" si="12"/>
        <v>9.7999999999999997E-4</v>
      </c>
      <c r="S325" s="197">
        <v>0</v>
      </c>
      <c r="T325" s="198">
        <f t="shared" si="13"/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311</v>
      </c>
      <c r="AT325" s="199" t="s">
        <v>339</v>
      </c>
      <c r="AU325" s="199" t="s">
        <v>145</v>
      </c>
      <c r="AY325" s="17" t="s">
        <v>137</v>
      </c>
      <c r="BE325" s="200">
        <f t="shared" si="14"/>
        <v>0</v>
      </c>
      <c r="BF325" s="200">
        <f t="shared" si="15"/>
        <v>0</v>
      </c>
      <c r="BG325" s="200">
        <f t="shared" si="16"/>
        <v>0</v>
      </c>
      <c r="BH325" s="200">
        <f t="shared" si="17"/>
        <v>0</v>
      </c>
      <c r="BI325" s="200">
        <f t="shared" si="18"/>
        <v>0</v>
      </c>
      <c r="BJ325" s="17" t="s">
        <v>145</v>
      </c>
      <c r="BK325" s="200">
        <f t="shared" si="19"/>
        <v>0</v>
      </c>
      <c r="BL325" s="17" t="s">
        <v>233</v>
      </c>
      <c r="BM325" s="199" t="s">
        <v>1647</v>
      </c>
    </row>
    <row r="326" spans="1:65" s="2" customFormat="1" ht="24.2" customHeight="1">
      <c r="A326" s="34"/>
      <c r="B326" s="35"/>
      <c r="C326" s="187" t="s">
        <v>562</v>
      </c>
      <c r="D326" s="187" t="s">
        <v>140</v>
      </c>
      <c r="E326" s="188" t="s">
        <v>1648</v>
      </c>
      <c r="F326" s="189" t="s">
        <v>1649</v>
      </c>
      <c r="G326" s="190" t="s">
        <v>216</v>
      </c>
      <c r="H326" s="191">
        <v>1</v>
      </c>
      <c r="I326" s="192"/>
      <c r="J326" s="193">
        <f t="shared" si="10"/>
        <v>0</v>
      </c>
      <c r="K326" s="194"/>
      <c r="L326" s="39"/>
      <c r="M326" s="195" t="s">
        <v>1</v>
      </c>
      <c r="N326" s="196" t="s">
        <v>40</v>
      </c>
      <c r="O326" s="71"/>
      <c r="P326" s="197">
        <f t="shared" si="11"/>
        <v>0</v>
      </c>
      <c r="Q326" s="197">
        <v>6.0000000000000002E-5</v>
      </c>
      <c r="R326" s="197">
        <f t="shared" si="12"/>
        <v>6.0000000000000002E-5</v>
      </c>
      <c r="S326" s="197">
        <v>0</v>
      </c>
      <c r="T326" s="198">
        <f t="shared" si="1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233</v>
      </c>
      <c r="AT326" s="199" t="s">
        <v>140</v>
      </c>
      <c r="AU326" s="199" t="s">
        <v>145</v>
      </c>
      <c r="AY326" s="17" t="s">
        <v>137</v>
      </c>
      <c r="BE326" s="200">
        <f t="shared" si="14"/>
        <v>0</v>
      </c>
      <c r="BF326" s="200">
        <f t="shared" si="15"/>
        <v>0</v>
      </c>
      <c r="BG326" s="200">
        <f t="shared" si="16"/>
        <v>0</v>
      </c>
      <c r="BH326" s="200">
        <f t="shared" si="17"/>
        <v>0</v>
      </c>
      <c r="BI326" s="200">
        <f t="shared" si="18"/>
        <v>0</v>
      </c>
      <c r="BJ326" s="17" t="s">
        <v>145</v>
      </c>
      <c r="BK326" s="200">
        <f t="shared" si="19"/>
        <v>0</v>
      </c>
      <c r="BL326" s="17" t="s">
        <v>233</v>
      </c>
      <c r="BM326" s="199" t="s">
        <v>1650</v>
      </c>
    </row>
    <row r="327" spans="1:65" s="13" customFormat="1" ht="11.25">
      <c r="B327" s="201"/>
      <c r="C327" s="202"/>
      <c r="D327" s="203" t="s">
        <v>147</v>
      </c>
      <c r="E327" s="204" t="s">
        <v>1</v>
      </c>
      <c r="F327" s="205" t="s">
        <v>1556</v>
      </c>
      <c r="G327" s="202"/>
      <c r="H327" s="204" t="s">
        <v>1</v>
      </c>
      <c r="I327" s="206"/>
      <c r="J327" s="202"/>
      <c r="K327" s="202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147</v>
      </c>
      <c r="AU327" s="211" t="s">
        <v>145</v>
      </c>
      <c r="AV327" s="13" t="s">
        <v>82</v>
      </c>
      <c r="AW327" s="13" t="s">
        <v>32</v>
      </c>
      <c r="AX327" s="13" t="s">
        <v>74</v>
      </c>
      <c r="AY327" s="211" t="s">
        <v>137</v>
      </c>
    </row>
    <row r="328" spans="1:65" s="14" customFormat="1" ht="11.25">
      <c r="B328" s="212"/>
      <c r="C328" s="213"/>
      <c r="D328" s="203" t="s">
        <v>147</v>
      </c>
      <c r="E328" s="214" t="s">
        <v>1</v>
      </c>
      <c r="F328" s="215" t="s">
        <v>82</v>
      </c>
      <c r="G328" s="213"/>
      <c r="H328" s="216">
        <v>1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147</v>
      </c>
      <c r="AU328" s="222" t="s">
        <v>145</v>
      </c>
      <c r="AV328" s="14" t="s">
        <v>145</v>
      </c>
      <c r="AW328" s="14" t="s">
        <v>32</v>
      </c>
      <c r="AX328" s="14" t="s">
        <v>82</v>
      </c>
      <c r="AY328" s="222" t="s">
        <v>137</v>
      </c>
    </row>
    <row r="329" spans="1:65" s="2" customFormat="1" ht="33" customHeight="1">
      <c r="A329" s="34"/>
      <c r="B329" s="35"/>
      <c r="C329" s="234" t="s">
        <v>566</v>
      </c>
      <c r="D329" s="234" t="s">
        <v>339</v>
      </c>
      <c r="E329" s="235" t="s">
        <v>1651</v>
      </c>
      <c r="F329" s="236" t="s">
        <v>1652</v>
      </c>
      <c r="G329" s="237" t="s">
        <v>216</v>
      </c>
      <c r="H329" s="238">
        <v>1</v>
      </c>
      <c r="I329" s="239"/>
      <c r="J329" s="240">
        <f>ROUND(I329*H329,2)</f>
        <v>0</v>
      </c>
      <c r="K329" s="241"/>
      <c r="L329" s="242"/>
      <c r="M329" s="243" t="s">
        <v>1</v>
      </c>
      <c r="N329" s="244" t="s">
        <v>40</v>
      </c>
      <c r="O329" s="71"/>
      <c r="P329" s="197">
        <f>O329*H329</f>
        <v>0</v>
      </c>
      <c r="Q329" s="197">
        <v>3.8000000000000002E-4</v>
      </c>
      <c r="R329" s="197">
        <f>Q329*H329</f>
        <v>3.8000000000000002E-4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311</v>
      </c>
      <c r="AT329" s="199" t="s">
        <v>339</v>
      </c>
      <c r="AU329" s="199" t="s">
        <v>145</v>
      </c>
      <c r="AY329" s="17" t="s">
        <v>137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145</v>
      </c>
      <c r="BK329" s="200">
        <f>ROUND(I329*H329,2)</f>
        <v>0</v>
      </c>
      <c r="BL329" s="17" t="s">
        <v>233</v>
      </c>
      <c r="BM329" s="199" t="s">
        <v>1653</v>
      </c>
    </row>
    <row r="330" spans="1:65" s="2" customFormat="1" ht="24.2" customHeight="1">
      <c r="A330" s="34"/>
      <c r="B330" s="35"/>
      <c r="C330" s="187" t="s">
        <v>571</v>
      </c>
      <c r="D330" s="187" t="s">
        <v>140</v>
      </c>
      <c r="E330" s="188" t="s">
        <v>1654</v>
      </c>
      <c r="F330" s="189" t="s">
        <v>1655</v>
      </c>
      <c r="G330" s="190" t="s">
        <v>216</v>
      </c>
      <c r="H330" s="191">
        <v>1</v>
      </c>
      <c r="I330" s="192"/>
      <c r="J330" s="193">
        <f>ROUND(I330*H330,2)</f>
        <v>0</v>
      </c>
      <c r="K330" s="194"/>
      <c r="L330" s="39"/>
      <c r="M330" s="195" t="s">
        <v>1</v>
      </c>
      <c r="N330" s="196" t="s">
        <v>40</v>
      </c>
      <c r="O330" s="71"/>
      <c r="P330" s="197">
        <f>O330*H330</f>
        <v>0</v>
      </c>
      <c r="Q330" s="197">
        <v>1.01E-3</v>
      </c>
      <c r="R330" s="197">
        <f>Q330*H330</f>
        <v>1.01E-3</v>
      </c>
      <c r="S330" s="197">
        <v>0</v>
      </c>
      <c r="T330" s="19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9" t="s">
        <v>233</v>
      </c>
      <c r="AT330" s="199" t="s">
        <v>140</v>
      </c>
      <c r="AU330" s="199" t="s">
        <v>145</v>
      </c>
      <c r="AY330" s="17" t="s">
        <v>137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7" t="s">
        <v>145</v>
      </c>
      <c r="BK330" s="200">
        <f>ROUND(I330*H330,2)</f>
        <v>0</v>
      </c>
      <c r="BL330" s="17" t="s">
        <v>233</v>
      </c>
      <c r="BM330" s="199" t="s">
        <v>1656</v>
      </c>
    </row>
    <row r="331" spans="1:65" s="13" customFormat="1" ht="11.25">
      <c r="B331" s="201"/>
      <c r="C331" s="202"/>
      <c r="D331" s="203" t="s">
        <v>147</v>
      </c>
      <c r="E331" s="204" t="s">
        <v>1</v>
      </c>
      <c r="F331" s="205" t="s">
        <v>1657</v>
      </c>
      <c r="G331" s="202"/>
      <c r="H331" s="204" t="s">
        <v>1</v>
      </c>
      <c r="I331" s="206"/>
      <c r="J331" s="202"/>
      <c r="K331" s="202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147</v>
      </c>
      <c r="AU331" s="211" t="s">
        <v>145</v>
      </c>
      <c r="AV331" s="13" t="s">
        <v>82</v>
      </c>
      <c r="AW331" s="13" t="s">
        <v>32</v>
      </c>
      <c r="AX331" s="13" t="s">
        <v>74</v>
      </c>
      <c r="AY331" s="211" t="s">
        <v>137</v>
      </c>
    </row>
    <row r="332" spans="1:65" s="14" customFormat="1" ht="11.25">
      <c r="B332" s="212"/>
      <c r="C332" s="213"/>
      <c r="D332" s="203" t="s">
        <v>147</v>
      </c>
      <c r="E332" s="214" t="s">
        <v>1</v>
      </c>
      <c r="F332" s="215" t="s">
        <v>82</v>
      </c>
      <c r="G332" s="213"/>
      <c r="H332" s="216">
        <v>1</v>
      </c>
      <c r="I332" s="217"/>
      <c r="J332" s="213"/>
      <c r="K332" s="213"/>
      <c r="L332" s="218"/>
      <c r="M332" s="219"/>
      <c r="N332" s="220"/>
      <c r="O332" s="220"/>
      <c r="P332" s="220"/>
      <c r="Q332" s="220"/>
      <c r="R332" s="220"/>
      <c r="S332" s="220"/>
      <c r="T332" s="221"/>
      <c r="AT332" s="222" t="s">
        <v>147</v>
      </c>
      <c r="AU332" s="222" t="s">
        <v>145</v>
      </c>
      <c r="AV332" s="14" t="s">
        <v>145</v>
      </c>
      <c r="AW332" s="14" t="s">
        <v>32</v>
      </c>
      <c r="AX332" s="14" t="s">
        <v>82</v>
      </c>
      <c r="AY332" s="222" t="s">
        <v>137</v>
      </c>
    </row>
    <row r="333" spans="1:65" s="2" customFormat="1" ht="21.75" customHeight="1">
      <c r="A333" s="34"/>
      <c r="B333" s="35"/>
      <c r="C333" s="187" t="s">
        <v>575</v>
      </c>
      <c r="D333" s="187" t="s">
        <v>140</v>
      </c>
      <c r="E333" s="188" t="s">
        <v>1658</v>
      </c>
      <c r="F333" s="189" t="s">
        <v>1659</v>
      </c>
      <c r="G333" s="190" t="s">
        <v>216</v>
      </c>
      <c r="H333" s="191">
        <v>1</v>
      </c>
      <c r="I333" s="192"/>
      <c r="J333" s="193">
        <f>ROUND(I333*H333,2)</f>
        <v>0</v>
      </c>
      <c r="K333" s="194"/>
      <c r="L333" s="39"/>
      <c r="M333" s="195" t="s">
        <v>1</v>
      </c>
      <c r="N333" s="196" t="s">
        <v>40</v>
      </c>
      <c r="O333" s="71"/>
      <c r="P333" s="197">
        <f>O333*H333</f>
        <v>0</v>
      </c>
      <c r="Q333" s="197">
        <v>1.4999999999999999E-4</v>
      </c>
      <c r="R333" s="197">
        <f>Q333*H333</f>
        <v>1.4999999999999999E-4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233</v>
      </c>
      <c r="AT333" s="199" t="s">
        <v>140</v>
      </c>
      <c r="AU333" s="199" t="s">
        <v>145</v>
      </c>
      <c r="AY333" s="17" t="s">
        <v>137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145</v>
      </c>
      <c r="BK333" s="200">
        <f>ROUND(I333*H333,2)</f>
        <v>0</v>
      </c>
      <c r="BL333" s="17" t="s">
        <v>233</v>
      </c>
      <c r="BM333" s="199" t="s">
        <v>1660</v>
      </c>
    </row>
    <row r="334" spans="1:65" s="13" customFormat="1" ht="11.25">
      <c r="B334" s="201"/>
      <c r="C334" s="202"/>
      <c r="D334" s="203" t="s">
        <v>147</v>
      </c>
      <c r="E334" s="204" t="s">
        <v>1</v>
      </c>
      <c r="F334" s="205" t="s">
        <v>1556</v>
      </c>
      <c r="G334" s="202"/>
      <c r="H334" s="204" t="s">
        <v>1</v>
      </c>
      <c r="I334" s="206"/>
      <c r="J334" s="202"/>
      <c r="K334" s="202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147</v>
      </c>
      <c r="AU334" s="211" t="s">
        <v>145</v>
      </c>
      <c r="AV334" s="13" t="s">
        <v>82</v>
      </c>
      <c r="AW334" s="13" t="s">
        <v>32</v>
      </c>
      <c r="AX334" s="13" t="s">
        <v>74</v>
      </c>
      <c r="AY334" s="211" t="s">
        <v>137</v>
      </c>
    </row>
    <row r="335" spans="1:65" s="14" customFormat="1" ht="11.25">
      <c r="B335" s="212"/>
      <c r="C335" s="213"/>
      <c r="D335" s="203" t="s">
        <v>147</v>
      </c>
      <c r="E335" s="214" t="s">
        <v>1</v>
      </c>
      <c r="F335" s="215" t="s">
        <v>82</v>
      </c>
      <c r="G335" s="213"/>
      <c r="H335" s="216">
        <v>1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147</v>
      </c>
      <c r="AU335" s="222" t="s">
        <v>145</v>
      </c>
      <c r="AV335" s="14" t="s">
        <v>145</v>
      </c>
      <c r="AW335" s="14" t="s">
        <v>32</v>
      </c>
      <c r="AX335" s="14" t="s">
        <v>82</v>
      </c>
      <c r="AY335" s="222" t="s">
        <v>137</v>
      </c>
    </row>
    <row r="336" spans="1:65" s="2" customFormat="1" ht="24.2" customHeight="1">
      <c r="A336" s="34"/>
      <c r="B336" s="35"/>
      <c r="C336" s="234" t="s">
        <v>580</v>
      </c>
      <c r="D336" s="234" t="s">
        <v>339</v>
      </c>
      <c r="E336" s="235" t="s">
        <v>1661</v>
      </c>
      <c r="F336" s="236" t="s">
        <v>1662</v>
      </c>
      <c r="G336" s="237" t="s">
        <v>216</v>
      </c>
      <c r="H336" s="238">
        <v>1</v>
      </c>
      <c r="I336" s="239"/>
      <c r="J336" s="240">
        <f>ROUND(I336*H336,2)</f>
        <v>0</v>
      </c>
      <c r="K336" s="241"/>
      <c r="L336" s="242"/>
      <c r="M336" s="243" t="s">
        <v>1</v>
      </c>
      <c r="N336" s="244" t="s">
        <v>40</v>
      </c>
      <c r="O336" s="71"/>
      <c r="P336" s="197">
        <f>O336*H336</f>
        <v>0</v>
      </c>
      <c r="Q336" s="197">
        <v>8.9999999999999998E-4</v>
      </c>
      <c r="R336" s="197">
        <f>Q336*H336</f>
        <v>8.9999999999999998E-4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311</v>
      </c>
      <c r="AT336" s="199" t="s">
        <v>339</v>
      </c>
      <c r="AU336" s="199" t="s">
        <v>145</v>
      </c>
      <c r="AY336" s="17" t="s">
        <v>137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7" t="s">
        <v>145</v>
      </c>
      <c r="BK336" s="200">
        <f>ROUND(I336*H336,2)</f>
        <v>0</v>
      </c>
      <c r="BL336" s="17" t="s">
        <v>233</v>
      </c>
      <c r="BM336" s="199" t="s">
        <v>1663</v>
      </c>
    </row>
    <row r="337" spans="1:65" s="2" customFormat="1" ht="24.2" customHeight="1">
      <c r="A337" s="34"/>
      <c r="B337" s="35"/>
      <c r="C337" s="187" t="s">
        <v>584</v>
      </c>
      <c r="D337" s="187" t="s">
        <v>140</v>
      </c>
      <c r="E337" s="188" t="s">
        <v>593</v>
      </c>
      <c r="F337" s="189" t="s">
        <v>594</v>
      </c>
      <c r="G337" s="190" t="s">
        <v>300</v>
      </c>
      <c r="H337" s="191">
        <v>0.122</v>
      </c>
      <c r="I337" s="192"/>
      <c r="J337" s="193">
        <f>ROUND(I337*H337,2)</f>
        <v>0</v>
      </c>
      <c r="K337" s="194"/>
      <c r="L337" s="39"/>
      <c r="M337" s="195" t="s">
        <v>1</v>
      </c>
      <c r="N337" s="196" t="s">
        <v>40</v>
      </c>
      <c r="O337" s="71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233</v>
      </c>
      <c r="AT337" s="199" t="s">
        <v>140</v>
      </c>
      <c r="AU337" s="199" t="s">
        <v>145</v>
      </c>
      <c r="AY337" s="17" t="s">
        <v>137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145</v>
      </c>
      <c r="BK337" s="200">
        <f>ROUND(I337*H337,2)</f>
        <v>0</v>
      </c>
      <c r="BL337" s="17" t="s">
        <v>233</v>
      </c>
      <c r="BM337" s="199" t="s">
        <v>1664</v>
      </c>
    </row>
    <row r="338" spans="1:65" s="2" customFormat="1" ht="24.2" customHeight="1">
      <c r="A338" s="34"/>
      <c r="B338" s="35"/>
      <c r="C338" s="187" t="s">
        <v>588</v>
      </c>
      <c r="D338" s="187" t="s">
        <v>140</v>
      </c>
      <c r="E338" s="188" t="s">
        <v>597</v>
      </c>
      <c r="F338" s="189" t="s">
        <v>598</v>
      </c>
      <c r="G338" s="190" t="s">
        <v>300</v>
      </c>
      <c r="H338" s="191">
        <v>0.122</v>
      </c>
      <c r="I338" s="192"/>
      <c r="J338" s="193">
        <f>ROUND(I338*H338,2)</f>
        <v>0</v>
      </c>
      <c r="K338" s="194"/>
      <c r="L338" s="39"/>
      <c r="M338" s="195" t="s">
        <v>1</v>
      </c>
      <c r="N338" s="196" t="s">
        <v>40</v>
      </c>
      <c r="O338" s="71"/>
      <c r="P338" s="197">
        <f>O338*H338</f>
        <v>0</v>
      </c>
      <c r="Q338" s="197">
        <v>0</v>
      </c>
      <c r="R338" s="197">
        <f>Q338*H338</f>
        <v>0</v>
      </c>
      <c r="S338" s="197">
        <v>0</v>
      </c>
      <c r="T338" s="19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233</v>
      </c>
      <c r="AT338" s="199" t="s">
        <v>140</v>
      </c>
      <c r="AU338" s="199" t="s">
        <v>145</v>
      </c>
      <c r="AY338" s="17" t="s">
        <v>137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7" t="s">
        <v>145</v>
      </c>
      <c r="BK338" s="200">
        <f>ROUND(I338*H338,2)</f>
        <v>0</v>
      </c>
      <c r="BL338" s="17" t="s">
        <v>233</v>
      </c>
      <c r="BM338" s="199" t="s">
        <v>1665</v>
      </c>
    </row>
    <row r="339" spans="1:65" s="2" customFormat="1" ht="24.2" customHeight="1">
      <c r="A339" s="34"/>
      <c r="B339" s="35"/>
      <c r="C339" s="187" t="s">
        <v>592</v>
      </c>
      <c r="D339" s="187" t="s">
        <v>140</v>
      </c>
      <c r="E339" s="188" t="s">
        <v>601</v>
      </c>
      <c r="F339" s="189" t="s">
        <v>602</v>
      </c>
      <c r="G339" s="190" t="s">
        <v>300</v>
      </c>
      <c r="H339" s="191">
        <v>0.122</v>
      </c>
      <c r="I339" s="192"/>
      <c r="J339" s="193">
        <f>ROUND(I339*H339,2)</f>
        <v>0</v>
      </c>
      <c r="K339" s="194"/>
      <c r="L339" s="39"/>
      <c r="M339" s="195" t="s">
        <v>1</v>
      </c>
      <c r="N339" s="196" t="s">
        <v>40</v>
      </c>
      <c r="O339" s="71"/>
      <c r="P339" s="197">
        <f>O339*H339</f>
        <v>0</v>
      </c>
      <c r="Q339" s="197">
        <v>0</v>
      </c>
      <c r="R339" s="197">
        <f>Q339*H339</f>
        <v>0</v>
      </c>
      <c r="S339" s="197">
        <v>0</v>
      </c>
      <c r="T339" s="19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233</v>
      </c>
      <c r="AT339" s="199" t="s">
        <v>140</v>
      </c>
      <c r="AU339" s="199" t="s">
        <v>145</v>
      </c>
      <c r="AY339" s="17" t="s">
        <v>137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7" t="s">
        <v>145</v>
      </c>
      <c r="BK339" s="200">
        <f>ROUND(I339*H339,2)</f>
        <v>0</v>
      </c>
      <c r="BL339" s="17" t="s">
        <v>233</v>
      </c>
      <c r="BM339" s="199" t="s">
        <v>1666</v>
      </c>
    </row>
    <row r="340" spans="1:65" s="12" customFormat="1" ht="22.9" customHeight="1">
      <c r="B340" s="171"/>
      <c r="C340" s="172"/>
      <c r="D340" s="173" t="s">
        <v>73</v>
      </c>
      <c r="E340" s="185" t="s">
        <v>1667</v>
      </c>
      <c r="F340" s="185" t="s">
        <v>1668</v>
      </c>
      <c r="G340" s="172"/>
      <c r="H340" s="172"/>
      <c r="I340" s="175"/>
      <c r="J340" s="186">
        <f>BK340</f>
        <v>0</v>
      </c>
      <c r="K340" s="172"/>
      <c r="L340" s="177"/>
      <c r="M340" s="178"/>
      <c r="N340" s="179"/>
      <c r="O340" s="179"/>
      <c r="P340" s="180">
        <f>SUM(P341:P346)</f>
        <v>0</v>
      </c>
      <c r="Q340" s="179"/>
      <c r="R340" s="180">
        <f>SUM(R341:R346)</f>
        <v>1.7300000000000003E-2</v>
      </c>
      <c r="S340" s="179"/>
      <c r="T340" s="181">
        <f>SUM(T341:T346)</f>
        <v>0</v>
      </c>
      <c r="AR340" s="182" t="s">
        <v>145</v>
      </c>
      <c r="AT340" s="183" t="s">
        <v>73</v>
      </c>
      <c r="AU340" s="183" t="s">
        <v>82</v>
      </c>
      <c r="AY340" s="182" t="s">
        <v>137</v>
      </c>
      <c r="BK340" s="184">
        <f>SUM(BK341:BK346)</f>
        <v>0</v>
      </c>
    </row>
    <row r="341" spans="1:65" s="2" customFormat="1" ht="33" customHeight="1">
      <c r="A341" s="34"/>
      <c r="B341" s="35"/>
      <c r="C341" s="187" t="s">
        <v>596</v>
      </c>
      <c r="D341" s="187" t="s">
        <v>140</v>
      </c>
      <c r="E341" s="188" t="s">
        <v>1669</v>
      </c>
      <c r="F341" s="189" t="s">
        <v>1670</v>
      </c>
      <c r="G341" s="190" t="s">
        <v>460</v>
      </c>
      <c r="H341" s="191">
        <v>1</v>
      </c>
      <c r="I341" s="192"/>
      <c r="J341" s="193">
        <f t="shared" ref="J341:J346" si="20">ROUND(I341*H341,2)</f>
        <v>0</v>
      </c>
      <c r="K341" s="194"/>
      <c r="L341" s="39"/>
      <c r="M341" s="195" t="s">
        <v>1</v>
      </c>
      <c r="N341" s="196" t="s">
        <v>40</v>
      </c>
      <c r="O341" s="71"/>
      <c r="P341" s="197">
        <f t="shared" ref="P341:P346" si="21">O341*H341</f>
        <v>0</v>
      </c>
      <c r="Q341" s="197">
        <v>1.6650000000000002E-2</v>
      </c>
      <c r="R341" s="197">
        <f t="shared" ref="R341:R346" si="22">Q341*H341</f>
        <v>1.6650000000000002E-2</v>
      </c>
      <c r="S341" s="197">
        <v>0</v>
      </c>
      <c r="T341" s="198">
        <f t="shared" ref="T341:T346" si="23"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233</v>
      </c>
      <c r="AT341" s="199" t="s">
        <v>140</v>
      </c>
      <c r="AU341" s="199" t="s">
        <v>145</v>
      </c>
      <c r="AY341" s="17" t="s">
        <v>137</v>
      </c>
      <c r="BE341" s="200">
        <f t="shared" ref="BE341:BE346" si="24">IF(N341="základní",J341,0)</f>
        <v>0</v>
      </c>
      <c r="BF341" s="200">
        <f t="shared" ref="BF341:BF346" si="25">IF(N341="snížená",J341,0)</f>
        <v>0</v>
      </c>
      <c r="BG341" s="200">
        <f t="shared" ref="BG341:BG346" si="26">IF(N341="zákl. přenesená",J341,0)</f>
        <v>0</v>
      </c>
      <c r="BH341" s="200">
        <f t="shared" ref="BH341:BH346" si="27">IF(N341="sníž. přenesená",J341,0)</f>
        <v>0</v>
      </c>
      <c r="BI341" s="200">
        <f t="shared" ref="BI341:BI346" si="28">IF(N341="nulová",J341,0)</f>
        <v>0</v>
      </c>
      <c r="BJ341" s="17" t="s">
        <v>145</v>
      </c>
      <c r="BK341" s="200">
        <f t="shared" ref="BK341:BK346" si="29">ROUND(I341*H341,2)</f>
        <v>0</v>
      </c>
      <c r="BL341" s="17" t="s">
        <v>233</v>
      </c>
      <c r="BM341" s="199" t="s">
        <v>1671</v>
      </c>
    </row>
    <row r="342" spans="1:65" s="2" customFormat="1" ht="16.5" customHeight="1">
      <c r="A342" s="34"/>
      <c r="B342" s="35"/>
      <c r="C342" s="187" t="s">
        <v>600</v>
      </c>
      <c r="D342" s="187" t="s">
        <v>140</v>
      </c>
      <c r="E342" s="188" t="s">
        <v>1672</v>
      </c>
      <c r="F342" s="189" t="s">
        <v>1673</v>
      </c>
      <c r="G342" s="190" t="s">
        <v>460</v>
      </c>
      <c r="H342" s="191">
        <v>1</v>
      </c>
      <c r="I342" s="192"/>
      <c r="J342" s="193">
        <f t="shared" si="20"/>
        <v>0</v>
      </c>
      <c r="K342" s="194"/>
      <c r="L342" s="39"/>
      <c r="M342" s="195" t="s">
        <v>1</v>
      </c>
      <c r="N342" s="196" t="s">
        <v>40</v>
      </c>
      <c r="O342" s="71"/>
      <c r="P342" s="197">
        <f t="shared" si="21"/>
        <v>0</v>
      </c>
      <c r="Q342" s="197">
        <v>1.4999999999999999E-4</v>
      </c>
      <c r="R342" s="197">
        <f t="shared" si="22"/>
        <v>1.4999999999999999E-4</v>
      </c>
      <c r="S342" s="197">
        <v>0</v>
      </c>
      <c r="T342" s="198">
        <f t="shared" si="23"/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233</v>
      </c>
      <c r="AT342" s="199" t="s">
        <v>140</v>
      </c>
      <c r="AU342" s="199" t="s">
        <v>145</v>
      </c>
      <c r="AY342" s="17" t="s">
        <v>137</v>
      </c>
      <c r="BE342" s="200">
        <f t="shared" si="24"/>
        <v>0</v>
      </c>
      <c r="BF342" s="200">
        <f t="shared" si="25"/>
        <v>0</v>
      </c>
      <c r="BG342" s="200">
        <f t="shared" si="26"/>
        <v>0</v>
      </c>
      <c r="BH342" s="200">
        <f t="shared" si="27"/>
        <v>0</v>
      </c>
      <c r="BI342" s="200">
        <f t="shared" si="28"/>
        <v>0</v>
      </c>
      <c r="BJ342" s="17" t="s">
        <v>145</v>
      </c>
      <c r="BK342" s="200">
        <f t="shared" si="29"/>
        <v>0</v>
      </c>
      <c r="BL342" s="17" t="s">
        <v>233</v>
      </c>
      <c r="BM342" s="199" t="s">
        <v>1674</v>
      </c>
    </row>
    <row r="343" spans="1:65" s="2" customFormat="1" ht="16.5" customHeight="1">
      <c r="A343" s="34"/>
      <c r="B343" s="35"/>
      <c r="C343" s="187" t="s">
        <v>606</v>
      </c>
      <c r="D343" s="187" t="s">
        <v>140</v>
      </c>
      <c r="E343" s="188" t="s">
        <v>1675</v>
      </c>
      <c r="F343" s="189" t="s">
        <v>1676</v>
      </c>
      <c r="G343" s="190" t="s">
        <v>460</v>
      </c>
      <c r="H343" s="191">
        <v>1</v>
      </c>
      <c r="I343" s="192"/>
      <c r="J343" s="193">
        <f t="shared" si="20"/>
        <v>0</v>
      </c>
      <c r="K343" s="194"/>
      <c r="L343" s="39"/>
      <c r="M343" s="195" t="s">
        <v>1</v>
      </c>
      <c r="N343" s="196" t="s">
        <v>40</v>
      </c>
      <c r="O343" s="71"/>
      <c r="P343" s="197">
        <f t="shared" si="21"/>
        <v>0</v>
      </c>
      <c r="Q343" s="197">
        <v>5.0000000000000001E-4</v>
      </c>
      <c r="R343" s="197">
        <f t="shared" si="22"/>
        <v>5.0000000000000001E-4</v>
      </c>
      <c r="S343" s="197">
        <v>0</v>
      </c>
      <c r="T343" s="198">
        <f t="shared" si="2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233</v>
      </c>
      <c r="AT343" s="199" t="s">
        <v>140</v>
      </c>
      <c r="AU343" s="199" t="s">
        <v>145</v>
      </c>
      <c r="AY343" s="17" t="s">
        <v>137</v>
      </c>
      <c r="BE343" s="200">
        <f t="shared" si="24"/>
        <v>0</v>
      </c>
      <c r="BF343" s="200">
        <f t="shared" si="25"/>
        <v>0</v>
      </c>
      <c r="BG343" s="200">
        <f t="shared" si="26"/>
        <v>0</v>
      </c>
      <c r="BH343" s="200">
        <f t="shared" si="27"/>
        <v>0</v>
      </c>
      <c r="BI343" s="200">
        <f t="shared" si="28"/>
        <v>0</v>
      </c>
      <c r="BJ343" s="17" t="s">
        <v>145</v>
      </c>
      <c r="BK343" s="200">
        <f t="shared" si="29"/>
        <v>0</v>
      </c>
      <c r="BL343" s="17" t="s">
        <v>233</v>
      </c>
      <c r="BM343" s="199" t="s">
        <v>1677</v>
      </c>
    </row>
    <row r="344" spans="1:65" s="2" customFormat="1" ht="24.2" customHeight="1">
      <c r="A344" s="34"/>
      <c r="B344" s="35"/>
      <c r="C344" s="187" t="s">
        <v>610</v>
      </c>
      <c r="D344" s="187" t="s">
        <v>140</v>
      </c>
      <c r="E344" s="188" t="s">
        <v>1678</v>
      </c>
      <c r="F344" s="189" t="s">
        <v>1679</v>
      </c>
      <c r="G344" s="190" t="s">
        <v>300</v>
      </c>
      <c r="H344" s="191">
        <v>1.7000000000000001E-2</v>
      </c>
      <c r="I344" s="192"/>
      <c r="J344" s="193">
        <f t="shared" si="20"/>
        <v>0</v>
      </c>
      <c r="K344" s="194"/>
      <c r="L344" s="39"/>
      <c r="M344" s="195" t="s">
        <v>1</v>
      </c>
      <c r="N344" s="196" t="s">
        <v>40</v>
      </c>
      <c r="O344" s="71"/>
      <c r="P344" s="197">
        <f t="shared" si="21"/>
        <v>0</v>
      </c>
      <c r="Q344" s="197">
        <v>0</v>
      </c>
      <c r="R344" s="197">
        <f t="shared" si="22"/>
        <v>0</v>
      </c>
      <c r="S344" s="197">
        <v>0</v>
      </c>
      <c r="T344" s="198">
        <f t="shared" si="23"/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233</v>
      </c>
      <c r="AT344" s="199" t="s">
        <v>140</v>
      </c>
      <c r="AU344" s="199" t="s">
        <v>145</v>
      </c>
      <c r="AY344" s="17" t="s">
        <v>137</v>
      </c>
      <c r="BE344" s="200">
        <f t="shared" si="24"/>
        <v>0</v>
      </c>
      <c r="BF344" s="200">
        <f t="shared" si="25"/>
        <v>0</v>
      </c>
      <c r="BG344" s="200">
        <f t="shared" si="26"/>
        <v>0</v>
      </c>
      <c r="BH344" s="200">
        <f t="shared" si="27"/>
        <v>0</v>
      </c>
      <c r="BI344" s="200">
        <f t="shared" si="28"/>
        <v>0</v>
      </c>
      <c r="BJ344" s="17" t="s">
        <v>145</v>
      </c>
      <c r="BK344" s="200">
        <f t="shared" si="29"/>
        <v>0</v>
      </c>
      <c r="BL344" s="17" t="s">
        <v>233</v>
      </c>
      <c r="BM344" s="199" t="s">
        <v>1680</v>
      </c>
    </row>
    <row r="345" spans="1:65" s="2" customFormat="1" ht="24.2" customHeight="1">
      <c r="A345" s="34"/>
      <c r="B345" s="35"/>
      <c r="C345" s="187" t="s">
        <v>616</v>
      </c>
      <c r="D345" s="187" t="s">
        <v>140</v>
      </c>
      <c r="E345" s="188" t="s">
        <v>1681</v>
      </c>
      <c r="F345" s="189" t="s">
        <v>1682</v>
      </c>
      <c r="G345" s="190" t="s">
        <v>300</v>
      </c>
      <c r="H345" s="191">
        <v>1.7000000000000001E-2</v>
      </c>
      <c r="I345" s="192"/>
      <c r="J345" s="193">
        <f t="shared" si="20"/>
        <v>0</v>
      </c>
      <c r="K345" s="194"/>
      <c r="L345" s="39"/>
      <c r="M345" s="195" t="s">
        <v>1</v>
      </c>
      <c r="N345" s="196" t="s">
        <v>40</v>
      </c>
      <c r="O345" s="71"/>
      <c r="P345" s="197">
        <f t="shared" si="21"/>
        <v>0</v>
      </c>
      <c r="Q345" s="197">
        <v>0</v>
      </c>
      <c r="R345" s="197">
        <f t="shared" si="22"/>
        <v>0</v>
      </c>
      <c r="S345" s="197">
        <v>0</v>
      </c>
      <c r="T345" s="198">
        <f t="shared" si="2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233</v>
      </c>
      <c r="AT345" s="199" t="s">
        <v>140</v>
      </c>
      <c r="AU345" s="199" t="s">
        <v>145</v>
      </c>
      <c r="AY345" s="17" t="s">
        <v>137</v>
      </c>
      <c r="BE345" s="200">
        <f t="shared" si="24"/>
        <v>0</v>
      </c>
      <c r="BF345" s="200">
        <f t="shared" si="25"/>
        <v>0</v>
      </c>
      <c r="BG345" s="200">
        <f t="shared" si="26"/>
        <v>0</v>
      </c>
      <c r="BH345" s="200">
        <f t="shared" si="27"/>
        <v>0</v>
      </c>
      <c r="BI345" s="200">
        <f t="shared" si="28"/>
        <v>0</v>
      </c>
      <c r="BJ345" s="17" t="s">
        <v>145</v>
      </c>
      <c r="BK345" s="200">
        <f t="shared" si="29"/>
        <v>0</v>
      </c>
      <c r="BL345" s="17" t="s">
        <v>233</v>
      </c>
      <c r="BM345" s="199" t="s">
        <v>1683</v>
      </c>
    </row>
    <row r="346" spans="1:65" s="2" customFormat="1" ht="24.2" customHeight="1">
      <c r="A346" s="34"/>
      <c r="B346" s="35"/>
      <c r="C346" s="187" t="s">
        <v>622</v>
      </c>
      <c r="D346" s="187" t="s">
        <v>140</v>
      </c>
      <c r="E346" s="188" t="s">
        <v>1684</v>
      </c>
      <c r="F346" s="189" t="s">
        <v>1685</v>
      </c>
      <c r="G346" s="190" t="s">
        <v>300</v>
      </c>
      <c r="H346" s="191">
        <v>1.7000000000000001E-2</v>
      </c>
      <c r="I346" s="192"/>
      <c r="J346" s="193">
        <f t="shared" si="20"/>
        <v>0</v>
      </c>
      <c r="K346" s="194"/>
      <c r="L346" s="39"/>
      <c r="M346" s="195" t="s">
        <v>1</v>
      </c>
      <c r="N346" s="196" t="s">
        <v>40</v>
      </c>
      <c r="O346" s="71"/>
      <c r="P346" s="197">
        <f t="shared" si="21"/>
        <v>0</v>
      </c>
      <c r="Q346" s="197">
        <v>0</v>
      </c>
      <c r="R346" s="197">
        <f t="shared" si="22"/>
        <v>0</v>
      </c>
      <c r="S346" s="197">
        <v>0</v>
      </c>
      <c r="T346" s="198">
        <f t="shared" si="2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233</v>
      </c>
      <c r="AT346" s="199" t="s">
        <v>140</v>
      </c>
      <c r="AU346" s="199" t="s">
        <v>145</v>
      </c>
      <c r="AY346" s="17" t="s">
        <v>137</v>
      </c>
      <c r="BE346" s="200">
        <f t="shared" si="24"/>
        <v>0</v>
      </c>
      <c r="BF346" s="200">
        <f t="shared" si="25"/>
        <v>0</v>
      </c>
      <c r="BG346" s="200">
        <f t="shared" si="26"/>
        <v>0</v>
      </c>
      <c r="BH346" s="200">
        <f t="shared" si="27"/>
        <v>0</v>
      </c>
      <c r="BI346" s="200">
        <f t="shared" si="28"/>
        <v>0</v>
      </c>
      <c r="BJ346" s="17" t="s">
        <v>145</v>
      </c>
      <c r="BK346" s="200">
        <f t="shared" si="29"/>
        <v>0</v>
      </c>
      <c r="BL346" s="17" t="s">
        <v>233</v>
      </c>
      <c r="BM346" s="199" t="s">
        <v>1686</v>
      </c>
    </row>
    <row r="347" spans="1:65" s="12" customFormat="1" ht="22.9" customHeight="1">
      <c r="B347" s="171"/>
      <c r="C347" s="172"/>
      <c r="D347" s="173" t="s">
        <v>73</v>
      </c>
      <c r="E347" s="185" t="s">
        <v>1687</v>
      </c>
      <c r="F347" s="185" t="s">
        <v>1688</v>
      </c>
      <c r="G347" s="172"/>
      <c r="H347" s="172"/>
      <c r="I347" s="175"/>
      <c r="J347" s="186">
        <f>BK347</f>
        <v>0</v>
      </c>
      <c r="K347" s="172"/>
      <c r="L347" s="177"/>
      <c r="M347" s="178"/>
      <c r="N347" s="179"/>
      <c r="O347" s="179"/>
      <c r="P347" s="180">
        <f>SUM(P348:P352)</f>
        <v>0</v>
      </c>
      <c r="Q347" s="179"/>
      <c r="R347" s="180">
        <f>SUM(R348:R352)</f>
        <v>3.7329999999999995E-2</v>
      </c>
      <c r="S347" s="179"/>
      <c r="T347" s="181">
        <f>SUM(T348:T352)</f>
        <v>0</v>
      </c>
      <c r="AR347" s="182" t="s">
        <v>145</v>
      </c>
      <c r="AT347" s="183" t="s">
        <v>73</v>
      </c>
      <c r="AU347" s="183" t="s">
        <v>82</v>
      </c>
      <c r="AY347" s="182" t="s">
        <v>137</v>
      </c>
      <c r="BK347" s="184">
        <f>SUM(BK348:BK352)</f>
        <v>0</v>
      </c>
    </row>
    <row r="348" spans="1:65" s="2" customFormat="1" ht="24.2" customHeight="1">
      <c r="A348" s="34"/>
      <c r="B348" s="35"/>
      <c r="C348" s="187" t="s">
        <v>626</v>
      </c>
      <c r="D348" s="187" t="s">
        <v>140</v>
      </c>
      <c r="E348" s="188" t="s">
        <v>1689</v>
      </c>
      <c r="F348" s="189" t="s">
        <v>1690</v>
      </c>
      <c r="G348" s="190" t="s">
        <v>460</v>
      </c>
      <c r="H348" s="191">
        <v>1</v>
      </c>
      <c r="I348" s="192"/>
      <c r="J348" s="193">
        <f>ROUND(I348*H348,2)</f>
        <v>0</v>
      </c>
      <c r="K348" s="194"/>
      <c r="L348" s="39"/>
      <c r="M348" s="195" t="s">
        <v>1</v>
      </c>
      <c r="N348" s="196" t="s">
        <v>40</v>
      </c>
      <c r="O348" s="71"/>
      <c r="P348" s="197">
        <f>O348*H348</f>
        <v>0</v>
      </c>
      <c r="Q348" s="197">
        <v>1.33E-3</v>
      </c>
      <c r="R348" s="197">
        <f>Q348*H348</f>
        <v>1.33E-3</v>
      </c>
      <c r="S348" s="197">
        <v>0</v>
      </c>
      <c r="T348" s="19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9" t="s">
        <v>233</v>
      </c>
      <c r="AT348" s="199" t="s">
        <v>140</v>
      </c>
      <c r="AU348" s="199" t="s">
        <v>145</v>
      </c>
      <c r="AY348" s="17" t="s">
        <v>137</v>
      </c>
      <c r="BE348" s="200">
        <f>IF(N348="základní",J348,0)</f>
        <v>0</v>
      </c>
      <c r="BF348" s="200">
        <f>IF(N348="snížená",J348,0)</f>
        <v>0</v>
      </c>
      <c r="BG348" s="200">
        <f>IF(N348="zákl. přenesená",J348,0)</f>
        <v>0</v>
      </c>
      <c r="BH348" s="200">
        <f>IF(N348="sníž. přenesená",J348,0)</f>
        <v>0</v>
      </c>
      <c r="BI348" s="200">
        <f>IF(N348="nulová",J348,0)</f>
        <v>0</v>
      </c>
      <c r="BJ348" s="17" t="s">
        <v>145</v>
      </c>
      <c r="BK348" s="200">
        <f>ROUND(I348*H348,2)</f>
        <v>0</v>
      </c>
      <c r="BL348" s="17" t="s">
        <v>233</v>
      </c>
      <c r="BM348" s="199" t="s">
        <v>1691</v>
      </c>
    </row>
    <row r="349" spans="1:65" s="2" customFormat="1" ht="16.5" customHeight="1">
      <c r="A349" s="34"/>
      <c r="B349" s="35"/>
      <c r="C349" s="234" t="s">
        <v>14</v>
      </c>
      <c r="D349" s="234" t="s">
        <v>339</v>
      </c>
      <c r="E349" s="235" t="s">
        <v>1692</v>
      </c>
      <c r="F349" s="236" t="s">
        <v>1693</v>
      </c>
      <c r="G349" s="237" t="s">
        <v>216</v>
      </c>
      <c r="H349" s="238">
        <v>1</v>
      </c>
      <c r="I349" s="239"/>
      <c r="J349" s="240">
        <f>ROUND(I349*H349,2)</f>
        <v>0</v>
      </c>
      <c r="K349" s="241"/>
      <c r="L349" s="242"/>
      <c r="M349" s="243" t="s">
        <v>1</v>
      </c>
      <c r="N349" s="244" t="s">
        <v>40</v>
      </c>
      <c r="O349" s="71"/>
      <c r="P349" s="197">
        <f>O349*H349</f>
        <v>0</v>
      </c>
      <c r="Q349" s="197">
        <v>3.5999999999999997E-2</v>
      </c>
      <c r="R349" s="197">
        <f>Q349*H349</f>
        <v>3.5999999999999997E-2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311</v>
      </c>
      <c r="AT349" s="199" t="s">
        <v>339</v>
      </c>
      <c r="AU349" s="199" t="s">
        <v>145</v>
      </c>
      <c r="AY349" s="17" t="s">
        <v>137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145</v>
      </c>
      <c r="BK349" s="200">
        <f>ROUND(I349*H349,2)</f>
        <v>0</v>
      </c>
      <c r="BL349" s="17" t="s">
        <v>233</v>
      </c>
      <c r="BM349" s="199" t="s">
        <v>1694</v>
      </c>
    </row>
    <row r="350" spans="1:65" s="2" customFormat="1" ht="24.2" customHeight="1">
      <c r="A350" s="34"/>
      <c r="B350" s="35"/>
      <c r="C350" s="187" t="s">
        <v>633</v>
      </c>
      <c r="D350" s="187" t="s">
        <v>140</v>
      </c>
      <c r="E350" s="188" t="s">
        <v>1695</v>
      </c>
      <c r="F350" s="189" t="s">
        <v>1696</v>
      </c>
      <c r="G350" s="190" t="s">
        <v>300</v>
      </c>
      <c r="H350" s="191">
        <v>3.6999999999999998E-2</v>
      </c>
      <c r="I350" s="192"/>
      <c r="J350" s="193">
        <f>ROUND(I350*H350,2)</f>
        <v>0</v>
      </c>
      <c r="K350" s="194"/>
      <c r="L350" s="39"/>
      <c r="M350" s="195" t="s">
        <v>1</v>
      </c>
      <c r="N350" s="196" t="s">
        <v>40</v>
      </c>
      <c r="O350" s="71"/>
      <c r="P350" s="197">
        <f>O350*H350</f>
        <v>0</v>
      </c>
      <c r="Q350" s="197">
        <v>0</v>
      </c>
      <c r="R350" s="197">
        <f>Q350*H350</f>
        <v>0</v>
      </c>
      <c r="S350" s="197">
        <v>0</v>
      </c>
      <c r="T350" s="19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233</v>
      </c>
      <c r="AT350" s="199" t="s">
        <v>140</v>
      </c>
      <c r="AU350" s="199" t="s">
        <v>145</v>
      </c>
      <c r="AY350" s="17" t="s">
        <v>137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7" t="s">
        <v>145</v>
      </c>
      <c r="BK350" s="200">
        <f>ROUND(I350*H350,2)</f>
        <v>0</v>
      </c>
      <c r="BL350" s="17" t="s">
        <v>233</v>
      </c>
      <c r="BM350" s="199" t="s">
        <v>1697</v>
      </c>
    </row>
    <row r="351" spans="1:65" s="2" customFormat="1" ht="24.2" customHeight="1">
      <c r="A351" s="34"/>
      <c r="B351" s="35"/>
      <c r="C351" s="187" t="s">
        <v>637</v>
      </c>
      <c r="D351" s="187" t="s">
        <v>140</v>
      </c>
      <c r="E351" s="188" t="s">
        <v>1698</v>
      </c>
      <c r="F351" s="189" t="s">
        <v>1699</v>
      </c>
      <c r="G351" s="190" t="s">
        <v>300</v>
      </c>
      <c r="H351" s="191">
        <v>3.6999999999999998E-2</v>
      </c>
      <c r="I351" s="192"/>
      <c r="J351" s="193">
        <f>ROUND(I351*H351,2)</f>
        <v>0</v>
      </c>
      <c r="K351" s="194"/>
      <c r="L351" s="39"/>
      <c r="M351" s="195" t="s">
        <v>1</v>
      </c>
      <c r="N351" s="196" t="s">
        <v>40</v>
      </c>
      <c r="O351" s="71"/>
      <c r="P351" s="197">
        <f>O351*H351</f>
        <v>0</v>
      </c>
      <c r="Q351" s="197">
        <v>0</v>
      </c>
      <c r="R351" s="197">
        <f>Q351*H351</f>
        <v>0</v>
      </c>
      <c r="S351" s="197">
        <v>0</v>
      </c>
      <c r="T351" s="19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9" t="s">
        <v>233</v>
      </c>
      <c r="AT351" s="199" t="s">
        <v>140</v>
      </c>
      <c r="AU351" s="199" t="s">
        <v>145</v>
      </c>
      <c r="AY351" s="17" t="s">
        <v>137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7" t="s">
        <v>145</v>
      </c>
      <c r="BK351" s="200">
        <f>ROUND(I351*H351,2)</f>
        <v>0</v>
      </c>
      <c r="BL351" s="17" t="s">
        <v>233</v>
      </c>
      <c r="BM351" s="199" t="s">
        <v>1700</v>
      </c>
    </row>
    <row r="352" spans="1:65" s="2" customFormat="1" ht="24.2" customHeight="1">
      <c r="A352" s="34"/>
      <c r="B352" s="35"/>
      <c r="C352" s="187" t="s">
        <v>641</v>
      </c>
      <c r="D352" s="187" t="s">
        <v>140</v>
      </c>
      <c r="E352" s="188" t="s">
        <v>1701</v>
      </c>
      <c r="F352" s="189" t="s">
        <v>1702</v>
      </c>
      <c r="G352" s="190" t="s">
        <v>300</v>
      </c>
      <c r="H352" s="191">
        <v>3.6999999999999998E-2</v>
      </c>
      <c r="I352" s="192"/>
      <c r="J352" s="193">
        <f>ROUND(I352*H352,2)</f>
        <v>0</v>
      </c>
      <c r="K352" s="194"/>
      <c r="L352" s="39"/>
      <c r="M352" s="195" t="s">
        <v>1</v>
      </c>
      <c r="N352" s="196" t="s">
        <v>40</v>
      </c>
      <c r="O352" s="71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233</v>
      </c>
      <c r="AT352" s="199" t="s">
        <v>140</v>
      </c>
      <c r="AU352" s="199" t="s">
        <v>145</v>
      </c>
      <c r="AY352" s="17" t="s">
        <v>137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7" t="s">
        <v>145</v>
      </c>
      <c r="BK352" s="200">
        <f>ROUND(I352*H352,2)</f>
        <v>0</v>
      </c>
      <c r="BL352" s="17" t="s">
        <v>233</v>
      </c>
      <c r="BM352" s="199" t="s">
        <v>1703</v>
      </c>
    </row>
    <row r="353" spans="1:65" s="12" customFormat="1" ht="22.9" customHeight="1">
      <c r="B353" s="171"/>
      <c r="C353" s="172"/>
      <c r="D353" s="173" t="s">
        <v>73</v>
      </c>
      <c r="E353" s="185" t="s">
        <v>1704</v>
      </c>
      <c r="F353" s="185" t="s">
        <v>1705</v>
      </c>
      <c r="G353" s="172"/>
      <c r="H353" s="172"/>
      <c r="I353" s="175"/>
      <c r="J353" s="186">
        <f>BK353</f>
        <v>0</v>
      </c>
      <c r="K353" s="172"/>
      <c r="L353" s="177"/>
      <c r="M353" s="178"/>
      <c r="N353" s="179"/>
      <c r="O353" s="179"/>
      <c r="P353" s="180">
        <f>SUM(P354:P358)</f>
        <v>0</v>
      </c>
      <c r="Q353" s="179"/>
      <c r="R353" s="180">
        <f>SUM(R354:R358)</f>
        <v>5.6239999999999998E-2</v>
      </c>
      <c r="S353" s="179"/>
      <c r="T353" s="181">
        <f>SUM(T354:T358)</f>
        <v>0</v>
      </c>
      <c r="AR353" s="182" t="s">
        <v>145</v>
      </c>
      <c r="AT353" s="183" t="s">
        <v>73</v>
      </c>
      <c r="AU353" s="183" t="s">
        <v>82</v>
      </c>
      <c r="AY353" s="182" t="s">
        <v>137</v>
      </c>
      <c r="BK353" s="184">
        <f>SUM(BK354:BK358)</f>
        <v>0</v>
      </c>
    </row>
    <row r="354" spans="1:65" s="2" customFormat="1" ht="24.2" customHeight="1">
      <c r="A354" s="34"/>
      <c r="B354" s="35"/>
      <c r="C354" s="187" t="s">
        <v>645</v>
      </c>
      <c r="D354" s="187" t="s">
        <v>140</v>
      </c>
      <c r="E354" s="188" t="s">
        <v>1706</v>
      </c>
      <c r="F354" s="189" t="s">
        <v>1707</v>
      </c>
      <c r="G354" s="190" t="s">
        <v>460</v>
      </c>
      <c r="H354" s="191">
        <v>1</v>
      </c>
      <c r="I354" s="192"/>
      <c r="J354" s="193">
        <f>ROUND(I354*H354,2)</f>
        <v>0</v>
      </c>
      <c r="K354" s="194"/>
      <c r="L354" s="39"/>
      <c r="M354" s="195" t="s">
        <v>1</v>
      </c>
      <c r="N354" s="196" t="s">
        <v>40</v>
      </c>
      <c r="O354" s="71"/>
      <c r="P354" s="197">
        <f>O354*H354</f>
        <v>0</v>
      </c>
      <c r="Q354" s="197">
        <v>1.24E-3</v>
      </c>
      <c r="R354" s="197">
        <f>Q354*H354</f>
        <v>1.24E-3</v>
      </c>
      <c r="S354" s="197">
        <v>0</v>
      </c>
      <c r="T354" s="19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9" t="s">
        <v>233</v>
      </c>
      <c r="AT354" s="199" t="s">
        <v>140</v>
      </c>
      <c r="AU354" s="199" t="s">
        <v>145</v>
      </c>
      <c r="AY354" s="17" t="s">
        <v>137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7" t="s">
        <v>145</v>
      </c>
      <c r="BK354" s="200">
        <f>ROUND(I354*H354,2)</f>
        <v>0</v>
      </c>
      <c r="BL354" s="17" t="s">
        <v>233</v>
      </c>
      <c r="BM354" s="199" t="s">
        <v>1708</v>
      </c>
    </row>
    <row r="355" spans="1:65" s="2" customFormat="1" ht="16.5" customHeight="1">
      <c r="A355" s="34"/>
      <c r="B355" s="35"/>
      <c r="C355" s="234" t="s">
        <v>651</v>
      </c>
      <c r="D355" s="234" t="s">
        <v>339</v>
      </c>
      <c r="E355" s="235" t="s">
        <v>1709</v>
      </c>
      <c r="F355" s="236" t="s">
        <v>1710</v>
      </c>
      <c r="G355" s="237" t="s">
        <v>216</v>
      </c>
      <c r="H355" s="238">
        <v>1</v>
      </c>
      <c r="I355" s="239"/>
      <c r="J355" s="240">
        <f>ROUND(I355*H355,2)</f>
        <v>0</v>
      </c>
      <c r="K355" s="241"/>
      <c r="L355" s="242"/>
      <c r="M355" s="243" t="s">
        <v>1</v>
      </c>
      <c r="N355" s="244" t="s">
        <v>40</v>
      </c>
      <c r="O355" s="71"/>
      <c r="P355" s="197">
        <f>O355*H355</f>
        <v>0</v>
      </c>
      <c r="Q355" s="197">
        <v>5.5E-2</v>
      </c>
      <c r="R355" s="197">
        <f>Q355*H355</f>
        <v>5.5E-2</v>
      </c>
      <c r="S355" s="197">
        <v>0</v>
      </c>
      <c r="T355" s="19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311</v>
      </c>
      <c r="AT355" s="199" t="s">
        <v>339</v>
      </c>
      <c r="AU355" s="199" t="s">
        <v>145</v>
      </c>
      <c r="AY355" s="17" t="s">
        <v>137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145</v>
      </c>
      <c r="BK355" s="200">
        <f>ROUND(I355*H355,2)</f>
        <v>0</v>
      </c>
      <c r="BL355" s="17" t="s">
        <v>233</v>
      </c>
      <c r="BM355" s="199" t="s">
        <v>1711</v>
      </c>
    </row>
    <row r="356" spans="1:65" s="2" customFormat="1" ht="24.2" customHeight="1">
      <c r="A356" s="34"/>
      <c r="B356" s="35"/>
      <c r="C356" s="187" t="s">
        <v>655</v>
      </c>
      <c r="D356" s="187" t="s">
        <v>140</v>
      </c>
      <c r="E356" s="188" t="s">
        <v>1712</v>
      </c>
      <c r="F356" s="189" t="s">
        <v>1713</v>
      </c>
      <c r="G356" s="190" t="s">
        <v>300</v>
      </c>
      <c r="H356" s="191">
        <v>5.6000000000000001E-2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40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233</v>
      </c>
      <c r="AT356" s="199" t="s">
        <v>140</v>
      </c>
      <c r="AU356" s="199" t="s">
        <v>145</v>
      </c>
      <c r="AY356" s="17" t="s">
        <v>137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145</v>
      </c>
      <c r="BK356" s="200">
        <f>ROUND(I356*H356,2)</f>
        <v>0</v>
      </c>
      <c r="BL356" s="17" t="s">
        <v>233</v>
      </c>
      <c r="BM356" s="199" t="s">
        <v>1714</v>
      </c>
    </row>
    <row r="357" spans="1:65" s="2" customFormat="1" ht="24.2" customHeight="1">
      <c r="A357" s="34"/>
      <c r="B357" s="35"/>
      <c r="C357" s="187" t="s">
        <v>659</v>
      </c>
      <c r="D357" s="187" t="s">
        <v>140</v>
      </c>
      <c r="E357" s="188" t="s">
        <v>1715</v>
      </c>
      <c r="F357" s="189" t="s">
        <v>1716</v>
      </c>
      <c r="G357" s="190" t="s">
        <v>300</v>
      </c>
      <c r="H357" s="191">
        <v>5.6000000000000001E-2</v>
      </c>
      <c r="I357" s="192"/>
      <c r="J357" s="193">
        <f>ROUND(I357*H357,2)</f>
        <v>0</v>
      </c>
      <c r="K357" s="194"/>
      <c r="L357" s="39"/>
      <c r="M357" s="195" t="s">
        <v>1</v>
      </c>
      <c r="N357" s="196" t="s">
        <v>40</v>
      </c>
      <c r="O357" s="71"/>
      <c r="P357" s="197">
        <f>O357*H357</f>
        <v>0</v>
      </c>
      <c r="Q357" s="197">
        <v>0</v>
      </c>
      <c r="R357" s="197">
        <f>Q357*H357</f>
        <v>0</v>
      </c>
      <c r="S357" s="197">
        <v>0</v>
      </c>
      <c r="T357" s="19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233</v>
      </c>
      <c r="AT357" s="199" t="s">
        <v>140</v>
      </c>
      <c r="AU357" s="199" t="s">
        <v>145</v>
      </c>
      <c r="AY357" s="17" t="s">
        <v>137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7" t="s">
        <v>145</v>
      </c>
      <c r="BK357" s="200">
        <f>ROUND(I357*H357,2)</f>
        <v>0</v>
      </c>
      <c r="BL357" s="17" t="s">
        <v>233</v>
      </c>
      <c r="BM357" s="199" t="s">
        <v>1717</v>
      </c>
    </row>
    <row r="358" spans="1:65" s="2" customFormat="1" ht="24.2" customHeight="1">
      <c r="A358" s="34"/>
      <c r="B358" s="35"/>
      <c r="C358" s="187" t="s">
        <v>663</v>
      </c>
      <c r="D358" s="187" t="s">
        <v>140</v>
      </c>
      <c r="E358" s="188" t="s">
        <v>1718</v>
      </c>
      <c r="F358" s="189" t="s">
        <v>1719</v>
      </c>
      <c r="G358" s="190" t="s">
        <v>300</v>
      </c>
      <c r="H358" s="191">
        <v>5.6000000000000001E-2</v>
      </c>
      <c r="I358" s="192"/>
      <c r="J358" s="193">
        <f>ROUND(I358*H358,2)</f>
        <v>0</v>
      </c>
      <c r="K358" s="194"/>
      <c r="L358" s="39"/>
      <c r="M358" s="195" t="s">
        <v>1</v>
      </c>
      <c r="N358" s="196" t="s">
        <v>40</v>
      </c>
      <c r="O358" s="71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233</v>
      </c>
      <c r="AT358" s="199" t="s">
        <v>140</v>
      </c>
      <c r="AU358" s="199" t="s">
        <v>145</v>
      </c>
      <c r="AY358" s="17" t="s">
        <v>137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145</v>
      </c>
      <c r="BK358" s="200">
        <f>ROUND(I358*H358,2)</f>
        <v>0</v>
      </c>
      <c r="BL358" s="17" t="s">
        <v>233</v>
      </c>
      <c r="BM358" s="199" t="s">
        <v>1720</v>
      </c>
    </row>
    <row r="359" spans="1:65" s="12" customFormat="1" ht="22.9" customHeight="1">
      <c r="B359" s="171"/>
      <c r="C359" s="172"/>
      <c r="D359" s="173" t="s">
        <v>73</v>
      </c>
      <c r="E359" s="185" t="s">
        <v>683</v>
      </c>
      <c r="F359" s="185" t="s">
        <v>684</v>
      </c>
      <c r="G359" s="172"/>
      <c r="H359" s="172"/>
      <c r="I359" s="175"/>
      <c r="J359" s="186">
        <f>BK359</f>
        <v>0</v>
      </c>
      <c r="K359" s="172"/>
      <c r="L359" s="177"/>
      <c r="M359" s="178"/>
      <c r="N359" s="179"/>
      <c r="O359" s="179"/>
      <c r="P359" s="180">
        <f>SUM(P360:P366)</f>
        <v>0</v>
      </c>
      <c r="Q359" s="179"/>
      <c r="R359" s="180">
        <f>SUM(R360:R366)</f>
        <v>2.6079999999999999E-2</v>
      </c>
      <c r="S359" s="179"/>
      <c r="T359" s="181">
        <f>SUM(T360:T366)</f>
        <v>0</v>
      </c>
      <c r="AR359" s="182" t="s">
        <v>145</v>
      </c>
      <c r="AT359" s="183" t="s">
        <v>73</v>
      </c>
      <c r="AU359" s="183" t="s">
        <v>82</v>
      </c>
      <c r="AY359" s="182" t="s">
        <v>137</v>
      </c>
      <c r="BK359" s="184">
        <f>SUM(BK360:BK366)</f>
        <v>0</v>
      </c>
    </row>
    <row r="360" spans="1:65" s="2" customFormat="1" ht="24.2" customHeight="1">
      <c r="A360" s="34"/>
      <c r="B360" s="35"/>
      <c r="C360" s="187" t="s">
        <v>667</v>
      </c>
      <c r="D360" s="187" t="s">
        <v>140</v>
      </c>
      <c r="E360" s="188" t="s">
        <v>1721</v>
      </c>
      <c r="F360" s="189" t="s">
        <v>1722</v>
      </c>
      <c r="G360" s="190" t="s">
        <v>216</v>
      </c>
      <c r="H360" s="191">
        <v>1</v>
      </c>
      <c r="I360" s="192"/>
      <c r="J360" s="193">
        <f>ROUND(I360*H360,2)</f>
        <v>0</v>
      </c>
      <c r="K360" s="194"/>
      <c r="L360" s="39"/>
      <c r="M360" s="195" t="s">
        <v>1</v>
      </c>
      <c r="N360" s="196" t="s">
        <v>40</v>
      </c>
      <c r="O360" s="71"/>
      <c r="P360" s="197">
        <f>O360*H360</f>
        <v>0</v>
      </c>
      <c r="Q360" s="197">
        <v>2.58E-2</v>
      </c>
      <c r="R360" s="197">
        <f>Q360*H360</f>
        <v>2.58E-2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233</v>
      </c>
      <c r="AT360" s="199" t="s">
        <v>140</v>
      </c>
      <c r="AU360" s="199" t="s">
        <v>145</v>
      </c>
      <c r="AY360" s="17" t="s">
        <v>137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145</v>
      </c>
      <c r="BK360" s="200">
        <f>ROUND(I360*H360,2)</f>
        <v>0</v>
      </c>
      <c r="BL360" s="17" t="s">
        <v>233</v>
      </c>
      <c r="BM360" s="199" t="s">
        <v>1723</v>
      </c>
    </row>
    <row r="361" spans="1:65" s="13" customFormat="1" ht="11.25">
      <c r="B361" s="201"/>
      <c r="C361" s="202"/>
      <c r="D361" s="203" t="s">
        <v>147</v>
      </c>
      <c r="E361" s="204" t="s">
        <v>1</v>
      </c>
      <c r="F361" s="205" t="s">
        <v>387</v>
      </c>
      <c r="G361" s="202"/>
      <c r="H361" s="204" t="s">
        <v>1</v>
      </c>
      <c r="I361" s="206"/>
      <c r="J361" s="202"/>
      <c r="K361" s="202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147</v>
      </c>
      <c r="AU361" s="211" t="s">
        <v>145</v>
      </c>
      <c r="AV361" s="13" t="s">
        <v>82</v>
      </c>
      <c r="AW361" s="13" t="s">
        <v>32</v>
      </c>
      <c r="AX361" s="13" t="s">
        <v>74</v>
      </c>
      <c r="AY361" s="211" t="s">
        <v>137</v>
      </c>
    </row>
    <row r="362" spans="1:65" s="14" customFormat="1" ht="11.25">
      <c r="B362" s="212"/>
      <c r="C362" s="213"/>
      <c r="D362" s="203" t="s">
        <v>147</v>
      </c>
      <c r="E362" s="214" t="s">
        <v>1</v>
      </c>
      <c r="F362" s="215" t="s">
        <v>82</v>
      </c>
      <c r="G362" s="213"/>
      <c r="H362" s="216">
        <v>1</v>
      </c>
      <c r="I362" s="217"/>
      <c r="J362" s="213"/>
      <c r="K362" s="213"/>
      <c r="L362" s="218"/>
      <c r="M362" s="219"/>
      <c r="N362" s="220"/>
      <c r="O362" s="220"/>
      <c r="P362" s="220"/>
      <c r="Q362" s="220"/>
      <c r="R362" s="220"/>
      <c r="S362" s="220"/>
      <c r="T362" s="221"/>
      <c r="AT362" s="222" t="s">
        <v>147</v>
      </c>
      <c r="AU362" s="222" t="s">
        <v>145</v>
      </c>
      <c r="AV362" s="14" t="s">
        <v>145</v>
      </c>
      <c r="AW362" s="14" t="s">
        <v>32</v>
      </c>
      <c r="AX362" s="14" t="s">
        <v>82</v>
      </c>
      <c r="AY362" s="222" t="s">
        <v>137</v>
      </c>
    </row>
    <row r="363" spans="1:65" s="2" customFormat="1" ht="16.5" customHeight="1">
      <c r="A363" s="34"/>
      <c r="B363" s="35"/>
      <c r="C363" s="234" t="s">
        <v>671</v>
      </c>
      <c r="D363" s="234" t="s">
        <v>339</v>
      </c>
      <c r="E363" s="235" t="s">
        <v>1724</v>
      </c>
      <c r="F363" s="236" t="s">
        <v>1725</v>
      </c>
      <c r="G363" s="237" t="s">
        <v>216</v>
      </c>
      <c r="H363" s="238">
        <v>1</v>
      </c>
      <c r="I363" s="239"/>
      <c r="J363" s="240">
        <f>ROUND(I363*H363,2)</f>
        <v>0</v>
      </c>
      <c r="K363" s="241"/>
      <c r="L363" s="242"/>
      <c r="M363" s="243" t="s">
        <v>1</v>
      </c>
      <c r="N363" s="244" t="s">
        <v>40</v>
      </c>
      <c r="O363" s="71"/>
      <c r="P363" s="197">
        <f>O363*H363</f>
        <v>0</v>
      </c>
      <c r="Q363" s="197">
        <v>2.7999999999999998E-4</v>
      </c>
      <c r="R363" s="197">
        <f>Q363*H363</f>
        <v>2.7999999999999998E-4</v>
      </c>
      <c r="S363" s="197">
        <v>0</v>
      </c>
      <c r="T363" s="19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311</v>
      </c>
      <c r="AT363" s="199" t="s">
        <v>339</v>
      </c>
      <c r="AU363" s="199" t="s">
        <v>145</v>
      </c>
      <c r="AY363" s="17" t="s">
        <v>137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7" t="s">
        <v>145</v>
      </c>
      <c r="BK363" s="200">
        <f>ROUND(I363*H363,2)</f>
        <v>0</v>
      </c>
      <c r="BL363" s="17" t="s">
        <v>233</v>
      </c>
      <c r="BM363" s="199" t="s">
        <v>1726</v>
      </c>
    </row>
    <row r="364" spans="1:65" s="2" customFormat="1" ht="24.2" customHeight="1">
      <c r="A364" s="34"/>
      <c r="B364" s="35"/>
      <c r="C364" s="187" t="s">
        <v>675</v>
      </c>
      <c r="D364" s="187" t="s">
        <v>140</v>
      </c>
      <c r="E364" s="188" t="s">
        <v>720</v>
      </c>
      <c r="F364" s="189" t="s">
        <v>721</v>
      </c>
      <c r="G364" s="190" t="s">
        <v>300</v>
      </c>
      <c r="H364" s="191">
        <v>2.5999999999999999E-2</v>
      </c>
      <c r="I364" s="192"/>
      <c r="J364" s="193">
        <f>ROUND(I364*H364,2)</f>
        <v>0</v>
      </c>
      <c r="K364" s="194"/>
      <c r="L364" s="39"/>
      <c r="M364" s="195" t="s">
        <v>1</v>
      </c>
      <c r="N364" s="196" t="s">
        <v>40</v>
      </c>
      <c r="O364" s="71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9" t="s">
        <v>233</v>
      </c>
      <c r="AT364" s="199" t="s">
        <v>140</v>
      </c>
      <c r="AU364" s="199" t="s">
        <v>145</v>
      </c>
      <c r="AY364" s="17" t="s">
        <v>137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7" t="s">
        <v>145</v>
      </c>
      <c r="BK364" s="200">
        <f>ROUND(I364*H364,2)</f>
        <v>0</v>
      </c>
      <c r="BL364" s="17" t="s">
        <v>233</v>
      </c>
      <c r="BM364" s="199" t="s">
        <v>1727</v>
      </c>
    </row>
    <row r="365" spans="1:65" s="2" customFormat="1" ht="24.2" customHeight="1">
      <c r="A365" s="34"/>
      <c r="B365" s="35"/>
      <c r="C365" s="187" t="s">
        <v>679</v>
      </c>
      <c r="D365" s="187" t="s">
        <v>140</v>
      </c>
      <c r="E365" s="188" t="s">
        <v>724</v>
      </c>
      <c r="F365" s="189" t="s">
        <v>725</v>
      </c>
      <c r="G365" s="190" t="s">
        <v>300</v>
      </c>
      <c r="H365" s="191">
        <v>2.5999999999999999E-2</v>
      </c>
      <c r="I365" s="192"/>
      <c r="J365" s="193">
        <f>ROUND(I365*H365,2)</f>
        <v>0</v>
      </c>
      <c r="K365" s="194"/>
      <c r="L365" s="39"/>
      <c r="M365" s="195" t="s">
        <v>1</v>
      </c>
      <c r="N365" s="196" t="s">
        <v>40</v>
      </c>
      <c r="O365" s="71"/>
      <c r="P365" s="197">
        <f>O365*H365</f>
        <v>0</v>
      </c>
      <c r="Q365" s="197">
        <v>0</v>
      </c>
      <c r="R365" s="197">
        <f>Q365*H365</f>
        <v>0</v>
      </c>
      <c r="S365" s="197">
        <v>0</v>
      </c>
      <c r="T365" s="19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9" t="s">
        <v>233</v>
      </c>
      <c r="AT365" s="199" t="s">
        <v>140</v>
      </c>
      <c r="AU365" s="199" t="s">
        <v>145</v>
      </c>
      <c r="AY365" s="17" t="s">
        <v>137</v>
      </c>
      <c r="BE365" s="200">
        <f>IF(N365="základní",J365,0)</f>
        <v>0</v>
      </c>
      <c r="BF365" s="200">
        <f>IF(N365="snížená",J365,0)</f>
        <v>0</v>
      </c>
      <c r="BG365" s="200">
        <f>IF(N365="zákl. přenesená",J365,0)</f>
        <v>0</v>
      </c>
      <c r="BH365" s="200">
        <f>IF(N365="sníž. přenesená",J365,0)</f>
        <v>0</v>
      </c>
      <c r="BI365" s="200">
        <f>IF(N365="nulová",J365,0)</f>
        <v>0</v>
      </c>
      <c r="BJ365" s="17" t="s">
        <v>145</v>
      </c>
      <c r="BK365" s="200">
        <f>ROUND(I365*H365,2)</f>
        <v>0</v>
      </c>
      <c r="BL365" s="17" t="s">
        <v>233</v>
      </c>
      <c r="BM365" s="199" t="s">
        <v>1728</v>
      </c>
    </row>
    <row r="366" spans="1:65" s="2" customFormat="1" ht="24.2" customHeight="1">
      <c r="A366" s="34"/>
      <c r="B366" s="35"/>
      <c r="C366" s="187" t="s">
        <v>685</v>
      </c>
      <c r="D366" s="187" t="s">
        <v>140</v>
      </c>
      <c r="E366" s="188" t="s">
        <v>728</v>
      </c>
      <c r="F366" s="189" t="s">
        <v>729</v>
      </c>
      <c r="G366" s="190" t="s">
        <v>300</v>
      </c>
      <c r="H366" s="191">
        <v>2.5999999999999999E-2</v>
      </c>
      <c r="I366" s="192"/>
      <c r="J366" s="193">
        <f>ROUND(I366*H366,2)</f>
        <v>0</v>
      </c>
      <c r="K366" s="194"/>
      <c r="L366" s="39"/>
      <c r="M366" s="195" t="s">
        <v>1</v>
      </c>
      <c r="N366" s="196" t="s">
        <v>40</v>
      </c>
      <c r="O366" s="71"/>
      <c r="P366" s="197">
        <f>O366*H366</f>
        <v>0</v>
      </c>
      <c r="Q366" s="197">
        <v>0</v>
      </c>
      <c r="R366" s="197">
        <f>Q366*H366</f>
        <v>0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233</v>
      </c>
      <c r="AT366" s="199" t="s">
        <v>140</v>
      </c>
      <c r="AU366" s="199" t="s">
        <v>145</v>
      </c>
      <c r="AY366" s="17" t="s">
        <v>137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145</v>
      </c>
      <c r="BK366" s="200">
        <f>ROUND(I366*H366,2)</f>
        <v>0</v>
      </c>
      <c r="BL366" s="17" t="s">
        <v>233</v>
      </c>
      <c r="BM366" s="199" t="s">
        <v>1729</v>
      </c>
    </row>
    <row r="367" spans="1:65" s="12" customFormat="1" ht="22.9" customHeight="1">
      <c r="B367" s="171"/>
      <c r="C367" s="172"/>
      <c r="D367" s="173" t="s">
        <v>73</v>
      </c>
      <c r="E367" s="185" t="s">
        <v>731</v>
      </c>
      <c r="F367" s="185" t="s">
        <v>732</v>
      </c>
      <c r="G367" s="172"/>
      <c r="H367" s="172"/>
      <c r="I367" s="175"/>
      <c r="J367" s="186">
        <f>BK367</f>
        <v>0</v>
      </c>
      <c r="K367" s="172"/>
      <c r="L367" s="177"/>
      <c r="M367" s="178"/>
      <c r="N367" s="179"/>
      <c r="O367" s="179"/>
      <c r="P367" s="180">
        <f>SUM(P368:P411)</f>
        <v>0</v>
      </c>
      <c r="Q367" s="179"/>
      <c r="R367" s="180">
        <f>SUM(R368:R411)</f>
        <v>6.9060000000000015E-3</v>
      </c>
      <c r="S367" s="179"/>
      <c r="T367" s="181">
        <f>SUM(T368:T411)</f>
        <v>0</v>
      </c>
      <c r="AR367" s="182" t="s">
        <v>145</v>
      </c>
      <c r="AT367" s="183" t="s">
        <v>73</v>
      </c>
      <c r="AU367" s="183" t="s">
        <v>82</v>
      </c>
      <c r="AY367" s="182" t="s">
        <v>137</v>
      </c>
      <c r="BK367" s="184">
        <f>SUM(BK368:BK411)</f>
        <v>0</v>
      </c>
    </row>
    <row r="368" spans="1:65" s="2" customFormat="1" ht="24.2" customHeight="1">
      <c r="A368" s="34"/>
      <c r="B368" s="35"/>
      <c r="C368" s="187" t="s">
        <v>689</v>
      </c>
      <c r="D368" s="187" t="s">
        <v>140</v>
      </c>
      <c r="E368" s="188" t="s">
        <v>739</v>
      </c>
      <c r="F368" s="189" t="s">
        <v>740</v>
      </c>
      <c r="G368" s="190" t="s">
        <v>266</v>
      </c>
      <c r="H368" s="191">
        <v>25</v>
      </c>
      <c r="I368" s="192"/>
      <c r="J368" s="193">
        <f>ROUND(I368*H368,2)</f>
        <v>0</v>
      </c>
      <c r="K368" s="194"/>
      <c r="L368" s="39"/>
      <c r="M368" s="195" t="s">
        <v>1</v>
      </c>
      <c r="N368" s="196" t="s">
        <v>40</v>
      </c>
      <c r="O368" s="71"/>
      <c r="P368" s="197">
        <f>O368*H368</f>
        <v>0</v>
      </c>
      <c r="Q368" s="197">
        <v>0</v>
      </c>
      <c r="R368" s="197">
        <f>Q368*H368</f>
        <v>0</v>
      </c>
      <c r="S368" s="197">
        <v>0</v>
      </c>
      <c r="T368" s="19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233</v>
      </c>
      <c r="AT368" s="199" t="s">
        <v>140</v>
      </c>
      <c r="AU368" s="199" t="s">
        <v>145</v>
      </c>
      <c r="AY368" s="17" t="s">
        <v>137</v>
      </c>
      <c r="BE368" s="200">
        <f>IF(N368="základní",J368,0)</f>
        <v>0</v>
      </c>
      <c r="BF368" s="200">
        <f>IF(N368="snížená",J368,0)</f>
        <v>0</v>
      </c>
      <c r="BG368" s="200">
        <f>IF(N368="zákl. přenesená",J368,0)</f>
        <v>0</v>
      </c>
      <c r="BH368" s="200">
        <f>IF(N368="sníž. přenesená",J368,0)</f>
        <v>0</v>
      </c>
      <c r="BI368" s="200">
        <f>IF(N368="nulová",J368,0)</f>
        <v>0</v>
      </c>
      <c r="BJ368" s="17" t="s">
        <v>145</v>
      </c>
      <c r="BK368" s="200">
        <f>ROUND(I368*H368,2)</f>
        <v>0</v>
      </c>
      <c r="BL368" s="17" t="s">
        <v>233</v>
      </c>
      <c r="BM368" s="199" t="s">
        <v>1730</v>
      </c>
    </row>
    <row r="369" spans="1:65" s="2" customFormat="1" ht="21.75" customHeight="1">
      <c r="A369" s="34"/>
      <c r="B369" s="35"/>
      <c r="C369" s="234" t="s">
        <v>694</v>
      </c>
      <c r="D369" s="234" t="s">
        <v>339</v>
      </c>
      <c r="E369" s="235" t="s">
        <v>744</v>
      </c>
      <c r="F369" s="236" t="s">
        <v>745</v>
      </c>
      <c r="G369" s="237" t="s">
        <v>266</v>
      </c>
      <c r="H369" s="238">
        <v>26.25</v>
      </c>
      <c r="I369" s="239"/>
      <c r="J369" s="240">
        <f>ROUND(I369*H369,2)</f>
        <v>0</v>
      </c>
      <c r="K369" s="241"/>
      <c r="L369" s="242"/>
      <c r="M369" s="243" t="s">
        <v>1</v>
      </c>
      <c r="N369" s="244" t="s">
        <v>40</v>
      </c>
      <c r="O369" s="71"/>
      <c r="P369" s="197">
        <f>O369*H369</f>
        <v>0</v>
      </c>
      <c r="Q369" s="197">
        <v>1.6000000000000001E-4</v>
      </c>
      <c r="R369" s="197">
        <f>Q369*H369</f>
        <v>4.2000000000000006E-3</v>
      </c>
      <c r="S369" s="197">
        <v>0</v>
      </c>
      <c r="T369" s="19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311</v>
      </c>
      <c r="AT369" s="199" t="s">
        <v>339</v>
      </c>
      <c r="AU369" s="199" t="s">
        <v>145</v>
      </c>
      <c r="AY369" s="17" t="s">
        <v>137</v>
      </c>
      <c r="BE369" s="200">
        <f>IF(N369="základní",J369,0)</f>
        <v>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7" t="s">
        <v>145</v>
      </c>
      <c r="BK369" s="200">
        <f>ROUND(I369*H369,2)</f>
        <v>0</v>
      </c>
      <c r="BL369" s="17" t="s">
        <v>233</v>
      </c>
      <c r="BM369" s="199" t="s">
        <v>1731</v>
      </c>
    </row>
    <row r="370" spans="1:65" s="14" customFormat="1" ht="11.25">
      <c r="B370" s="212"/>
      <c r="C370" s="213"/>
      <c r="D370" s="203" t="s">
        <v>147</v>
      </c>
      <c r="E370" s="213"/>
      <c r="F370" s="215" t="s">
        <v>1732</v>
      </c>
      <c r="G370" s="213"/>
      <c r="H370" s="216">
        <v>26.25</v>
      </c>
      <c r="I370" s="217"/>
      <c r="J370" s="213"/>
      <c r="K370" s="213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147</v>
      </c>
      <c r="AU370" s="222" t="s">
        <v>145</v>
      </c>
      <c r="AV370" s="14" t="s">
        <v>145</v>
      </c>
      <c r="AW370" s="14" t="s">
        <v>4</v>
      </c>
      <c r="AX370" s="14" t="s">
        <v>82</v>
      </c>
      <c r="AY370" s="222" t="s">
        <v>137</v>
      </c>
    </row>
    <row r="371" spans="1:65" s="2" customFormat="1" ht="16.5" customHeight="1">
      <c r="A371" s="34"/>
      <c r="B371" s="35"/>
      <c r="C371" s="187" t="s">
        <v>698</v>
      </c>
      <c r="D371" s="187" t="s">
        <v>140</v>
      </c>
      <c r="E371" s="188" t="s">
        <v>749</v>
      </c>
      <c r="F371" s="189" t="s">
        <v>750</v>
      </c>
      <c r="G371" s="190" t="s">
        <v>216</v>
      </c>
      <c r="H371" s="191">
        <v>3</v>
      </c>
      <c r="I371" s="192"/>
      <c r="J371" s="193">
        <f>ROUND(I371*H371,2)</f>
        <v>0</v>
      </c>
      <c r="K371" s="194"/>
      <c r="L371" s="39"/>
      <c r="M371" s="195" t="s">
        <v>1</v>
      </c>
      <c r="N371" s="196" t="s">
        <v>40</v>
      </c>
      <c r="O371" s="71"/>
      <c r="P371" s="197">
        <f>O371*H371</f>
        <v>0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233</v>
      </c>
      <c r="AT371" s="199" t="s">
        <v>140</v>
      </c>
      <c r="AU371" s="199" t="s">
        <v>145</v>
      </c>
      <c r="AY371" s="17" t="s">
        <v>137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17" t="s">
        <v>145</v>
      </c>
      <c r="BK371" s="200">
        <f>ROUND(I371*H371,2)</f>
        <v>0</v>
      </c>
      <c r="BL371" s="17" t="s">
        <v>233</v>
      </c>
      <c r="BM371" s="199" t="s">
        <v>1733</v>
      </c>
    </row>
    <row r="372" spans="1:65" s="2" customFormat="1" ht="24.2" customHeight="1">
      <c r="A372" s="34"/>
      <c r="B372" s="35"/>
      <c r="C372" s="234" t="s">
        <v>703</v>
      </c>
      <c r="D372" s="234" t="s">
        <v>339</v>
      </c>
      <c r="E372" s="235" t="s">
        <v>753</v>
      </c>
      <c r="F372" s="236" t="s">
        <v>754</v>
      </c>
      <c r="G372" s="237" t="s">
        <v>216</v>
      </c>
      <c r="H372" s="238">
        <v>3</v>
      </c>
      <c r="I372" s="239"/>
      <c r="J372" s="240">
        <f>ROUND(I372*H372,2)</f>
        <v>0</v>
      </c>
      <c r="K372" s="241"/>
      <c r="L372" s="242"/>
      <c r="M372" s="243" t="s">
        <v>1</v>
      </c>
      <c r="N372" s="244" t="s">
        <v>40</v>
      </c>
      <c r="O372" s="71"/>
      <c r="P372" s="197">
        <f>O372*H372</f>
        <v>0</v>
      </c>
      <c r="Q372" s="197">
        <v>9.0000000000000006E-5</v>
      </c>
      <c r="R372" s="197">
        <f>Q372*H372</f>
        <v>2.7E-4</v>
      </c>
      <c r="S372" s="197">
        <v>0</v>
      </c>
      <c r="T372" s="19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311</v>
      </c>
      <c r="AT372" s="199" t="s">
        <v>339</v>
      </c>
      <c r="AU372" s="199" t="s">
        <v>145</v>
      </c>
      <c r="AY372" s="17" t="s">
        <v>137</v>
      </c>
      <c r="BE372" s="200">
        <f>IF(N372="základní",J372,0)</f>
        <v>0</v>
      </c>
      <c r="BF372" s="200">
        <f>IF(N372="snížená",J372,0)</f>
        <v>0</v>
      </c>
      <c r="BG372" s="200">
        <f>IF(N372="zákl. přenesená",J372,0)</f>
        <v>0</v>
      </c>
      <c r="BH372" s="200">
        <f>IF(N372="sníž. přenesená",J372,0)</f>
        <v>0</v>
      </c>
      <c r="BI372" s="200">
        <f>IF(N372="nulová",J372,0)</f>
        <v>0</v>
      </c>
      <c r="BJ372" s="17" t="s">
        <v>145</v>
      </c>
      <c r="BK372" s="200">
        <f>ROUND(I372*H372,2)</f>
        <v>0</v>
      </c>
      <c r="BL372" s="17" t="s">
        <v>233</v>
      </c>
      <c r="BM372" s="199" t="s">
        <v>1734</v>
      </c>
    </row>
    <row r="373" spans="1:65" s="2" customFormat="1" ht="21.75" customHeight="1">
      <c r="A373" s="34"/>
      <c r="B373" s="35"/>
      <c r="C373" s="187" t="s">
        <v>707</v>
      </c>
      <c r="D373" s="187" t="s">
        <v>140</v>
      </c>
      <c r="E373" s="188" t="s">
        <v>757</v>
      </c>
      <c r="F373" s="189" t="s">
        <v>758</v>
      </c>
      <c r="G373" s="190" t="s">
        <v>216</v>
      </c>
      <c r="H373" s="191">
        <v>2</v>
      </c>
      <c r="I373" s="192"/>
      <c r="J373" s="193">
        <f>ROUND(I373*H373,2)</f>
        <v>0</v>
      </c>
      <c r="K373" s="194"/>
      <c r="L373" s="39"/>
      <c r="M373" s="195" t="s">
        <v>1</v>
      </c>
      <c r="N373" s="196" t="s">
        <v>40</v>
      </c>
      <c r="O373" s="71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9" t="s">
        <v>233</v>
      </c>
      <c r="AT373" s="199" t="s">
        <v>140</v>
      </c>
      <c r="AU373" s="199" t="s">
        <v>145</v>
      </c>
      <c r="AY373" s="17" t="s">
        <v>137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7" t="s">
        <v>145</v>
      </c>
      <c r="BK373" s="200">
        <f>ROUND(I373*H373,2)</f>
        <v>0</v>
      </c>
      <c r="BL373" s="17" t="s">
        <v>233</v>
      </c>
      <c r="BM373" s="199" t="s">
        <v>1735</v>
      </c>
    </row>
    <row r="374" spans="1:65" s="2" customFormat="1" ht="16.5" customHeight="1">
      <c r="A374" s="34"/>
      <c r="B374" s="35"/>
      <c r="C374" s="234" t="s">
        <v>711</v>
      </c>
      <c r="D374" s="234" t="s">
        <v>339</v>
      </c>
      <c r="E374" s="235" t="s">
        <v>761</v>
      </c>
      <c r="F374" s="236" t="s">
        <v>762</v>
      </c>
      <c r="G374" s="237" t="s">
        <v>216</v>
      </c>
      <c r="H374" s="238">
        <v>2</v>
      </c>
      <c r="I374" s="239"/>
      <c r="J374" s="240">
        <f>ROUND(I374*H374,2)</f>
        <v>0</v>
      </c>
      <c r="K374" s="241"/>
      <c r="L374" s="242"/>
      <c r="M374" s="243" t="s">
        <v>1</v>
      </c>
      <c r="N374" s="244" t="s">
        <v>40</v>
      </c>
      <c r="O374" s="71"/>
      <c r="P374" s="197">
        <f>O374*H374</f>
        <v>0</v>
      </c>
      <c r="Q374" s="197">
        <v>2.0000000000000002E-5</v>
      </c>
      <c r="R374" s="197">
        <f>Q374*H374</f>
        <v>4.0000000000000003E-5</v>
      </c>
      <c r="S374" s="197">
        <v>0</v>
      </c>
      <c r="T374" s="19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311</v>
      </c>
      <c r="AT374" s="199" t="s">
        <v>339</v>
      </c>
      <c r="AU374" s="199" t="s">
        <v>145</v>
      </c>
      <c r="AY374" s="17" t="s">
        <v>137</v>
      </c>
      <c r="BE374" s="200">
        <f>IF(N374="základní",J374,0)</f>
        <v>0</v>
      </c>
      <c r="BF374" s="200">
        <f>IF(N374="snížená",J374,0)</f>
        <v>0</v>
      </c>
      <c r="BG374" s="200">
        <f>IF(N374="zákl. přenesená",J374,0)</f>
        <v>0</v>
      </c>
      <c r="BH374" s="200">
        <f>IF(N374="sníž. přenesená",J374,0)</f>
        <v>0</v>
      </c>
      <c r="BI374" s="200">
        <f>IF(N374="nulová",J374,0)</f>
        <v>0</v>
      </c>
      <c r="BJ374" s="17" t="s">
        <v>145</v>
      </c>
      <c r="BK374" s="200">
        <f>ROUND(I374*H374,2)</f>
        <v>0</v>
      </c>
      <c r="BL374" s="17" t="s">
        <v>233</v>
      </c>
      <c r="BM374" s="199" t="s">
        <v>1736</v>
      </c>
    </row>
    <row r="375" spans="1:65" s="2" customFormat="1" ht="33" customHeight="1">
      <c r="A375" s="34"/>
      <c r="B375" s="35"/>
      <c r="C375" s="187" t="s">
        <v>715</v>
      </c>
      <c r="D375" s="187" t="s">
        <v>140</v>
      </c>
      <c r="E375" s="188" t="s">
        <v>1737</v>
      </c>
      <c r="F375" s="189" t="s">
        <v>1738</v>
      </c>
      <c r="G375" s="190" t="s">
        <v>266</v>
      </c>
      <c r="H375" s="191">
        <v>7</v>
      </c>
      <c r="I375" s="192"/>
      <c r="J375" s="193">
        <f>ROUND(I375*H375,2)</f>
        <v>0</v>
      </c>
      <c r="K375" s="194"/>
      <c r="L375" s="39"/>
      <c r="M375" s="195" t="s">
        <v>1</v>
      </c>
      <c r="N375" s="196" t="s">
        <v>40</v>
      </c>
      <c r="O375" s="71"/>
      <c r="P375" s="197">
        <f>O375*H375</f>
        <v>0</v>
      </c>
      <c r="Q375" s="197">
        <v>0</v>
      </c>
      <c r="R375" s="197">
        <f>Q375*H375</f>
        <v>0</v>
      </c>
      <c r="S375" s="197">
        <v>0</v>
      </c>
      <c r="T375" s="19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233</v>
      </c>
      <c r="AT375" s="199" t="s">
        <v>140</v>
      </c>
      <c r="AU375" s="199" t="s">
        <v>145</v>
      </c>
      <c r="AY375" s="17" t="s">
        <v>137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7" t="s">
        <v>145</v>
      </c>
      <c r="BK375" s="200">
        <f>ROUND(I375*H375,2)</f>
        <v>0</v>
      </c>
      <c r="BL375" s="17" t="s">
        <v>233</v>
      </c>
      <c r="BM375" s="199" t="s">
        <v>1739</v>
      </c>
    </row>
    <row r="376" spans="1:65" s="13" customFormat="1" ht="11.25">
      <c r="B376" s="201"/>
      <c r="C376" s="202"/>
      <c r="D376" s="203" t="s">
        <v>147</v>
      </c>
      <c r="E376" s="204" t="s">
        <v>1</v>
      </c>
      <c r="F376" s="205" t="s">
        <v>1740</v>
      </c>
      <c r="G376" s="202"/>
      <c r="H376" s="204" t="s">
        <v>1</v>
      </c>
      <c r="I376" s="206"/>
      <c r="J376" s="202"/>
      <c r="K376" s="202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147</v>
      </c>
      <c r="AU376" s="211" t="s">
        <v>145</v>
      </c>
      <c r="AV376" s="13" t="s">
        <v>82</v>
      </c>
      <c r="AW376" s="13" t="s">
        <v>32</v>
      </c>
      <c r="AX376" s="13" t="s">
        <v>74</v>
      </c>
      <c r="AY376" s="211" t="s">
        <v>137</v>
      </c>
    </row>
    <row r="377" spans="1:65" s="14" customFormat="1" ht="11.25">
      <c r="B377" s="212"/>
      <c r="C377" s="213"/>
      <c r="D377" s="203" t="s">
        <v>147</v>
      </c>
      <c r="E377" s="214" t="s">
        <v>1</v>
      </c>
      <c r="F377" s="215" t="s">
        <v>182</v>
      </c>
      <c r="G377" s="213"/>
      <c r="H377" s="216">
        <v>7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147</v>
      </c>
      <c r="AU377" s="222" t="s">
        <v>145</v>
      </c>
      <c r="AV377" s="14" t="s">
        <v>145</v>
      </c>
      <c r="AW377" s="14" t="s">
        <v>32</v>
      </c>
      <c r="AX377" s="14" t="s">
        <v>82</v>
      </c>
      <c r="AY377" s="222" t="s">
        <v>137</v>
      </c>
    </row>
    <row r="378" spans="1:65" s="2" customFormat="1" ht="16.5" customHeight="1">
      <c r="A378" s="34"/>
      <c r="B378" s="35"/>
      <c r="C378" s="234" t="s">
        <v>719</v>
      </c>
      <c r="D378" s="234" t="s">
        <v>339</v>
      </c>
      <c r="E378" s="235" t="s">
        <v>1741</v>
      </c>
      <c r="F378" s="236" t="s">
        <v>1742</v>
      </c>
      <c r="G378" s="237" t="s">
        <v>266</v>
      </c>
      <c r="H378" s="238">
        <v>7</v>
      </c>
      <c r="I378" s="239"/>
      <c r="J378" s="240">
        <f>ROUND(I378*H378,2)</f>
        <v>0</v>
      </c>
      <c r="K378" s="241"/>
      <c r="L378" s="242"/>
      <c r="M378" s="243" t="s">
        <v>1</v>
      </c>
      <c r="N378" s="244" t="s">
        <v>40</v>
      </c>
      <c r="O378" s="71"/>
      <c r="P378" s="197">
        <f>O378*H378</f>
        <v>0</v>
      </c>
      <c r="Q378" s="197">
        <v>1E-4</v>
      </c>
      <c r="R378" s="197">
        <f>Q378*H378</f>
        <v>6.9999999999999999E-4</v>
      </c>
      <c r="S378" s="197">
        <v>0</v>
      </c>
      <c r="T378" s="19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311</v>
      </c>
      <c r="AT378" s="199" t="s">
        <v>339</v>
      </c>
      <c r="AU378" s="199" t="s">
        <v>145</v>
      </c>
      <c r="AY378" s="17" t="s">
        <v>137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145</v>
      </c>
      <c r="BK378" s="200">
        <f>ROUND(I378*H378,2)</f>
        <v>0</v>
      </c>
      <c r="BL378" s="17" t="s">
        <v>233</v>
      </c>
      <c r="BM378" s="199" t="s">
        <v>1743</v>
      </c>
    </row>
    <row r="379" spans="1:65" s="2" customFormat="1" ht="24.2" customHeight="1">
      <c r="A379" s="34"/>
      <c r="B379" s="35"/>
      <c r="C379" s="187" t="s">
        <v>723</v>
      </c>
      <c r="D379" s="187" t="s">
        <v>140</v>
      </c>
      <c r="E379" s="188" t="s">
        <v>765</v>
      </c>
      <c r="F379" s="189" t="s">
        <v>766</v>
      </c>
      <c r="G379" s="190" t="s">
        <v>266</v>
      </c>
      <c r="H379" s="191">
        <v>18</v>
      </c>
      <c r="I379" s="192"/>
      <c r="J379" s="193">
        <f>ROUND(I379*H379,2)</f>
        <v>0</v>
      </c>
      <c r="K379" s="194"/>
      <c r="L379" s="39"/>
      <c r="M379" s="195" t="s">
        <v>1</v>
      </c>
      <c r="N379" s="196" t="s">
        <v>40</v>
      </c>
      <c r="O379" s="71"/>
      <c r="P379" s="197">
        <f>O379*H379</f>
        <v>0</v>
      </c>
      <c r="Q379" s="197">
        <v>0</v>
      </c>
      <c r="R379" s="197">
        <f>Q379*H379</f>
        <v>0</v>
      </c>
      <c r="S379" s="197">
        <v>0</v>
      </c>
      <c r="T379" s="19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9" t="s">
        <v>233</v>
      </c>
      <c r="AT379" s="199" t="s">
        <v>140</v>
      </c>
      <c r="AU379" s="199" t="s">
        <v>145</v>
      </c>
      <c r="AY379" s="17" t="s">
        <v>137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7" t="s">
        <v>145</v>
      </c>
      <c r="BK379" s="200">
        <f>ROUND(I379*H379,2)</f>
        <v>0</v>
      </c>
      <c r="BL379" s="17" t="s">
        <v>233</v>
      </c>
      <c r="BM379" s="199" t="s">
        <v>1744</v>
      </c>
    </row>
    <row r="380" spans="1:65" s="14" customFormat="1" ht="11.25">
      <c r="B380" s="212"/>
      <c r="C380" s="213"/>
      <c r="D380" s="203" t="s">
        <v>147</v>
      </c>
      <c r="E380" s="214" t="s">
        <v>1</v>
      </c>
      <c r="F380" s="215" t="s">
        <v>1745</v>
      </c>
      <c r="G380" s="213"/>
      <c r="H380" s="216">
        <v>18</v>
      </c>
      <c r="I380" s="217"/>
      <c r="J380" s="213"/>
      <c r="K380" s="213"/>
      <c r="L380" s="218"/>
      <c r="M380" s="219"/>
      <c r="N380" s="220"/>
      <c r="O380" s="220"/>
      <c r="P380" s="220"/>
      <c r="Q380" s="220"/>
      <c r="R380" s="220"/>
      <c r="S380" s="220"/>
      <c r="T380" s="221"/>
      <c r="AT380" s="222" t="s">
        <v>147</v>
      </c>
      <c r="AU380" s="222" t="s">
        <v>145</v>
      </c>
      <c r="AV380" s="14" t="s">
        <v>145</v>
      </c>
      <c r="AW380" s="14" t="s">
        <v>32</v>
      </c>
      <c r="AX380" s="14" t="s">
        <v>82</v>
      </c>
      <c r="AY380" s="222" t="s">
        <v>137</v>
      </c>
    </row>
    <row r="381" spans="1:65" s="2" customFormat="1" ht="24.2" customHeight="1">
      <c r="A381" s="34"/>
      <c r="B381" s="35"/>
      <c r="C381" s="234" t="s">
        <v>727</v>
      </c>
      <c r="D381" s="234" t="s">
        <v>339</v>
      </c>
      <c r="E381" s="235" t="s">
        <v>770</v>
      </c>
      <c r="F381" s="236" t="s">
        <v>771</v>
      </c>
      <c r="G381" s="237" t="s">
        <v>266</v>
      </c>
      <c r="H381" s="238">
        <v>14.4</v>
      </c>
      <c r="I381" s="239"/>
      <c r="J381" s="240">
        <f>ROUND(I381*H381,2)</f>
        <v>0</v>
      </c>
      <c r="K381" s="241"/>
      <c r="L381" s="242"/>
      <c r="M381" s="243" t="s">
        <v>1</v>
      </c>
      <c r="N381" s="244" t="s">
        <v>40</v>
      </c>
      <c r="O381" s="71"/>
      <c r="P381" s="197">
        <f>O381*H381</f>
        <v>0</v>
      </c>
      <c r="Q381" s="197">
        <v>1.0000000000000001E-5</v>
      </c>
      <c r="R381" s="197">
        <f>Q381*H381</f>
        <v>1.44E-4</v>
      </c>
      <c r="S381" s="197">
        <v>0</v>
      </c>
      <c r="T381" s="19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9" t="s">
        <v>311</v>
      </c>
      <c r="AT381" s="199" t="s">
        <v>339</v>
      </c>
      <c r="AU381" s="199" t="s">
        <v>145</v>
      </c>
      <c r="AY381" s="17" t="s">
        <v>137</v>
      </c>
      <c r="BE381" s="200">
        <f>IF(N381="základní",J381,0)</f>
        <v>0</v>
      </c>
      <c r="BF381" s="200">
        <f>IF(N381="snížená",J381,0)</f>
        <v>0</v>
      </c>
      <c r="BG381" s="200">
        <f>IF(N381="zákl. přenesená",J381,0)</f>
        <v>0</v>
      </c>
      <c r="BH381" s="200">
        <f>IF(N381="sníž. přenesená",J381,0)</f>
        <v>0</v>
      </c>
      <c r="BI381" s="200">
        <f>IF(N381="nulová",J381,0)</f>
        <v>0</v>
      </c>
      <c r="BJ381" s="17" t="s">
        <v>145</v>
      </c>
      <c r="BK381" s="200">
        <f>ROUND(I381*H381,2)</f>
        <v>0</v>
      </c>
      <c r="BL381" s="17" t="s">
        <v>233</v>
      </c>
      <c r="BM381" s="199" t="s">
        <v>1746</v>
      </c>
    </row>
    <row r="382" spans="1:65" s="13" customFormat="1" ht="11.25">
      <c r="B382" s="201"/>
      <c r="C382" s="202"/>
      <c r="D382" s="203" t="s">
        <v>147</v>
      </c>
      <c r="E382" s="204" t="s">
        <v>1</v>
      </c>
      <c r="F382" s="205" t="s">
        <v>773</v>
      </c>
      <c r="G382" s="202"/>
      <c r="H382" s="204" t="s">
        <v>1</v>
      </c>
      <c r="I382" s="206"/>
      <c r="J382" s="202"/>
      <c r="K382" s="202"/>
      <c r="L382" s="207"/>
      <c r="M382" s="208"/>
      <c r="N382" s="209"/>
      <c r="O382" s="209"/>
      <c r="P382" s="209"/>
      <c r="Q382" s="209"/>
      <c r="R382" s="209"/>
      <c r="S382" s="209"/>
      <c r="T382" s="210"/>
      <c r="AT382" s="211" t="s">
        <v>147</v>
      </c>
      <c r="AU382" s="211" t="s">
        <v>145</v>
      </c>
      <c r="AV382" s="13" t="s">
        <v>82</v>
      </c>
      <c r="AW382" s="13" t="s">
        <v>32</v>
      </c>
      <c r="AX382" s="13" t="s">
        <v>74</v>
      </c>
      <c r="AY382" s="211" t="s">
        <v>137</v>
      </c>
    </row>
    <row r="383" spans="1:65" s="13" customFormat="1" ht="11.25">
      <c r="B383" s="201"/>
      <c r="C383" s="202"/>
      <c r="D383" s="203" t="s">
        <v>147</v>
      </c>
      <c r="E383" s="204" t="s">
        <v>1</v>
      </c>
      <c r="F383" s="205" t="s">
        <v>1747</v>
      </c>
      <c r="G383" s="202"/>
      <c r="H383" s="204" t="s">
        <v>1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147</v>
      </c>
      <c r="AU383" s="211" t="s">
        <v>145</v>
      </c>
      <c r="AV383" s="13" t="s">
        <v>82</v>
      </c>
      <c r="AW383" s="13" t="s">
        <v>32</v>
      </c>
      <c r="AX383" s="13" t="s">
        <v>74</v>
      </c>
      <c r="AY383" s="211" t="s">
        <v>137</v>
      </c>
    </row>
    <row r="384" spans="1:65" s="13" customFormat="1" ht="11.25">
      <c r="B384" s="201"/>
      <c r="C384" s="202"/>
      <c r="D384" s="203" t="s">
        <v>147</v>
      </c>
      <c r="E384" s="204" t="s">
        <v>1</v>
      </c>
      <c r="F384" s="205" t="s">
        <v>387</v>
      </c>
      <c r="G384" s="202"/>
      <c r="H384" s="204" t="s">
        <v>1</v>
      </c>
      <c r="I384" s="206"/>
      <c r="J384" s="202"/>
      <c r="K384" s="202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147</v>
      </c>
      <c r="AU384" s="211" t="s">
        <v>145</v>
      </c>
      <c r="AV384" s="13" t="s">
        <v>82</v>
      </c>
      <c r="AW384" s="13" t="s">
        <v>32</v>
      </c>
      <c r="AX384" s="13" t="s">
        <v>74</v>
      </c>
      <c r="AY384" s="211" t="s">
        <v>137</v>
      </c>
    </row>
    <row r="385" spans="1:65" s="14" customFormat="1" ht="11.25">
      <c r="B385" s="212"/>
      <c r="C385" s="213"/>
      <c r="D385" s="203" t="s">
        <v>147</v>
      </c>
      <c r="E385" s="214" t="s">
        <v>1</v>
      </c>
      <c r="F385" s="215" t="s">
        <v>213</v>
      </c>
      <c r="G385" s="213"/>
      <c r="H385" s="216">
        <v>12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147</v>
      </c>
      <c r="AU385" s="222" t="s">
        <v>145</v>
      </c>
      <c r="AV385" s="14" t="s">
        <v>145</v>
      </c>
      <c r="AW385" s="14" t="s">
        <v>32</v>
      </c>
      <c r="AX385" s="14" t="s">
        <v>82</v>
      </c>
      <c r="AY385" s="222" t="s">
        <v>137</v>
      </c>
    </row>
    <row r="386" spans="1:65" s="14" customFormat="1" ht="11.25">
      <c r="B386" s="212"/>
      <c r="C386" s="213"/>
      <c r="D386" s="203" t="s">
        <v>147</v>
      </c>
      <c r="E386" s="213"/>
      <c r="F386" s="215" t="s">
        <v>813</v>
      </c>
      <c r="G386" s="213"/>
      <c r="H386" s="216">
        <v>14.4</v>
      </c>
      <c r="I386" s="217"/>
      <c r="J386" s="213"/>
      <c r="K386" s="213"/>
      <c r="L386" s="218"/>
      <c r="M386" s="219"/>
      <c r="N386" s="220"/>
      <c r="O386" s="220"/>
      <c r="P386" s="220"/>
      <c r="Q386" s="220"/>
      <c r="R386" s="220"/>
      <c r="S386" s="220"/>
      <c r="T386" s="221"/>
      <c r="AT386" s="222" t="s">
        <v>147</v>
      </c>
      <c r="AU386" s="222" t="s">
        <v>145</v>
      </c>
      <c r="AV386" s="14" t="s">
        <v>145</v>
      </c>
      <c r="AW386" s="14" t="s">
        <v>4</v>
      </c>
      <c r="AX386" s="14" t="s">
        <v>82</v>
      </c>
      <c r="AY386" s="222" t="s">
        <v>137</v>
      </c>
    </row>
    <row r="387" spans="1:65" s="2" customFormat="1" ht="24.2" customHeight="1">
      <c r="A387" s="34"/>
      <c r="B387" s="35"/>
      <c r="C387" s="234" t="s">
        <v>733</v>
      </c>
      <c r="D387" s="234" t="s">
        <v>339</v>
      </c>
      <c r="E387" s="235" t="s">
        <v>777</v>
      </c>
      <c r="F387" s="236" t="s">
        <v>778</v>
      </c>
      <c r="G387" s="237" t="s">
        <v>266</v>
      </c>
      <c r="H387" s="238">
        <v>7.2</v>
      </c>
      <c r="I387" s="239"/>
      <c r="J387" s="240">
        <f>ROUND(I387*H387,2)</f>
        <v>0</v>
      </c>
      <c r="K387" s="241"/>
      <c r="L387" s="242"/>
      <c r="M387" s="243" t="s">
        <v>1</v>
      </c>
      <c r="N387" s="244" t="s">
        <v>40</v>
      </c>
      <c r="O387" s="71"/>
      <c r="P387" s="197">
        <f>O387*H387</f>
        <v>0</v>
      </c>
      <c r="Q387" s="197">
        <v>1.0000000000000001E-5</v>
      </c>
      <c r="R387" s="197">
        <f>Q387*H387</f>
        <v>7.2000000000000002E-5</v>
      </c>
      <c r="S387" s="197">
        <v>0</v>
      </c>
      <c r="T387" s="19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311</v>
      </c>
      <c r="AT387" s="199" t="s">
        <v>339</v>
      </c>
      <c r="AU387" s="199" t="s">
        <v>145</v>
      </c>
      <c r="AY387" s="17" t="s">
        <v>137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7" t="s">
        <v>145</v>
      </c>
      <c r="BK387" s="200">
        <f>ROUND(I387*H387,2)</f>
        <v>0</v>
      </c>
      <c r="BL387" s="17" t="s">
        <v>233</v>
      </c>
      <c r="BM387" s="199" t="s">
        <v>1748</v>
      </c>
    </row>
    <row r="388" spans="1:65" s="13" customFormat="1" ht="11.25">
      <c r="B388" s="201"/>
      <c r="C388" s="202"/>
      <c r="D388" s="203" t="s">
        <v>147</v>
      </c>
      <c r="E388" s="204" t="s">
        <v>1</v>
      </c>
      <c r="F388" s="205" t="s">
        <v>780</v>
      </c>
      <c r="G388" s="202"/>
      <c r="H388" s="204" t="s">
        <v>1</v>
      </c>
      <c r="I388" s="206"/>
      <c r="J388" s="202"/>
      <c r="K388" s="202"/>
      <c r="L388" s="207"/>
      <c r="M388" s="208"/>
      <c r="N388" s="209"/>
      <c r="O388" s="209"/>
      <c r="P388" s="209"/>
      <c r="Q388" s="209"/>
      <c r="R388" s="209"/>
      <c r="S388" s="209"/>
      <c r="T388" s="210"/>
      <c r="AT388" s="211" t="s">
        <v>147</v>
      </c>
      <c r="AU388" s="211" t="s">
        <v>145</v>
      </c>
      <c r="AV388" s="13" t="s">
        <v>82</v>
      </c>
      <c r="AW388" s="13" t="s">
        <v>32</v>
      </c>
      <c r="AX388" s="13" t="s">
        <v>74</v>
      </c>
      <c r="AY388" s="211" t="s">
        <v>137</v>
      </c>
    </row>
    <row r="389" spans="1:65" s="13" customFormat="1" ht="11.25">
      <c r="B389" s="201"/>
      <c r="C389" s="202"/>
      <c r="D389" s="203" t="s">
        <v>147</v>
      </c>
      <c r="E389" s="204" t="s">
        <v>1</v>
      </c>
      <c r="F389" s="205" t="s">
        <v>1749</v>
      </c>
      <c r="G389" s="202"/>
      <c r="H389" s="204" t="s">
        <v>1</v>
      </c>
      <c r="I389" s="206"/>
      <c r="J389" s="202"/>
      <c r="K389" s="202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147</v>
      </c>
      <c r="AU389" s="211" t="s">
        <v>145</v>
      </c>
      <c r="AV389" s="13" t="s">
        <v>82</v>
      </c>
      <c r="AW389" s="13" t="s">
        <v>32</v>
      </c>
      <c r="AX389" s="13" t="s">
        <v>74</v>
      </c>
      <c r="AY389" s="211" t="s">
        <v>137</v>
      </c>
    </row>
    <row r="390" spans="1:65" s="13" customFormat="1" ht="11.25">
      <c r="B390" s="201"/>
      <c r="C390" s="202"/>
      <c r="D390" s="203" t="s">
        <v>147</v>
      </c>
      <c r="E390" s="204" t="s">
        <v>1</v>
      </c>
      <c r="F390" s="205" t="s">
        <v>387</v>
      </c>
      <c r="G390" s="202"/>
      <c r="H390" s="204" t="s">
        <v>1</v>
      </c>
      <c r="I390" s="206"/>
      <c r="J390" s="202"/>
      <c r="K390" s="202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147</v>
      </c>
      <c r="AU390" s="211" t="s">
        <v>145</v>
      </c>
      <c r="AV390" s="13" t="s">
        <v>82</v>
      </c>
      <c r="AW390" s="13" t="s">
        <v>32</v>
      </c>
      <c r="AX390" s="13" t="s">
        <v>74</v>
      </c>
      <c r="AY390" s="211" t="s">
        <v>137</v>
      </c>
    </row>
    <row r="391" spans="1:65" s="14" customFormat="1" ht="11.25">
      <c r="B391" s="212"/>
      <c r="C391" s="213"/>
      <c r="D391" s="203" t="s">
        <v>147</v>
      </c>
      <c r="E391" s="214" t="s">
        <v>1</v>
      </c>
      <c r="F391" s="215" t="s">
        <v>150</v>
      </c>
      <c r="G391" s="213"/>
      <c r="H391" s="216">
        <v>6</v>
      </c>
      <c r="I391" s="217"/>
      <c r="J391" s="213"/>
      <c r="K391" s="213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147</v>
      </c>
      <c r="AU391" s="222" t="s">
        <v>145</v>
      </c>
      <c r="AV391" s="14" t="s">
        <v>145</v>
      </c>
      <c r="AW391" s="14" t="s">
        <v>32</v>
      </c>
      <c r="AX391" s="14" t="s">
        <v>82</v>
      </c>
      <c r="AY391" s="222" t="s">
        <v>137</v>
      </c>
    </row>
    <row r="392" spans="1:65" s="14" customFormat="1" ht="11.25">
      <c r="B392" s="212"/>
      <c r="C392" s="213"/>
      <c r="D392" s="203" t="s">
        <v>147</v>
      </c>
      <c r="E392" s="213"/>
      <c r="F392" s="215" t="s">
        <v>1750</v>
      </c>
      <c r="G392" s="213"/>
      <c r="H392" s="216">
        <v>7.2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147</v>
      </c>
      <c r="AU392" s="222" t="s">
        <v>145</v>
      </c>
      <c r="AV392" s="14" t="s">
        <v>145</v>
      </c>
      <c r="AW392" s="14" t="s">
        <v>4</v>
      </c>
      <c r="AX392" s="14" t="s">
        <v>82</v>
      </c>
      <c r="AY392" s="222" t="s">
        <v>137</v>
      </c>
    </row>
    <row r="393" spans="1:65" s="2" customFormat="1" ht="24.2" customHeight="1">
      <c r="A393" s="34"/>
      <c r="B393" s="35"/>
      <c r="C393" s="187" t="s">
        <v>738</v>
      </c>
      <c r="D393" s="187" t="s">
        <v>140</v>
      </c>
      <c r="E393" s="188" t="s">
        <v>820</v>
      </c>
      <c r="F393" s="189" t="s">
        <v>821</v>
      </c>
      <c r="G393" s="190" t="s">
        <v>216</v>
      </c>
      <c r="H393" s="191">
        <v>8</v>
      </c>
      <c r="I393" s="192"/>
      <c r="J393" s="193">
        <f t="shared" ref="J393:J411" si="30">ROUND(I393*H393,2)</f>
        <v>0</v>
      </c>
      <c r="K393" s="194"/>
      <c r="L393" s="39"/>
      <c r="M393" s="195" t="s">
        <v>1</v>
      </c>
      <c r="N393" s="196" t="s">
        <v>40</v>
      </c>
      <c r="O393" s="71"/>
      <c r="P393" s="197">
        <f t="shared" ref="P393:P411" si="31">O393*H393</f>
        <v>0</v>
      </c>
      <c r="Q393" s="197">
        <v>0</v>
      </c>
      <c r="R393" s="197">
        <f t="shared" ref="R393:R411" si="32">Q393*H393</f>
        <v>0</v>
      </c>
      <c r="S393" s="197">
        <v>0</v>
      </c>
      <c r="T393" s="198">
        <f t="shared" ref="T393:T411" si="33"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233</v>
      </c>
      <c r="AT393" s="199" t="s">
        <v>140</v>
      </c>
      <c r="AU393" s="199" t="s">
        <v>145</v>
      </c>
      <c r="AY393" s="17" t="s">
        <v>137</v>
      </c>
      <c r="BE393" s="200">
        <f t="shared" ref="BE393:BE411" si="34">IF(N393="základní",J393,0)</f>
        <v>0</v>
      </c>
      <c r="BF393" s="200">
        <f t="shared" ref="BF393:BF411" si="35">IF(N393="snížená",J393,0)</f>
        <v>0</v>
      </c>
      <c r="BG393" s="200">
        <f t="shared" ref="BG393:BG411" si="36">IF(N393="zákl. přenesená",J393,0)</f>
        <v>0</v>
      </c>
      <c r="BH393" s="200">
        <f t="shared" ref="BH393:BH411" si="37">IF(N393="sníž. přenesená",J393,0)</f>
        <v>0</v>
      </c>
      <c r="BI393" s="200">
        <f t="shared" ref="BI393:BI411" si="38">IF(N393="nulová",J393,0)</f>
        <v>0</v>
      </c>
      <c r="BJ393" s="17" t="s">
        <v>145</v>
      </c>
      <c r="BK393" s="200">
        <f t="shared" ref="BK393:BK411" si="39">ROUND(I393*H393,2)</f>
        <v>0</v>
      </c>
      <c r="BL393" s="17" t="s">
        <v>233</v>
      </c>
      <c r="BM393" s="199" t="s">
        <v>1751</v>
      </c>
    </row>
    <row r="394" spans="1:65" s="2" customFormat="1" ht="24.2" customHeight="1">
      <c r="A394" s="34"/>
      <c r="B394" s="35"/>
      <c r="C394" s="187" t="s">
        <v>743</v>
      </c>
      <c r="D394" s="187" t="s">
        <v>140</v>
      </c>
      <c r="E394" s="188" t="s">
        <v>824</v>
      </c>
      <c r="F394" s="189" t="s">
        <v>825</v>
      </c>
      <c r="G394" s="190" t="s">
        <v>216</v>
      </c>
      <c r="H394" s="191">
        <v>2</v>
      </c>
      <c r="I394" s="192"/>
      <c r="J394" s="193">
        <f t="shared" si="30"/>
        <v>0</v>
      </c>
      <c r="K394" s="194"/>
      <c r="L394" s="39"/>
      <c r="M394" s="195" t="s">
        <v>1</v>
      </c>
      <c r="N394" s="196" t="s">
        <v>40</v>
      </c>
      <c r="O394" s="71"/>
      <c r="P394" s="197">
        <f t="shared" si="31"/>
        <v>0</v>
      </c>
      <c r="Q394" s="197">
        <v>0</v>
      </c>
      <c r="R394" s="197">
        <f t="shared" si="32"/>
        <v>0</v>
      </c>
      <c r="S394" s="197">
        <v>0</v>
      </c>
      <c r="T394" s="198">
        <f t="shared" si="3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233</v>
      </c>
      <c r="AT394" s="199" t="s">
        <v>140</v>
      </c>
      <c r="AU394" s="199" t="s">
        <v>145</v>
      </c>
      <c r="AY394" s="17" t="s">
        <v>137</v>
      </c>
      <c r="BE394" s="200">
        <f t="shared" si="34"/>
        <v>0</v>
      </c>
      <c r="BF394" s="200">
        <f t="shared" si="35"/>
        <v>0</v>
      </c>
      <c r="BG394" s="200">
        <f t="shared" si="36"/>
        <v>0</v>
      </c>
      <c r="BH394" s="200">
        <f t="shared" si="37"/>
        <v>0</v>
      </c>
      <c r="BI394" s="200">
        <f t="shared" si="38"/>
        <v>0</v>
      </c>
      <c r="BJ394" s="17" t="s">
        <v>145</v>
      </c>
      <c r="BK394" s="200">
        <f t="shared" si="39"/>
        <v>0</v>
      </c>
      <c r="BL394" s="17" t="s">
        <v>233</v>
      </c>
      <c r="BM394" s="199" t="s">
        <v>1752</v>
      </c>
    </row>
    <row r="395" spans="1:65" s="2" customFormat="1" ht="24.2" customHeight="1">
      <c r="A395" s="34"/>
      <c r="B395" s="35"/>
      <c r="C395" s="187" t="s">
        <v>748</v>
      </c>
      <c r="D395" s="187" t="s">
        <v>140</v>
      </c>
      <c r="E395" s="188" t="s">
        <v>852</v>
      </c>
      <c r="F395" s="189" t="s">
        <v>853</v>
      </c>
      <c r="G395" s="190" t="s">
        <v>216</v>
      </c>
      <c r="H395" s="191">
        <v>2</v>
      </c>
      <c r="I395" s="192"/>
      <c r="J395" s="193">
        <f t="shared" si="30"/>
        <v>0</v>
      </c>
      <c r="K395" s="194"/>
      <c r="L395" s="39"/>
      <c r="M395" s="195" t="s">
        <v>1</v>
      </c>
      <c r="N395" s="196" t="s">
        <v>40</v>
      </c>
      <c r="O395" s="71"/>
      <c r="P395" s="197">
        <f t="shared" si="31"/>
        <v>0</v>
      </c>
      <c r="Q395" s="197">
        <v>0</v>
      </c>
      <c r="R395" s="197">
        <f t="shared" si="32"/>
        <v>0</v>
      </c>
      <c r="S395" s="197">
        <v>0</v>
      </c>
      <c r="T395" s="198">
        <f t="shared" si="3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233</v>
      </c>
      <c r="AT395" s="199" t="s">
        <v>140</v>
      </c>
      <c r="AU395" s="199" t="s">
        <v>145</v>
      </c>
      <c r="AY395" s="17" t="s">
        <v>137</v>
      </c>
      <c r="BE395" s="200">
        <f t="shared" si="34"/>
        <v>0</v>
      </c>
      <c r="BF395" s="200">
        <f t="shared" si="35"/>
        <v>0</v>
      </c>
      <c r="BG395" s="200">
        <f t="shared" si="36"/>
        <v>0</v>
      </c>
      <c r="BH395" s="200">
        <f t="shared" si="37"/>
        <v>0</v>
      </c>
      <c r="BI395" s="200">
        <f t="shared" si="38"/>
        <v>0</v>
      </c>
      <c r="BJ395" s="17" t="s">
        <v>145</v>
      </c>
      <c r="BK395" s="200">
        <f t="shared" si="39"/>
        <v>0</v>
      </c>
      <c r="BL395" s="17" t="s">
        <v>233</v>
      </c>
      <c r="BM395" s="199" t="s">
        <v>1753</v>
      </c>
    </row>
    <row r="396" spans="1:65" s="2" customFormat="1" ht="16.5" customHeight="1">
      <c r="A396" s="34"/>
      <c r="B396" s="35"/>
      <c r="C396" s="234" t="s">
        <v>752</v>
      </c>
      <c r="D396" s="234" t="s">
        <v>339</v>
      </c>
      <c r="E396" s="235" t="s">
        <v>856</v>
      </c>
      <c r="F396" s="236" t="s">
        <v>857</v>
      </c>
      <c r="G396" s="237" t="s">
        <v>216</v>
      </c>
      <c r="H396" s="238">
        <v>2</v>
      </c>
      <c r="I396" s="239"/>
      <c r="J396" s="240">
        <f t="shared" si="30"/>
        <v>0</v>
      </c>
      <c r="K396" s="241"/>
      <c r="L396" s="242"/>
      <c r="M396" s="243" t="s">
        <v>1</v>
      </c>
      <c r="N396" s="244" t="s">
        <v>40</v>
      </c>
      <c r="O396" s="71"/>
      <c r="P396" s="197">
        <f t="shared" si="31"/>
        <v>0</v>
      </c>
      <c r="Q396" s="197">
        <v>4.0000000000000003E-5</v>
      </c>
      <c r="R396" s="197">
        <f t="shared" si="32"/>
        <v>8.0000000000000007E-5</v>
      </c>
      <c r="S396" s="197">
        <v>0</v>
      </c>
      <c r="T396" s="198">
        <f t="shared" si="3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311</v>
      </c>
      <c r="AT396" s="199" t="s">
        <v>339</v>
      </c>
      <c r="AU396" s="199" t="s">
        <v>145</v>
      </c>
      <c r="AY396" s="17" t="s">
        <v>137</v>
      </c>
      <c r="BE396" s="200">
        <f t="shared" si="34"/>
        <v>0</v>
      </c>
      <c r="BF396" s="200">
        <f t="shared" si="35"/>
        <v>0</v>
      </c>
      <c r="BG396" s="200">
        <f t="shared" si="36"/>
        <v>0</v>
      </c>
      <c r="BH396" s="200">
        <f t="shared" si="37"/>
        <v>0</v>
      </c>
      <c r="BI396" s="200">
        <f t="shared" si="38"/>
        <v>0</v>
      </c>
      <c r="BJ396" s="17" t="s">
        <v>145</v>
      </c>
      <c r="BK396" s="200">
        <f t="shared" si="39"/>
        <v>0</v>
      </c>
      <c r="BL396" s="17" t="s">
        <v>233</v>
      </c>
      <c r="BM396" s="199" t="s">
        <v>1754</v>
      </c>
    </row>
    <row r="397" spans="1:65" s="2" customFormat="1" ht="24.2" customHeight="1">
      <c r="A397" s="34"/>
      <c r="B397" s="35"/>
      <c r="C397" s="234" t="s">
        <v>756</v>
      </c>
      <c r="D397" s="234" t="s">
        <v>339</v>
      </c>
      <c r="E397" s="235" t="s">
        <v>860</v>
      </c>
      <c r="F397" s="236" t="s">
        <v>861</v>
      </c>
      <c r="G397" s="237" t="s">
        <v>216</v>
      </c>
      <c r="H397" s="238">
        <v>2</v>
      </c>
      <c r="I397" s="239"/>
      <c r="J397" s="240">
        <f t="shared" si="30"/>
        <v>0</v>
      </c>
      <c r="K397" s="241"/>
      <c r="L397" s="242"/>
      <c r="M397" s="243" t="s">
        <v>1</v>
      </c>
      <c r="N397" s="244" t="s">
        <v>40</v>
      </c>
      <c r="O397" s="71"/>
      <c r="P397" s="197">
        <f t="shared" si="31"/>
        <v>0</v>
      </c>
      <c r="Q397" s="197">
        <v>4.0000000000000003E-5</v>
      </c>
      <c r="R397" s="197">
        <f t="shared" si="32"/>
        <v>8.0000000000000007E-5</v>
      </c>
      <c r="S397" s="197">
        <v>0</v>
      </c>
      <c r="T397" s="198">
        <f t="shared" si="33"/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9" t="s">
        <v>311</v>
      </c>
      <c r="AT397" s="199" t="s">
        <v>339</v>
      </c>
      <c r="AU397" s="199" t="s">
        <v>145</v>
      </c>
      <c r="AY397" s="17" t="s">
        <v>137</v>
      </c>
      <c r="BE397" s="200">
        <f t="shared" si="34"/>
        <v>0</v>
      </c>
      <c r="BF397" s="200">
        <f t="shared" si="35"/>
        <v>0</v>
      </c>
      <c r="BG397" s="200">
        <f t="shared" si="36"/>
        <v>0</v>
      </c>
      <c r="BH397" s="200">
        <f t="shared" si="37"/>
        <v>0</v>
      </c>
      <c r="BI397" s="200">
        <f t="shared" si="38"/>
        <v>0</v>
      </c>
      <c r="BJ397" s="17" t="s">
        <v>145</v>
      </c>
      <c r="BK397" s="200">
        <f t="shared" si="39"/>
        <v>0</v>
      </c>
      <c r="BL397" s="17" t="s">
        <v>233</v>
      </c>
      <c r="BM397" s="199" t="s">
        <v>1755</v>
      </c>
    </row>
    <row r="398" spans="1:65" s="2" customFormat="1" ht="24.2" customHeight="1">
      <c r="A398" s="34"/>
      <c r="B398" s="35"/>
      <c r="C398" s="234" t="s">
        <v>760</v>
      </c>
      <c r="D398" s="234" t="s">
        <v>339</v>
      </c>
      <c r="E398" s="235" t="s">
        <v>864</v>
      </c>
      <c r="F398" s="236" t="s">
        <v>865</v>
      </c>
      <c r="G398" s="237" t="s">
        <v>216</v>
      </c>
      <c r="H398" s="238">
        <v>2</v>
      </c>
      <c r="I398" s="239"/>
      <c r="J398" s="240">
        <f t="shared" si="30"/>
        <v>0</v>
      </c>
      <c r="K398" s="241"/>
      <c r="L398" s="242"/>
      <c r="M398" s="243" t="s">
        <v>1</v>
      </c>
      <c r="N398" s="244" t="s">
        <v>40</v>
      </c>
      <c r="O398" s="71"/>
      <c r="P398" s="197">
        <f t="shared" si="31"/>
        <v>0</v>
      </c>
      <c r="Q398" s="197">
        <v>1.0000000000000001E-5</v>
      </c>
      <c r="R398" s="197">
        <f t="shared" si="32"/>
        <v>2.0000000000000002E-5</v>
      </c>
      <c r="S398" s="197">
        <v>0</v>
      </c>
      <c r="T398" s="198">
        <f t="shared" si="33"/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9" t="s">
        <v>311</v>
      </c>
      <c r="AT398" s="199" t="s">
        <v>339</v>
      </c>
      <c r="AU398" s="199" t="s">
        <v>145</v>
      </c>
      <c r="AY398" s="17" t="s">
        <v>137</v>
      </c>
      <c r="BE398" s="200">
        <f t="shared" si="34"/>
        <v>0</v>
      </c>
      <c r="BF398" s="200">
        <f t="shared" si="35"/>
        <v>0</v>
      </c>
      <c r="BG398" s="200">
        <f t="shared" si="36"/>
        <v>0</v>
      </c>
      <c r="BH398" s="200">
        <f t="shared" si="37"/>
        <v>0</v>
      </c>
      <c r="BI398" s="200">
        <f t="shared" si="38"/>
        <v>0</v>
      </c>
      <c r="BJ398" s="17" t="s">
        <v>145</v>
      </c>
      <c r="BK398" s="200">
        <f t="shared" si="39"/>
        <v>0</v>
      </c>
      <c r="BL398" s="17" t="s">
        <v>233</v>
      </c>
      <c r="BM398" s="199" t="s">
        <v>1756</v>
      </c>
    </row>
    <row r="399" spans="1:65" s="2" customFormat="1" ht="24.2" customHeight="1">
      <c r="A399" s="34"/>
      <c r="B399" s="35"/>
      <c r="C399" s="187" t="s">
        <v>764</v>
      </c>
      <c r="D399" s="187" t="s">
        <v>140</v>
      </c>
      <c r="E399" s="188" t="s">
        <v>901</v>
      </c>
      <c r="F399" s="189" t="s">
        <v>902</v>
      </c>
      <c r="G399" s="190" t="s">
        <v>216</v>
      </c>
      <c r="H399" s="191">
        <v>1</v>
      </c>
      <c r="I399" s="192"/>
      <c r="J399" s="193">
        <f t="shared" si="30"/>
        <v>0</v>
      </c>
      <c r="K399" s="194"/>
      <c r="L399" s="39"/>
      <c r="M399" s="195" t="s">
        <v>1</v>
      </c>
      <c r="N399" s="196" t="s">
        <v>40</v>
      </c>
      <c r="O399" s="71"/>
      <c r="P399" s="197">
        <f t="shared" si="31"/>
        <v>0</v>
      </c>
      <c r="Q399" s="197">
        <v>0</v>
      </c>
      <c r="R399" s="197">
        <f t="shared" si="32"/>
        <v>0</v>
      </c>
      <c r="S399" s="197">
        <v>0</v>
      </c>
      <c r="T399" s="198">
        <f t="shared" si="3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233</v>
      </c>
      <c r="AT399" s="199" t="s">
        <v>140</v>
      </c>
      <c r="AU399" s="199" t="s">
        <v>145</v>
      </c>
      <c r="AY399" s="17" t="s">
        <v>137</v>
      </c>
      <c r="BE399" s="200">
        <f t="shared" si="34"/>
        <v>0</v>
      </c>
      <c r="BF399" s="200">
        <f t="shared" si="35"/>
        <v>0</v>
      </c>
      <c r="BG399" s="200">
        <f t="shared" si="36"/>
        <v>0</v>
      </c>
      <c r="BH399" s="200">
        <f t="shared" si="37"/>
        <v>0</v>
      </c>
      <c r="BI399" s="200">
        <f t="shared" si="38"/>
        <v>0</v>
      </c>
      <c r="BJ399" s="17" t="s">
        <v>145</v>
      </c>
      <c r="BK399" s="200">
        <f t="shared" si="39"/>
        <v>0</v>
      </c>
      <c r="BL399" s="17" t="s">
        <v>233</v>
      </c>
      <c r="BM399" s="199" t="s">
        <v>1757</v>
      </c>
    </row>
    <row r="400" spans="1:65" s="2" customFormat="1" ht="24.2" customHeight="1">
      <c r="A400" s="34"/>
      <c r="B400" s="35"/>
      <c r="C400" s="234" t="s">
        <v>769</v>
      </c>
      <c r="D400" s="234" t="s">
        <v>339</v>
      </c>
      <c r="E400" s="235" t="s">
        <v>905</v>
      </c>
      <c r="F400" s="236" t="s">
        <v>906</v>
      </c>
      <c r="G400" s="237" t="s">
        <v>216</v>
      </c>
      <c r="H400" s="238">
        <v>1</v>
      </c>
      <c r="I400" s="239"/>
      <c r="J400" s="240">
        <f t="shared" si="30"/>
        <v>0</v>
      </c>
      <c r="K400" s="241"/>
      <c r="L400" s="242"/>
      <c r="M400" s="243" t="s">
        <v>1</v>
      </c>
      <c r="N400" s="244" t="s">
        <v>40</v>
      </c>
      <c r="O400" s="71"/>
      <c r="P400" s="197">
        <f t="shared" si="31"/>
        <v>0</v>
      </c>
      <c r="Q400" s="197">
        <v>6.9999999999999994E-5</v>
      </c>
      <c r="R400" s="197">
        <f t="shared" si="32"/>
        <v>6.9999999999999994E-5</v>
      </c>
      <c r="S400" s="197">
        <v>0</v>
      </c>
      <c r="T400" s="198">
        <f t="shared" si="33"/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311</v>
      </c>
      <c r="AT400" s="199" t="s">
        <v>339</v>
      </c>
      <c r="AU400" s="199" t="s">
        <v>145</v>
      </c>
      <c r="AY400" s="17" t="s">
        <v>137</v>
      </c>
      <c r="BE400" s="200">
        <f t="shared" si="34"/>
        <v>0</v>
      </c>
      <c r="BF400" s="200">
        <f t="shared" si="35"/>
        <v>0</v>
      </c>
      <c r="BG400" s="200">
        <f t="shared" si="36"/>
        <v>0</v>
      </c>
      <c r="BH400" s="200">
        <f t="shared" si="37"/>
        <v>0</v>
      </c>
      <c r="BI400" s="200">
        <f t="shared" si="38"/>
        <v>0</v>
      </c>
      <c r="BJ400" s="17" t="s">
        <v>145</v>
      </c>
      <c r="BK400" s="200">
        <f t="shared" si="39"/>
        <v>0</v>
      </c>
      <c r="BL400" s="17" t="s">
        <v>233</v>
      </c>
      <c r="BM400" s="199" t="s">
        <v>1758</v>
      </c>
    </row>
    <row r="401" spans="1:65" s="2" customFormat="1" ht="24.2" customHeight="1">
      <c r="A401" s="34"/>
      <c r="B401" s="35"/>
      <c r="C401" s="234" t="s">
        <v>776</v>
      </c>
      <c r="D401" s="234" t="s">
        <v>339</v>
      </c>
      <c r="E401" s="235" t="s">
        <v>909</v>
      </c>
      <c r="F401" s="236" t="s">
        <v>910</v>
      </c>
      <c r="G401" s="237" t="s">
        <v>216</v>
      </c>
      <c r="H401" s="238">
        <v>1</v>
      </c>
      <c r="I401" s="239"/>
      <c r="J401" s="240">
        <f t="shared" si="30"/>
        <v>0</v>
      </c>
      <c r="K401" s="241"/>
      <c r="L401" s="242"/>
      <c r="M401" s="243" t="s">
        <v>1</v>
      </c>
      <c r="N401" s="244" t="s">
        <v>40</v>
      </c>
      <c r="O401" s="71"/>
      <c r="P401" s="197">
        <f t="shared" si="31"/>
        <v>0</v>
      </c>
      <c r="Q401" s="197">
        <v>6.0000000000000002E-5</v>
      </c>
      <c r="R401" s="197">
        <f t="shared" si="32"/>
        <v>6.0000000000000002E-5</v>
      </c>
      <c r="S401" s="197">
        <v>0</v>
      </c>
      <c r="T401" s="198">
        <f t="shared" si="33"/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9" t="s">
        <v>311</v>
      </c>
      <c r="AT401" s="199" t="s">
        <v>339</v>
      </c>
      <c r="AU401" s="199" t="s">
        <v>145</v>
      </c>
      <c r="AY401" s="17" t="s">
        <v>137</v>
      </c>
      <c r="BE401" s="200">
        <f t="shared" si="34"/>
        <v>0</v>
      </c>
      <c r="BF401" s="200">
        <f t="shared" si="35"/>
        <v>0</v>
      </c>
      <c r="BG401" s="200">
        <f t="shared" si="36"/>
        <v>0</v>
      </c>
      <c r="BH401" s="200">
        <f t="shared" si="37"/>
        <v>0</v>
      </c>
      <c r="BI401" s="200">
        <f t="shared" si="38"/>
        <v>0</v>
      </c>
      <c r="BJ401" s="17" t="s">
        <v>145</v>
      </c>
      <c r="BK401" s="200">
        <f t="shared" si="39"/>
        <v>0</v>
      </c>
      <c r="BL401" s="17" t="s">
        <v>233</v>
      </c>
      <c r="BM401" s="199" t="s">
        <v>1759</v>
      </c>
    </row>
    <row r="402" spans="1:65" s="2" customFormat="1" ht="33" customHeight="1">
      <c r="A402" s="34"/>
      <c r="B402" s="35"/>
      <c r="C402" s="187" t="s">
        <v>787</v>
      </c>
      <c r="D402" s="187" t="s">
        <v>140</v>
      </c>
      <c r="E402" s="188" t="s">
        <v>913</v>
      </c>
      <c r="F402" s="189" t="s">
        <v>914</v>
      </c>
      <c r="G402" s="190" t="s">
        <v>216</v>
      </c>
      <c r="H402" s="191">
        <v>1</v>
      </c>
      <c r="I402" s="192"/>
      <c r="J402" s="193">
        <f t="shared" si="30"/>
        <v>0</v>
      </c>
      <c r="K402" s="194"/>
      <c r="L402" s="39"/>
      <c r="M402" s="195" t="s">
        <v>1</v>
      </c>
      <c r="N402" s="196" t="s">
        <v>40</v>
      </c>
      <c r="O402" s="71"/>
      <c r="P402" s="197">
        <f t="shared" si="31"/>
        <v>0</v>
      </c>
      <c r="Q402" s="197">
        <v>0</v>
      </c>
      <c r="R402" s="197">
        <f t="shared" si="32"/>
        <v>0</v>
      </c>
      <c r="S402" s="197">
        <v>0</v>
      </c>
      <c r="T402" s="198">
        <f t="shared" si="33"/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233</v>
      </c>
      <c r="AT402" s="199" t="s">
        <v>140</v>
      </c>
      <c r="AU402" s="199" t="s">
        <v>145</v>
      </c>
      <c r="AY402" s="17" t="s">
        <v>137</v>
      </c>
      <c r="BE402" s="200">
        <f t="shared" si="34"/>
        <v>0</v>
      </c>
      <c r="BF402" s="200">
        <f t="shared" si="35"/>
        <v>0</v>
      </c>
      <c r="BG402" s="200">
        <f t="shared" si="36"/>
        <v>0</v>
      </c>
      <c r="BH402" s="200">
        <f t="shared" si="37"/>
        <v>0</v>
      </c>
      <c r="BI402" s="200">
        <f t="shared" si="38"/>
        <v>0</v>
      </c>
      <c r="BJ402" s="17" t="s">
        <v>145</v>
      </c>
      <c r="BK402" s="200">
        <f t="shared" si="39"/>
        <v>0</v>
      </c>
      <c r="BL402" s="17" t="s">
        <v>233</v>
      </c>
      <c r="BM402" s="199" t="s">
        <v>1760</v>
      </c>
    </row>
    <row r="403" spans="1:65" s="2" customFormat="1" ht="24.2" customHeight="1">
      <c r="A403" s="34"/>
      <c r="B403" s="35"/>
      <c r="C403" s="234" t="s">
        <v>792</v>
      </c>
      <c r="D403" s="234" t="s">
        <v>339</v>
      </c>
      <c r="E403" s="235" t="s">
        <v>917</v>
      </c>
      <c r="F403" s="236" t="s">
        <v>918</v>
      </c>
      <c r="G403" s="237" t="s">
        <v>216</v>
      </c>
      <c r="H403" s="238">
        <v>1</v>
      </c>
      <c r="I403" s="239"/>
      <c r="J403" s="240">
        <f t="shared" si="30"/>
        <v>0</v>
      </c>
      <c r="K403" s="241"/>
      <c r="L403" s="242"/>
      <c r="M403" s="243" t="s">
        <v>1</v>
      </c>
      <c r="N403" s="244" t="s">
        <v>40</v>
      </c>
      <c r="O403" s="71"/>
      <c r="P403" s="197">
        <f t="shared" si="31"/>
        <v>0</v>
      </c>
      <c r="Q403" s="197">
        <v>1E-4</v>
      </c>
      <c r="R403" s="197">
        <f t="shared" si="32"/>
        <v>1E-4</v>
      </c>
      <c r="S403" s="197">
        <v>0</v>
      </c>
      <c r="T403" s="198">
        <f t="shared" si="33"/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9" t="s">
        <v>311</v>
      </c>
      <c r="AT403" s="199" t="s">
        <v>339</v>
      </c>
      <c r="AU403" s="199" t="s">
        <v>145</v>
      </c>
      <c r="AY403" s="17" t="s">
        <v>137</v>
      </c>
      <c r="BE403" s="200">
        <f t="shared" si="34"/>
        <v>0</v>
      </c>
      <c r="BF403" s="200">
        <f t="shared" si="35"/>
        <v>0</v>
      </c>
      <c r="BG403" s="200">
        <f t="shared" si="36"/>
        <v>0</v>
      </c>
      <c r="BH403" s="200">
        <f t="shared" si="37"/>
        <v>0</v>
      </c>
      <c r="BI403" s="200">
        <f t="shared" si="38"/>
        <v>0</v>
      </c>
      <c r="BJ403" s="17" t="s">
        <v>145</v>
      </c>
      <c r="BK403" s="200">
        <f t="shared" si="39"/>
        <v>0</v>
      </c>
      <c r="BL403" s="17" t="s">
        <v>233</v>
      </c>
      <c r="BM403" s="199" t="s">
        <v>1761</v>
      </c>
    </row>
    <row r="404" spans="1:65" s="2" customFormat="1" ht="24.2" customHeight="1">
      <c r="A404" s="34"/>
      <c r="B404" s="35"/>
      <c r="C404" s="187" t="s">
        <v>797</v>
      </c>
      <c r="D404" s="187" t="s">
        <v>140</v>
      </c>
      <c r="E404" s="188" t="s">
        <v>1762</v>
      </c>
      <c r="F404" s="189" t="s">
        <v>1763</v>
      </c>
      <c r="G404" s="190" t="s">
        <v>216</v>
      </c>
      <c r="H404" s="191">
        <v>1</v>
      </c>
      <c r="I404" s="192"/>
      <c r="J404" s="193">
        <f t="shared" si="30"/>
        <v>0</v>
      </c>
      <c r="K404" s="194"/>
      <c r="L404" s="39"/>
      <c r="M404" s="195" t="s">
        <v>1</v>
      </c>
      <c r="N404" s="196" t="s">
        <v>40</v>
      </c>
      <c r="O404" s="71"/>
      <c r="P404" s="197">
        <f t="shared" si="31"/>
        <v>0</v>
      </c>
      <c r="Q404" s="197">
        <v>0</v>
      </c>
      <c r="R404" s="197">
        <f t="shared" si="32"/>
        <v>0</v>
      </c>
      <c r="S404" s="197">
        <v>0</v>
      </c>
      <c r="T404" s="198">
        <f t="shared" si="3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233</v>
      </c>
      <c r="AT404" s="199" t="s">
        <v>140</v>
      </c>
      <c r="AU404" s="199" t="s">
        <v>145</v>
      </c>
      <c r="AY404" s="17" t="s">
        <v>137</v>
      </c>
      <c r="BE404" s="200">
        <f t="shared" si="34"/>
        <v>0</v>
      </c>
      <c r="BF404" s="200">
        <f t="shared" si="35"/>
        <v>0</v>
      </c>
      <c r="BG404" s="200">
        <f t="shared" si="36"/>
        <v>0</v>
      </c>
      <c r="BH404" s="200">
        <f t="shared" si="37"/>
        <v>0</v>
      </c>
      <c r="BI404" s="200">
        <f t="shared" si="38"/>
        <v>0</v>
      </c>
      <c r="BJ404" s="17" t="s">
        <v>145</v>
      </c>
      <c r="BK404" s="200">
        <f t="shared" si="39"/>
        <v>0</v>
      </c>
      <c r="BL404" s="17" t="s">
        <v>233</v>
      </c>
      <c r="BM404" s="199" t="s">
        <v>1764</v>
      </c>
    </row>
    <row r="405" spans="1:65" s="2" customFormat="1" ht="16.5" customHeight="1">
      <c r="A405" s="34"/>
      <c r="B405" s="35"/>
      <c r="C405" s="234" t="s">
        <v>802</v>
      </c>
      <c r="D405" s="234" t="s">
        <v>339</v>
      </c>
      <c r="E405" s="235" t="s">
        <v>1765</v>
      </c>
      <c r="F405" s="236" t="s">
        <v>1766</v>
      </c>
      <c r="G405" s="237" t="s">
        <v>216</v>
      </c>
      <c r="H405" s="238">
        <v>1</v>
      </c>
      <c r="I405" s="239"/>
      <c r="J405" s="240">
        <f t="shared" si="30"/>
        <v>0</v>
      </c>
      <c r="K405" s="241"/>
      <c r="L405" s="242"/>
      <c r="M405" s="243" t="s">
        <v>1</v>
      </c>
      <c r="N405" s="244" t="s">
        <v>40</v>
      </c>
      <c r="O405" s="71"/>
      <c r="P405" s="197">
        <f t="shared" si="31"/>
        <v>0</v>
      </c>
      <c r="Q405" s="197">
        <v>1E-3</v>
      </c>
      <c r="R405" s="197">
        <f t="shared" si="32"/>
        <v>1E-3</v>
      </c>
      <c r="S405" s="197">
        <v>0</v>
      </c>
      <c r="T405" s="198">
        <f t="shared" si="3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9" t="s">
        <v>311</v>
      </c>
      <c r="AT405" s="199" t="s">
        <v>339</v>
      </c>
      <c r="AU405" s="199" t="s">
        <v>145</v>
      </c>
      <c r="AY405" s="17" t="s">
        <v>137</v>
      </c>
      <c r="BE405" s="200">
        <f t="shared" si="34"/>
        <v>0</v>
      </c>
      <c r="BF405" s="200">
        <f t="shared" si="35"/>
        <v>0</v>
      </c>
      <c r="BG405" s="200">
        <f t="shared" si="36"/>
        <v>0</v>
      </c>
      <c r="BH405" s="200">
        <f t="shared" si="37"/>
        <v>0</v>
      </c>
      <c r="BI405" s="200">
        <f t="shared" si="38"/>
        <v>0</v>
      </c>
      <c r="BJ405" s="17" t="s">
        <v>145</v>
      </c>
      <c r="BK405" s="200">
        <f t="shared" si="39"/>
        <v>0</v>
      </c>
      <c r="BL405" s="17" t="s">
        <v>233</v>
      </c>
      <c r="BM405" s="199" t="s">
        <v>1767</v>
      </c>
    </row>
    <row r="406" spans="1:65" s="2" customFormat="1" ht="16.5" customHeight="1">
      <c r="A406" s="34"/>
      <c r="B406" s="35"/>
      <c r="C406" s="187" t="s">
        <v>808</v>
      </c>
      <c r="D406" s="187" t="s">
        <v>140</v>
      </c>
      <c r="E406" s="188" t="s">
        <v>970</v>
      </c>
      <c r="F406" s="189" t="s">
        <v>971</v>
      </c>
      <c r="G406" s="190" t="s">
        <v>216</v>
      </c>
      <c r="H406" s="191">
        <v>1</v>
      </c>
      <c r="I406" s="192"/>
      <c r="J406" s="193">
        <f t="shared" si="30"/>
        <v>0</v>
      </c>
      <c r="K406" s="194"/>
      <c r="L406" s="39"/>
      <c r="M406" s="195" t="s">
        <v>1</v>
      </c>
      <c r="N406" s="196" t="s">
        <v>40</v>
      </c>
      <c r="O406" s="71"/>
      <c r="P406" s="197">
        <f t="shared" si="31"/>
        <v>0</v>
      </c>
      <c r="Q406" s="197">
        <v>0</v>
      </c>
      <c r="R406" s="197">
        <f t="shared" si="32"/>
        <v>0</v>
      </c>
      <c r="S406" s="197">
        <v>0</v>
      </c>
      <c r="T406" s="198">
        <f t="shared" si="3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233</v>
      </c>
      <c r="AT406" s="199" t="s">
        <v>140</v>
      </c>
      <c r="AU406" s="199" t="s">
        <v>145</v>
      </c>
      <c r="AY406" s="17" t="s">
        <v>137</v>
      </c>
      <c r="BE406" s="200">
        <f t="shared" si="34"/>
        <v>0</v>
      </c>
      <c r="BF406" s="200">
        <f t="shared" si="35"/>
        <v>0</v>
      </c>
      <c r="BG406" s="200">
        <f t="shared" si="36"/>
        <v>0</v>
      </c>
      <c r="BH406" s="200">
        <f t="shared" si="37"/>
        <v>0</v>
      </c>
      <c r="BI406" s="200">
        <f t="shared" si="38"/>
        <v>0</v>
      </c>
      <c r="BJ406" s="17" t="s">
        <v>145</v>
      </c>
      <c r="BK406" s="200">
        <f t="shared" si="39"/>
        <v>0</v>
      </c>
      <c r="BL406" s="17" t="s">
        <v>233</v>
      </c>
      <c r="BM406" s="199" t="s">
        <v>1768</v>
      </c>
    </row>
    <row r="407" spans="1:65" s="2" customFormat="1" ht="24.2" customHeight="1">
      <c r="A407" s="34"/>
      <c r="B407" s="35"/>
      <c r="C407" s="234" t="s">
        <v>814</v>
      </c>
      <c r="D407" s="234" t="s">
        <v>339</v>
      </c>
      <c r="E407" s="235" t="s">
        <v>974</v>
      </c>
      <c r="F407" s="236" t="s">
        <v>975</v>
      </c>
      <c r="G407" s="237" t="s">
        <v>216</v>
      </c>
      <c r="H407" s="238">
        <v>1</v>
      </c>
      <c r="I407" s="239"/>
      <c r="J407" s="240">
        <f t="shared" si="30"/>
        <v>0</v>
      </c>
      <c r="K407" s="241"/>
      <c r="L407" s="242"/>
      <c r="M407" s="243" t="s">
        <v>1</v>
      </c>
      <c r="N407" s="244" t="s">
        <v>40</v>
      </c>
      <c r="O407" s="71"/>
      <c r="P407" s="197">
        <f t="shared" si="31"/>
        <v>0</v>
      </c>
      <c r="Q407" s="197">
        <v>2.0000000000000002E-5</v>
      </c>
      <c r="R407" s="197">
        <f t="shared" si="32"/>
        <v>2.0000000000000002E-5</v>
      </c>
      <c r="S407" s="197">
        <v>0</v>
      </c>
      <c r="T407" s="198">
        <f t="shared" si="3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311</v>
      </c>
      <c r="AT407" s="199" t="s">
        <v>339</v>
      </c>
      <c r="AU407" s="199" t="s">
        <v>145</v>
      </c>
      <c r="AY407" s="17" t="s">
        <v>137</v>
      </c>
      <c r="BE407" s="200">
        <f t="shared" si="34"/>
        <v>0</v>
      </c>
      <c r="BF407" s="200">
        <f t="shared" si="35"/>
        <v>0</v>
      </c>
      <c r="BG407" s="200">
        <f t="shared" si="36"/>
        <v>0</v>
      </c>
      <c r="BH407" s="200">
        <f t="shared" si="37"/>
        <v>0</v>
      </c>
      <c r="BI407" s="200">
        <f t="shared" si="38"/>
        <v>0</v>
      </c>
      <c r="BJ407" s="17" t="s">
        <v>145</v>
      </c>
      <c r="BK407" s="200">
        <f t="shared" si="39"/>
        <v>0</v>
      </c>
      <c r="BL407" s="17" t="s">
        <v>233</v>
      </c>
      <c r="BM407" s="199" t="s">
        <v>1769</v>
      </c>
    </row>
    <row r="408" spans="1:65" s="2" customFormat="1" ht="16.5" customHeight="1">
      <c r="A408" s="34"/>
      <c r="B408" s="35"/>
      <c r="C408" s="234" t="s">
        <v>819</v>
      </c>
      <c r="D408" s="234" t="s">
        <v>339</v>
      </c>
      <c r="E408" s="235" t="s">
        <v>978</v>
      </c>
      <c r="F408" s="236" t="s">
        <v>979</v>
      </c>
      <c r="G408" s="237" t="s">
        <v>216</v>
      </c>
      <c r="H408" s="238">
        <v>1</v>
      </c>
      <c r="I408" s="239"/>
      <c r="J408" s="240">
        <f t="shared" si="30"/>
        <v>0</v>
      </c>
      <c r="K408" s="241"/>
      <c r="L408" s="242"/>
      <c r="M408" s="243" t="s">
        <v>1</v>
      </c>
      <c r="N408" s="244" t="s">
        <v>40</v>
      </c>
      <c r="O408" s="71"/>
      <c r="P408" s="197">
        <f t="shared" si="31"/>
        <v>0</v>
      </c>
      <c r="Q408" s="197">
        <v>5.0000000000000002E-5</v>
      </c>
      <c r="R408" s="197">
        <f t="shared" si="32"/>
        <v>5.0000000000000002E-5</v>
      </c>
      <c r="S408" s="197">
        <v>0</v>
      </c>
      <c r="T408" s="198">
        <f t="shared" si="3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311</v>
      </c>
      <c r="AT408" s="199" t="s">
        <v>339</v>
      </c>
      <c r="AU408" s="199" t="s">
        <v>145</v>
      </c>
      <c r="AY408" s="17" t="s">
        <v>137</v>
      </c>
      <c r="BE408" s="200">
        <f t="shared" si="34"/>
        <v>0</v>
      </c>
      <c r="BF408" s="200">
        <f t="shared" si="35"/>
        <v>0</v>
      </c>
      <c r="BG408" s="200">
        <f t="shared" si="36"/>
        <v>0</v>
      </c>
      <c r="BH408" s="200">
        <f t="shared" si="37"/>
        <v>0</v>
      </c>
      <c r="BI408" s="200">
        <f t="shared" si="38"/>
        <v>0</v>
      </c>
      <c r="BJ408" s="17" t="s">
        <v>145</v>
      </c>
      <c r="BK408" s="200">
        <f t="shared" si="39"/>
        <v>0</v>
      </c>
      <c r="BL408" s="17" t="s">
        <v>233</v>
      </c>
      <c r="BM408" s="199" t="s">
        <v>1770</v>
      </c>
    </row>
    <row r="409" spans="1:65" s="2" customFormat="1" ht="24.2" customHeight="1">
      <c r="A409" s="34"/>
      <c r="B409" s="35"/>
      <c r="C409" s="187" t="s">
        <v>823</v>
      </c>
      <c r="D409" s="187" t="s">
        <v>140</v>
      </c>
      <c r="E409" s="188" t="s">
        <v>1014</v>
      </c>
      <c r="F409" s="189" t="s">
        <v>1015</v>
      </c>
      <c r="G409" s="190" t="s">
        <v>300</v>
      </c>
      <c r="H409" s="191">
        <v>7.0000000000000001E-3</v>
      </c>
      <c r="I409" s="192"/>
      <c r="J409" s="193">
        <f t="shared" si="30"/>
        <v>0</v>
      </c>
      <c r="K409" s="194"/>
      <c r="L409" s="39"/>
      <c r="M409" s="195" t="s">
        <v>1</v>
      </c>
      <c r="N409" s="196" t="s">
        <v>40</v>
      </c>
      <c r="O409" s="71"/>
      <c r="P409" s="197">
        <f t="shared" si="31"/>
        <v>0</v>
      </c>
      <c r="Q409" s="197">
        <v>0</v>
      </c>
      <c r="R409" s="197">
        <f t="shared" si="32"/>
        <v>0</v>
      </c>
      <c r="S409" s="197">
        <v>0</v>
      </c>
      <c r="T409" s="198">
        <f t="shared" si="3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233</v>
      </c>
      <c r="AT409" s="199" t="s">
        <v>140</v>
      </c>
      <c r="AU409" s="199" t="s">
        <v>145</v>
      </c>
      <c r="AY409" s="17" t="s">
        <v>137</v>
      </c>
      <c r="BE409" s="200">
        <f t="shared" si="34"/>
        <v>0</v>
      </c>
      <c r="BF409" s="200">
        <f t="shared" si="35"/>
        <v>0</v>
      </c>
      <c r="BG409" s="200">
        <f t="shared" si="36"/>
        <v>0</v>
      </c>
      <c r="BH409" s="200">
        <f t="shared" si="37"/>
        <v>0</v>
      </c>
      <c r="BI409" s="200">
        <f t="shared" si="38"/>
        <v>0</v>
      </c>
      <c r="BJ409" s="17" t="s">
        <v>145</v>
      </c>
      <c r="BK409" s="200">
        <f t="shared" si="39"/>
        <v>0</v>
      </c>
      <c r="BL409" s="17" t="s">
        <v>233</v>
      </c>
      <c r="BM409" s="199" t="s">
        <v>1771</v>
      </c>
    </row>
    <row r="410" spans="1:65" s="2" customFormat="1" ht="24.2" customHeight="1">
      <c r="A410" s="34"/>
      <c r="B410" s="35"/>
      <c r="C410" s="187" t="s">
        <v>827</v>
      </c>
      <c r="D410" s="187" t="s">
        <v>140</v>
      </c>
      <c r="E410" s="188" t="s">
        <v>1018</v>
      </c>
      <c r="F410" s="189" t="s">
        <v>1019</v>
      </c>
      <c r="G410" s="190" t="s">
        <v>300</v>
      </c>
      <c r="H410" s="191">
        <v>7.0000000000000001E-3</v>
      </c>
      <c r="I410" s="192"/>
      <c r="J410" s="193">
        <f t="shared" si="30"/>
        <v>0</v>
      </c>
      <c r="K410" s="194"/>
      <c r="L410" s="39"/>
      <c r="M410" s="195" t="s">
        <v>1</v>
      </c>
      <c r="N410" s="196" t="s">
        <v>40</v>
      </c>
      <c r="O410" s="71"/>
      <c r="P410" s="197">
        <f t="shared" si="31"/>
        <v>0</v>
      </c>
      <c r="Q410" s="197">
        <v>0</v>
      </c>
      <c r="R410" s="197">
        <f t="shared" si="32"/>
        <v>0</v>
      </c>
      <c r="S410" s="197">
        <v>0</v>
      </c>
      <c r="T410" s="198">
        <f t="shared" si="3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233</v>
      </c>
      <c r="AT410" s="199" t="s">
        <v>140</v>
      </c>
      <c r="AU410" s="199" t="s">
        <v>145</v>
      </c>
      <c r="AY410" s="17" t="s">
        <v>137</v>
      </c>
      <c r="BE410" s="200">
        <f t="shared" si="34"/>
        <v>0</v>
      </c>
      <c r="BF410" s="200">
        <f t="shared" si="35"/>
        <v>0</v>
      </c>
      <c r="BG410" s="200">
        <f t="shared" si="36"/>
        <v>0</v>
      </c>
      <c r="BH410" s="200">
        <f t="shared" si="37"/>
        <v>0</v>
      </c>
      <c r="BI410" s="200">
        <f t="shared" si="38"/>
        <v>0</v>
      </c>
      <c r="BJ410" s="17" t="s">
        <v>145</v>
      </c>
      <c r="BK410" s="200">
        <f t="shared" si="39"/>
        <v>0</v>
      </c>
      <c r="BL410" s="17" t="s">
        <v>233</v>
      </c>
      <c r="BM410" s="199" t="s">
        <v>1772</v>
      </c>
    </row>
    <row r="411" spans="1:65" s="2" customFormat="1" ht="24.2" customHeight="1">
      <c r="A411" s="34"/>
      <c r="B411" s="35"/>
      <c r="C411" s="187" t="s">
        <v>831</v>
      </c>
      <c r="D411" s="187" t="s">
        <v>140</v>
      </c>
      <c r="E411" s="188" t="s">
        <v>1022</v>
      </c>
      <c r="F411" s="189" t="s">
        <v>1023</v>
      </c>
      <c r="G411" s="190" t="s">
        <v>300</v>
      </c>
      <c r="H411" s="191">
        <v>7.0000000000000001E-3</v>
      </c>
      <c r="I411" s="192"/>
      <c r="J411" s="193">
        <f t="shared" si="30"/>
        <v>0</v>
      </c>
      <c r="K411" s="194"/>
      <c r="L411" s="39"/>
      <c r="M411" s="195" t="s">
        <v>1</v>
      </c>
      <c r="N411" s="196" t="s">
        <v>40</v>
      </c>
      <c r="O411" s="71"/>
      <c r="P411" s="197">
        <f t="shared" si="31"/>
        <v>0</v>
      </c>
      <c r="Q411" s="197">
        <v>0</v>
      </c>
      <c r="R411" s="197">
        <f t="shared" si="32"/>
        <v>0</v>
      </c>
      <c r="S411" s="197">
        <v>0</v>
      </c>
      <c r="T411" s="198">
        <f t="shared" si="3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233</v>
      </c>
      <c r="AT411" s="199" t="s">
        <v>140</v>
      </c>
      <c r="AU411" s="199" t="s">
        <v>145</v>
      </c>
      <c r="AY411" s="17" t="s">
        <v>137</v>
      </c>
      <c r="BE411" s="200">
        <f t="shared" si="34"/>
        <v>0</v>
      </c>
      <c r="BF411" s="200">
        <f t="shared" si="35"/>
        <v>0</v>
      </c>
      <c r="BG411" s="200">
        <f t="shared" si="36"/>
        <v>0</v>
      </c>
      <c r="BH411" s="200">
        <f t="shared" si="37"/>
        <v>0</v>
      </c>
      <c r="BI411" s="200">
        <f t="shared" si="38"/>
        <v>0</v>
      </c>
      <c r="BJ411" s="17" t="s">
        <v>145</v>
      </c>
      <c r="BK411" s="200">
        <f t="shared" si="39"/>
        <v>0</v>
      </c>
      <c r="BL411" s="17" t="s">
        <v>233</v>
      </c>
      <c r="BM411" s="199" t="s">
        <v>1773</v>
      </c>
    </row>
    <row r="412" spans="1:65" s="12" customFormat="1" ht="22.9" customHeight="1">
      <c r="B412" s="171"/>
      <c r="C412" s="172"/>
      <c r="D412" s="173" t="s">
        <v>73</v>
      </c>
      <c r="E412" s="185" t="s">
        <v>1115</v>
      </c>
      <c r="F412" s="185" t="s">
        <v>1116</v>
      </c>
      <c r="G412" s="172"/>
      <c r="H412" s="172"/>
      <c r="I412" s="175"/>
      <c r="J412" s="186">
        <f>BK412</f>
        <v>0</v>
      </c>
      <c r="K412" s="172"/>
      <c r="L412" s="177"/>
      <c r="M412" s="178"/>
      <c r="N412" s="179"/>
      <c r="O412" s="179"/>
      <c r="P412" s="180">
        <f>SUM(P413:P419)</f>
        <v>0</v>
      </c>
      <c r="Q412" s="179"/>
      <c r="R412" s="180">
        <f>SUM(R413:R419)</f>
        <v>1.5E-3</v>
      </c>
      <c r="S412" s="179"/>
      <c r="T412" s="181">
        <f>SUM(T413:T419)</f>
        <v>0</v>
      </c>
      <c r="AR412" s="182" t="s">
        <v>145</v>
      </c>
      <c r="AT412" s="183" t="s">
        <v>73</v>
      </c>
      <c r="AU412" s="183" t="s">
        <v>82</v>
      </c>
      <c r="AY412" s="182" t="s">
        <v>137</v>
      </c>
      <c r="BK412" s="184">
        <f>SUM(BK413:BK419)</f>
        <v>0</v>
      </c>
    </row>
    <row r="413" spans="1:65" s="2" customFormat="1" ht="24.2" customHeight="1">
      <c r="A413" s="34"/>
      <c r="B413" s="35"/>
      <c r="C413" s="187" t="s">
        <v>835</v>
      </c>
      <c r="D413" s="187" t="s">
        <v>140</v>
      </c>
      <c r="E413" s="188" t="s">
        <v>1774</v>
      </c>
      <c r="F413" s="189" t="s">
        <v>1775</v>
      </c>
      <c r="G413" s="190" t="s">
        <v>216</v>
      </c>
      <c r="H413" s="191">
        <v>1</v>
      </c>
      <c r="I413" s="192"/>
      <c r="J413" s="193">
        <f>ROUND(I413*H413,2)</f>
        <v>0</v>
      </c>
      <c r="K413" s="194"/>
      <c r="L413" s="39"/>
      <c r="M413" s="195" t="s">
        <v>1</v>
      </c>
      <c r="N413" s="196" t="s">
        <v>40</v>
      </c>
      <c r="O413" s="71"/>
      <c r="P413" s="197">
        <f>O413*H413</f>
        <v>0</v>
      </c>
      <c r="Q413" s="197">
        <v>0</v>
      </c>
      <c r="R413" s="197">
        <f>Q413*H413</f>
        <v>0</v>
      </c>
      <c r="S413" s="197">
        <v>0</v>
      </c>
      <c r="T413" s="19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233</v>
      </c>
      <c r="AT413" s="199" t="s">
        <v>140</v>
      </c>
      <c r="AU413" s="199" t="s">
        <v>145</v>
      </c>
      <c r="AY413" s="17" t="s">
        <v>137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7" t="s">
        <v>145</v>
      </c>
      <c r="BK413" s="200">
        <f>ROUND(I413*H413,2)</f>
        <v>0</v>
      </c>
      <c r="BL413" s="17" t="s">
        <v>233</v>
      </c>
      <c r="BM413" s="199" t="s">
        <v>1776</v>
      </c>
    </row>
    <row r="414" spans="1:65" s="13" customFormat="1" ht="11.25">
      <c r="B414" s="201"/>
      <c r="C414" s="202"/>
      <c r="D414" s="203" t="s">
        <v>147</v>
      </c>
      <c r="E414" s="204" t="s">
        <v>1</v>
      </c>
      <c r="F414" s="205" t="s">
        <v>1777</v>
      </c>
      <c r="G414" s="202"/>
      <c r="H414" s="204" t="s">
        <v>1</v>
      </c>
      <c r="I414" s="206"/>
      <c r="J414" s="202"/>
      <c r="K414" s="202"/>
      <c r="L414" s="207"/>
      <c r="M414" s="208"/>
      <c r="N414" s="209"/>
      <c r="O414" s="209"/>
      <c r="P414" s="209"/>
      <c r="Q414" s="209"/>
      <c r="R414" s="209"/>
      <c r="S414" s="209"/>
      <c r="T414" s="210"/>
      <c r="AT414" s="211" t="s">
        <v>147</v>
      </c>
      <c r="AU414" s="211" t="s">
        <v>145</v>
      </c>
      <c r="AV414" s="13" t="s">
        <v>82</v>
      </c>
      <c r="AW414" s="13" t="s">
        <v>32</v>
      </c>
      <c r="AX414" s="13" t="s">
        <v>74</v>
      </c>
      <c r="AY414" s="211" t="s">
        <v>137</v>
      </c>
    </row>
    <row r="415" spans="1:65" s="14" customFormat="1" ht="11.25">
      <c r="B415" s="212"/>
      <c r="C415" s="213"/>
      <c r="D415" s="203" t="s">
        <v>147</v>
      </c>
      <c r="E415" s="214" t="s">
        <v>1</v>
      </c>
      <c r="F415" s="215" t="s">
        <v>82</v>
      </c>
      <c r="G415" s="213"/>
      <c r="H415" s="216">
        <v>1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147</v>
      </c>
      <c r="AU415" s="222" t="s">
        <v>145</v>
      </c>
      <c r="AV415" s="14" t="s">
        <v>145</v>
      </c>
      <c r="AW415" s="14" t="s">
        <v>32</v>
      </c>
      <c r="AX415" s="14" t="s">
        <v>82</v>
      </c>
      <c r="AY415" s="222" t="s">
        <v>137</v>
      </c>
    </row>
    <row r="416" spans="1:65" s="2" customFormat="1" ht="24.2" customHeight="1">
      <c r="A416" s="34"/>
      <c r="B416" s="35"/>
      <c r="C416" s="234" t="s">
        <v>839</v>
      </c>
      <c r="D416" s="234" t="s">
        <v>339</v>
      </c>
      <c r="E416" s="235" t="s">
        <v>1778</v>
      </c>
      <c r="F416" s="236" t="s">
        <v>1779</v>
      </c>
      <c r="G416" s="237" t="s">
        <v>216</v>
      </c>
      <c r="H416" s="238">
        <v>1</v>
      </c>
      <c r="I416" s="239"/>
      <c r="J416" s="240">
        <f>ROUND(I416*H416,2)</f>
        <v>0</v>
      </c>
      <c r="K416" s="241"/>
      <c r="L416" s="242"/>
      <c r="M416" s="243" t="s">
        <v>1</v>
      </c>
      <c r="N416" s="244" t="s">
        <v>40</v>
      </c>
      <c r="O416" s="71"/>
      <c r="P416" s="197">
        <f>O416*H416</f>
        <v>0</v>
      </c>
      <c r="Q416" s="197">
        <v>1.5E-3</v>
      </c>
      <c r="R416" s="197">
        <f>Q416*H416</f>
        <v>1.5E-3</v>
      </c>
      <c r="S416" s="197">
        <v>0</v>
      </c>
      <c r="T416" s="19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311</v>
      </c>
      <c r="AT416" s="199" t="s">
        <v>339</v>
      </c>
      <c r="AU416" s="199" t="s">
        <v>145</v>
      </c>
      <c r="AY416" s="17" t="s">
        <v>137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17" t="s">
        <v>145</v>
      </c>
      <c r="BK416" s="200">
        <f>ROUND(I416*H416,2)</f>
        <v>0</v>
      </c>
      <c r="BL416" s="17" t="s">
        <v>233</v>
      </c>
      <c r="BM416" s="199" t="s">
        <v>1780</v>
      </c>
    </row>
    <row r="417" spans="1:65" s="2" customFormat="1" ht="24.2" customHeight="1">
      <c r="A417" s="34"/>
      <c r="B417" s="35"/>
      <c r="C417" s="187" t="s">
        <v>843</v>
      </c>
      <c r="D417" s="187" t="s">
        <v>140</v>
      </c>
      <c r="E417" s="188" t="s">
        <v>1781</v>
      </c>
      <c r="F417" s="189" t="s">
        <v>1782</v>
      </c>
      <c r="G417" s="190" t="s">
        <v>300</v>
      </c>
      <c r="H417" s="191">
        <v>2E-3</v>
      </c>
      <c r="I417" s="192"/>
      <c r="J417" s="193">
        <f>ROUND(I417*H417,2)</f>
        <v>0</v>
      </c>
      <c r="K417" s="194"/>
      <c r="L417" s="39"/>
      <c r="M417" s="195" t="s">
        <v>1</v>
      </c>
      <c r="N417" s="196" t="s">
        <v>40</v>
      </c>
      <c r="O417" s="71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233</v>
      </c>
      <c r="AT417" s="199" t="s">
        <v>140</v>
      </c>
      <c r="AU417" s="199" t="s">
        <v>145</v>
      </c>
      <c r="AY417" s="17" t="s">
        <v>137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7" t="s">
        <v>145</v>
      </c>
      <c r="BK417" s="200">
        <f>ROUND(I417*H417,2)</f>
        <v>0</v>
      </c>
      <c r="BL417" s="17" t="s">
        <v>233</v>
      </c>
      <c r="BM417" s="199" t="s">
        <v>1783</v>
      </c>
    </row>
    <row r="418" spans="1:65" s="2" customFormat="1" ht="33" customHeight="1">
      <c r="A418" s="34"/>
      <c r="B418" s="35"/>
      <c r="C418" s="187" t="s">
        <v>847</v>
      </c>
      <c r="D418" s="187" t="s">
        <v>140</v>
      </c>
      <c r="E418" s="188" t="s">
        <v>1784</v>
      </c>
      <c r="F418" s="189" t="s">
        <v>1785</v>
      </c>
      <c r="G418" s="190" t="s">
        <v>300</v>
      </c>
      <c r="H418" s="191">
        <v>2E-3</v>
      </c>
      <c r="I418" s="192"/>
      <c r="J418" s="193">
        <f>ROUND(I418*H418,2)</f>
        <v>0</v>
      </c>
      <c r="K418" s="194"/>
      <c r="L418" s="39"/>
      <c r="M418" s="195" t="s">
        <v>1</v>
      </c>
      <c r="N418" s="196" t="s">
        <v>40</v>
      </c>
      <c r="O418" s="71"/>
      <c r="P418" s="197">
        <f>O418*H418</f>
        <v>0</v>
      </c>
      <c r="Q418" s="197">
        <v>0</v>
      </c>
      <c r="R418" s="197">
        <f>Q418*H418</f>
        <v>0</v>
      </c>
      <c r="S418" s="197">
        <v>0</v>
      </c>
      <c r="T418" s="19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233</v>
      </c>
      <c r="AT418" s="199" t="s">
        <v>140</v>
      </c>
      <c r="AU418" s="199" t="s">
        <v>145</v>
      </c>
      <c r="AY418" s="17" t="s">
        <v>137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7" t="s">
        <v>145</v>
      </c>
      <c r="BK418" s="200">
        <f>ROUND(I418*H418,2)</f>
        <v>0</v>
      </c>
      <c r="BL418" s="17" t="s">
        <v>233</v>
      </c>
      <c r="BM418" s="199" t="s">
        <v>1786</v>
      </c>
    </row>
    <row r="419" spans="1:65" s="2" customFormat="1" ht="24.2" customHeight="1">
      <c r="A419" s="34"/>
      <c r="B419" s="35"/>
      <c r="C419" s="187" t="s">
        <v>851</v>
      </c>
      <c r="D419" s="187" t="s">
        <v>140</v>
      </c>
      <c r="E419" s="188" t="s">
        <v>1787</v>
      </c>
      <c r="F419" s="189" t="s">
        <v>1788</v>
      </c>
      <c r="G419" s="190" t="s">
        <v>300</v>
      </c>
      <c r="H419" s="191">
        <v>2E-3</v>
      </c>
      <c r="I419" s="192"/>
      <c r="J419" s="193">
        <f>ROUND(I419*H419,2)</f>
        <v>0</v>
      </c>
      <c r="K419" s="194"/>
      <c r="L419" s="39"/>
      <c r="M419" s="195" t="s">
        <v>1</v>
      </c>
      <c r="N419" s="196" t="s">
        <v>40</v>
      </c>
      <c r="O419" s="71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233</v>
      </c>
      <c r="AT419" s="199" t="s">
        <v>140</v>
      </c>
      <c r="AU419" s="199" t="s">
        <v>145</v>
      </c>
      <c r="AY419" s="17" t="s">
        <v>137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7" t="s">
        <v>145</v>
      </c>
      <c r="BK419" s="200">
        <f>ROUND(I419*H419,2)</f>
        <v>0</v>
      </c>
      <c r="BL419" s="17" t="s">
        <v>233</v>
      </c>
      <c r="BM419" s="199" t="s">
        <v>1789</v>
      </c>
    </row>
    <row r="420" spans="1:65" s="12" customFormat="1" ht="22.9" customHeight="1">
      <c r="B420" s="171"/>
      <c r="C420" s="172"/>
      <c r="D420" s="173" t="s">
        <v>73</v>
      </c>
      <c r="E420" s="185" t="s">
        <v>1121</v>
      </c>
      <c r="F420" s="185" t="s">
        <v>1122</v>
      </c>
      <c r="G420" s="172"/>
      <c r="H420" s="172"/>
      <c r="I420" s="175"/>
      <c r="J420" s="186">
        <f>BK420</f>
        <v>0</v>
      </c>
      <c r="K420" s="172"/>
      <c r="L420" s="177"/>
      <c r="M420" s="178"/>
      <c r="N420" s="179"/>
      <c r="O420" s="179"/>
      <c r="P420" s="180">
        <f>SUM(P421:P426)</f>
        <v>0</v>
      </c>
      <c r="Q420" s="179"/>
      <c r="R420" s="180">
        <f>SUM(R421:R426)</f>
        <v>9.5537700000000003E-2</v>
      </c>
      <c r="S420" s="179"/>
      <c r="T420" s="181">
        <f>SUM(T421:T426)</f>
        <v>0</v>
      </c>
      <c r="AR420" s="182" t="s">
        <v>145</v>
      </c>
      <c r="AT420" s="183" t="s">
        <v>73</v>
      </c>
      <c r="AU420" s="183" t="s">
        <v>82</v>
      </c>
      <c r="AY420" s="182" t="s">
        <v>137</v>
      </c>
      <c r="BK420" s="184">
        <f>SUM(BK421:BK426)</f>
        <v>0</v>
      </c>
    </row>
    <row r="421" spans="1:65" s="2" customFormat="1" ht="33" customHeight="1">
      <c r="A421" s="34"/>
      <c r="B421" s="35"/>
      <c r="C421" s="187" t="s">
        <v>855</v>
      </c>
      <c r="D421" s="187" t="s">
        <v>140</v>
      </c>
      <c r="E421" s="188" t="s">
        <v>1130</v>
      </c>
      <c r="F421" s="189" t="s">
        <v>1131</v>
      </c>
      <c r="G421" s="190" t="s">
        <v>154</v>
      </c>
      <c r="H421" s="191">
        <v>4.218</v>
      </c>
      <c r="I421" s="192"/>
      <c r="J421" s="193">
        <f>ROUND(I421*H421,2)</f>
        <v>0</v>
      </c>
      <c r="K421" s="194"/>
      <c r="L421" s="39"/>
      <c r="M421" s="195" t="s">
        <v>1</v>
      </c>
      <c r="N421" s="196" t="s">
        <v>40</v>
      </c>
      <c r="O421" s="71"/>
      <c r="P421" s="197">
        <f>O421*H421</f>
        <v>0</v>
      </c>
      <c r="Q421" s="197">
        <v>2.265E-2</v>
      </c>
      <c r="R421" s="197">
        <f>Q421*H421</f>
        <v>9.5537700000000003E-2</v>
      </c>
      <c r="S421" s="197">
        <v>0</v>
      </c>
      <c r="T421" s="19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9" t="s">
        <v>233</v>
      </c>
      <c r="AT421" s="199" t="s">
        <v>140</v>
      </c>
      <c r="AU421" s="199" t="s">
        <v>145</v>
      </c>
      <c r="AY421" s="17" t="s">
        <v>137</v>
      </c>
      <c r="BE421" s="200">
        <f>IF(N421="základní",J421,0)</f>
        <v>0</v>
      </c>
      <c r="BF421" s="200">
        <f>IF(N421="snížená",J421,0)</f>
        <v>0</v>
      </c>
      <c r="BG421" s="200">
        <f>IF(N421="zákl. přenesená",J421,0)</f>
        <v>0</v>
      </c>
      <c r="BH421" s="200">
        <f>IF(N421="sníž. přenesená",J421,0)</f>
        <v>0</v>
      </c>
      <c r="BI421" s="200">
        <f>IF(N421="nulová",J421,0)</f>
        <v>0</v>
      </c>
      <c r="BJ421" s="17" t="s">
        <v>145</v>
      </c>
      <c r="BK421" s="200">
        <f>ROUND(I421*H421,2)</f>
        <v>0</v>
      </c>
      <c r="BL421" s="17" t="s">
        <v>233</v>
      </c>
      <c r="BM421" s="199" t="s">
        <v>1790</v>
      </c>
    </row>
    <row r="422" spans="1:65" s="13" customFormat="1" ht="11.25">
      <c r="B422" s="201"/>
      <c r="C422" s="202"/>
      <c r="D422" s="203" t="s">
        <v>147</v>
      </c>
      <c r="E422" s="204" t="s">
        <v>1</v>
      </c>
      <c r="F422" s="205" t="s">
        <v>387</v>
      </c>
      <c r="G422" s="202"/>
      <c r="H422" s="204" t="s">
        <v>1</v>
      </c>
      <c r="I422" s="206"/>
      <c r="J422" s="202"/>
      <c r="K422" s="202"/>
      <c r="L422" s="207"/>
      <c r="M422" s="208"/>
      <c r="N422" s="209"/>
      <c r="O422" s="209"/>
      <c r="P422" s="209"/>
      <c r="Q422" s="209"/>
      <c r="R422" s="209"/>
      <c r="S422" s="209"/>
      <c r="T422" s="210"/>
      <c r="AT422" s="211" t="s">
        <v>147</v>
      </c>
      <c r="AU422" s="211" t="s">
        <v>145</v>
      </c>
      <c r="AV422" s="13" t="s">
        <v>82</v>
      </c>
      <c r="AW422" s="13" t="s">
        <v>32</v>
      </c>
      <c r="AX422" s="13" t="s">
        <v>74</v>
      </c>
      <c r="AY422" s="211" t="s">
        <v>137</v>
      </c>
    </row>
    <row r="423" spans="1:65" s="14" customFormat="1" ht="11.25">
      <c r="B423" s="212"/>
      <c r="C423" s="213"/>
      <c r="D423" s="203" t="s">
        <v>147</v>
      </c>
      <c r="E423" s="214" t="s">
        <v>1</v>
      </c>
      <c r="F423" s="215" t="s">
        <v>1791</v>
      </c>
      <c r="G423" s="213"/>
      <c r="H423" s="216">
        <v>4.218</v>
      </c>
      <c r="I423" s="217"/>
      <c r="J423" s="213"/>
      <c r="K423" s="213"/>
      <c r="L423" s="218"/>
      <c r="M423" s="219"/>
      <c r="N423" s="220"/>
      <c r="O423" s="220"/>
      <c r="P423" s="220"/>
      <c r="Q423" s="220"/>
      <c r="R423" s="220"/>
      <c r="S423" s="220"/>
      <c r="T423" s="221"/>
      <c r="AT423" s="222" t="s">
        <v>147</v>
      </c>
      <c r="AU423" s="222" t="s">
        <v>145</v>
      </c>
      <c r="AV423" s="14" t="s">
        <v>145</v>
      </c>
      <c r="AW423" s="14" t="s">
        <v>32</v>
      </c>
      <c r="AX423" s="14" t="s">
        <v>82</v>
      </c>
      <c r="AY423" s="222" t="s">
        <v>137</v>
      </c>
    </row>
    <row r="424" spans="1:65" s="2" customFormat="1" ht="24.2" customHeight="1">
      <c r="A424" s="34"/>
      <c r="B424" s="35"/>
      <c r="C424" s="187" t="s">
        <v>859</v>
      </c>
      <c r="D424" s="187" t="s">
        <v>140</v>
      </c>
      <c r="E424" s="188" t="s">
        <v>1138</v>
      </c>
      <c r="F424" s="189" t="s">
        <v>1139</v>
      </c>
      <c r="G424" s="190" t="s">
        <v>300</v>
      </c>
      <c r="H424" s="191">
        <v>9.6000000000000002E-2</v>
      </c>
      <c r="I424" s="192"/>
      <c r="J424" s="193">
        <f>ROUND(I424*H424,2)</f>
        <v>0</v>
      </c>
      <c r="K424" s="194"/>
      <c r="L424" s="39"/>
      <c r="M424" s="195" t="s">
        <v>1</v>
      </c>
      <c r="N424" s="196" t="s">
        <v>40</v>
      </c>
      <c r="O424" s="71"/>
      <c r="P424" s="197">
        <f>O424*H424</f>
        <v>0</v>
      </c>
      <c r="Q424" s="197">
        <v>0</v>
      </c>
      <c r="R424" s="197">
        <f>Q424*H424</f>
        <v>0</v>
      </c>
      <c r="S424" s="197">
        <v>0</v>
      </c>
      <c r="T424" s="19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233</v>
      </c>
      <c r="AT424" s="199" t="s">
        <v>140</v>
      </c>
      <c r="AU424" s="199" t="s">
        <v>145</v>
      </c>
      <c r="AY424" s="17" t="s">
        <v>137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7" t="s">
        <v>145</v>
      </c>
      <c r="BK424" s="200">
        <f>ROUND(I424*H424,2)</f>
        <v>0</v>
      </c>
      <c r="BL424" s="17" t="s">
        <v>233</v>
      </c>
      <c r="BM424" s="199" t="s">
        <v>1792</v>
      </c>
    </row>
    <row r="425" spans="1:65" s="2" customFormat="1" ht="24.2" customHeight="1">
      <c r="A425" s="34"/>
      <c r="B425" s="35"/>
      <c r="C425" s="187" t="s">
        <v>863</v>
      </c>
      <c r="D425" s="187" t="s">
        <v>140</v>
      </c>
      <c r="E425" s="188" t="s">
        <v>1142</v>
      </c>
      <c r="F425" s="189" t="s">
        <v>1143</v>
      </c>
      <c r="G425" s="190" t="s">
        <v>300</v>
      </c>
      <c r="H425" s="191">
        <v>9.6000000000000002E-2</v>
      </c>
      <c r="I425" s="192"/>
      <c r="J425" s="193">
        <f>ROUND(I425*H425,2)</f>
        <v>0</v>
      </c>
      <c r="K425" s="194"/>
      <c r="L425" s="39"/>
      <c r="M425" s="195" t="s">
        <v>1</v>
      </c>
      <c r="N425" s="196" t="s">
        <v>40</v>
      </c>
      <c r="O425" s="71"/>
      <c r="P425" s="197">
        <f>O425*H425</f>
        <v>0</v>
      </c>
      <c r="Q425" s="197">
        <v>0</v>
      </c>
      <c r="R425" s="197">
        <f>Q425*H425</f>
        <v>0</v>
      </c>
      <c r="S425" s="197">
        <v>0</v>
      </c>
      <c r="T425" s="19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233</v>
      </c>
      <c r="AT425" s="199" t="s">
        <v>140</v>
      </c>
      <c r="AU425" s="199" t="s">
        <v>145</v>
      </c>
      <c r="AY425" s="17" t="s">
        <v>137</v>
      </c>
      <c r="BE425" s="200">
        <f>IF(N425="základní",J425,0)</f>
        <v>0</v>
      </c>
      <c r="BF425" s="200">
        <f>IF(N425="snížená",J425,0)</f>
        <v>0</v>
      </c>
      <c r="BG425" s="200">
        <f>IF(N425="zákl. přenesená",J425,0)</f>
        <v>0</v>
      </c>
      <c r="BH425" s="200">
        <f>IF(N425="sníž. přenesená",J425,0)</f>
        <v>0</v>
      </c>
      <c r="BI425" s="200">
        <f>IF(N425="nulová",J425,0)</f>
        <v>0</v>
      </c>
      <c r="BJ425" s="17" t="s">
        <v>145</v>
      </c>
      <c r="BK425" s="200">
        <f>ROUND(I425*H425,2)</f>
        <v>0</v>
      </c>
      <c r="BL425" s="17" t="s">
        <v>233</v>
      </c>
      <c r="BM425" s="199" t="s">
        <v>1793</v>
      </c>
    </row>
    <row r="426" spans="1:65" s="2" customFormat="1" ht="24.2" customHeight="1">
      <c r="A426" s="34"/>
      <c r="B426" s="35"/>
      <c r="C426" s="187" t="s">
        <v>867</v>
      </c>
      <c r="D426" s="187" t="s">
        <v>140</v>
      </c>
      <c r="E426" s="188" t="s">
        <v>1146</v>
      </c>
      <c r="F426" s="189" t="s">
        <v>1147</v>
      </c>
      <c r="G426" s="190" t="s">
        <v>300</v>
      </c>
      <c r="H426" s="191">
        <v>9.6000000000000002E-2</v>
      </c>
      <c r="I426" s="192"/>
      <c r="J426" s="193">
        <f>ROUND(I426*H426,2)</f>
        <v>0</v>
      </c>
      <c r="K426" s="194"/>
      <c r="L426" s="39"/>
      <c r="M426" s="195" t="s">
        <v>1</v>
      </c>
      <c r="N426" s="196" t="s">
        <v>40</v>
      </c>
      <c r="O426" s="71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233</v>
      </c>
      <c r="AT426" s="199" t="s">
        <v>140</v>
      </c>
      <c r="AU426" s="199" t="s">
        <v>145</v>
      </c>
      <c r="AY426" s="17" t="s">
        <v>137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7" t="s">
        <v>145</v>
      </c>
      <c r="BK426" s="200">
        <f>ROUND(I426*H426,2)</f>
        <v>0</v>
      </c>
      <c r="BL426" s="17" t="s">
        <v>233</v>
      </c>
      <c r="BM426" s="199" t="s">
        <v>1794</v>
      </c>
    </row>
    <row r="427" spans="1:65" s="12" customFormat="1" ht="22.9" customHeight="1">
      <c r="B427" s="171"/>
      <c r="C427" s="172"/>
      <c r="D427" s="173" t="s">
        <v>73</v>
      </c>
      <c r="E427" s="185" t="s">
        <v>1795</v>
      </c>
      <c r="F427" s="185" t="s">
        <v>1796</v>
      </c>
      <c r="G427" s="172"/>
      <c r="H427" s="172"/>
      <c r="I427" s="175"/>
      <c r="J427" s="186">
        <f>BK427</f>
        <v>0</v>
      </c>
      <c r="K427" s="172"/>
      <c r="L427" s="177"/>
      <c r="M427" s="178"/>
      <c r="N427" s="179"/>
      <c r="O427" s="179"/>
      <c r="P427" s="180">
        <f>SUM(P428:P435)</f>
        <v>0</v>
      </c>
      <c r="Q427" s="179"/>
      <c r="R427" s="180">
        <f>SUM(R428:R435)</f>
        <v>7.3819159999999995E-2</v>
      </c>
      <c r="S427" s="179"/>
      <c r="T427" s="181">
        <f>SUM(T428:T435)</f>
        <v>0</v>
      </c>
      <c r="AR427" s="182" t="s">
        <v>145</v>
      </c>
      <c r="AT427" s="183" t="s">
        <v>73</v>
      </c>
      <c r="AU427" s="183" t="s">
        <v>82</v>
      </c>
      <c r="AY427" s="182" t="s">
        <v>137</v>
      </c>
      <c r="BK427" s="184">
        <f>SUM(BK428:BK435)</f>
        <v>0</v>
      </c>
    </row>
    <row r="428" spans="1:65" s="2" customFormat="1" ht="37.9" customHeight="1">
      <c r="A428" s="34"/>
      <c r="B428" s="35"/>
      <c r="C428" s="187" t="s">
        <v>871</v>
      </c>
      <c r="D428" s="187" t="s">
        <v>140</v>
      </c>
      <c r="E428" s="188" t="s">
        <v>1797</v>
      </c>
      <c r="F428" s="189" t="s">
        <v>1798</v>
      </c>
      <c r="G428" s="190" t="s">
        <v>154</v>
      </c>
      <c r="H428" s="191">
        <v>0.96</v>
      </c>
      <c r="I428" s="192"/>
      <c r="J428" s="193">
        <f>ROUND(I428*H428,2)</f>
        <v>0</v>
      </c>
      <c r="K428" s="194"/>
      <c r="L428" s="39"/>
      <c r="M428" s="195" t="s">
        <v>1</v>
      </c>
      <c r="N428" s="196" t="s">
        <v>40</v>
      </c>
      <c r="O428" s="71"/>
      <c r="P428" s="197">
        <f>O428*H428</f>
        <v>0</v>
      </c>
      <c r="Q428" s="197">
        <v>2.963E-2</v>
      </c>
      <c r="R428" s="197">
        <f>Q428*H428</f>
        <v>2.8444799999999999E-2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233</v>
      </c>
      <c r="AT428" s="199" t="s">
        <v>140</v>
      </c>
      <c r="AU428" s="199" t="s">
        <v>145</v>
      </c>
      <c r="AY428" s="17" t="s">
        <v>137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145</v>
      </c>
      <c r="BK428" s="200">
        <f>ROUND(I428*H428,2)</f>
        <v>0</v>
      </c>
      <c r="BL428" s="17" t="s">
        <v>233</v>
      </c>
      <c r="BM428" s="199" t="s">
        <v>1799</v>
      </c>
    </row>
    <row r="429" spans="1:65" s="14" customFormat="1" ht="11.25">
      <c r="B429" s="212"/>
      <c r="C429" s="213"/>
      <c r="D429" s="203" t="s">
        <v>147</v>
      </c>
      <c r="E429" s="214" t="s">
        <v>1</v>
      </c>
      <c r="F429" s="215" t="s">
        <v>1800</v>
      </c>
      <c r="G429" s="213"/>
      <c r="H429" s="216">
        <v>0.96</v>
      </c>
      <c r="I429" s="217"/>
      <c r="J429" s="213"/>
      <c r="K429" s="213"/>
      <c r="L429" s="218"/>
      <c r="M429" s="219"/>
      <c r="N429" s="220"/>
      <c r="O429" s="220"/>
      <c r="P429" s="220"/>
      <c r="Q429" s="220"/>
      <c r="R429" s="220"/>
      <c r="S429" s="220"/>
      <c r="T429" s="221"/>
      <c r="AT429" s="222" t="s">
        <v>147</v>
      </c>
      <c r="AU429" s="222" t="s">
        <v>145</v>
      </c>
      <c r="AV429" s="14" t="s">
        <v>145</v>
      </c>
      <c r="AW429" s="14" t="s">
        <v>32</v>
      </c>
      <c r="AX429" s="14" t="s">
        <v>82</v>
      </c>
      <c r="AY429" s="222" t="s">
        <v>137</v>
      </c>
    </row>
    <row r="430" spans="1:65" s="2" customFormat="1" ht="24.2" customHeight="1">
      <c r="A430" s="34"/>
      <c r="B430" s="35"/>
      <c r="C430" s="187" t="s">
        <v>875</v>
      </c>
      <c r="D430" s="187" t="s">
        <v>140</v>
      </c>
      <c r="E430" s="188" t="s">
        <v>1801</v>
      </c>
      <c r="F430" s="189" t="s">
        <v>1802</v>
      </c>
      <c r="G430" s="190" t="s">
        <v>154</v>
      </c>
      <c r="H430" s="191">
        <v>3.6040000000000001</v>
      </c>
      <c r="I430" s="192"/>
      <c r="J430" s="193">
        <f>ROUND(I430*H430,2)</f>
        <v>0</v>
      </c>
      <c r="K430" s="194"/>
      <c r="L430" s="39"/>
      <c r="M430" s="195" t="s">
        <v>1</v>
      </c>
      <c r="N430" s="196" t="s">
        <v>40</v>
      </c>
      <c r="O430" s="71"/>
      <c r="P430" s="197">
        <f>O430*H430</f>
        <v>0</v>
      </c>
      <c r="Q430" s="197">
        <v>1.259E-2</v>
      </c>
      <c r="R430" s="197">
        <f>Q430*H430</f>
        <v>4.5374360000000002E-2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233</v>
      </c>
      <c r="AT430" s="199" t="s">
        <v>140</v>
      </c>
      <c r="AU430" s="199" t="s">
        <v>145</v>
      </c>
      <c r="AY430" s="17" t="s">
        <v>137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145</v>
      </c>
      <c r="BK430" s="200">
        <f>ROUND(I430*H430,2)</f>
        <v>0</v>
      </c>
      <c r="BL430" s="17" t="s">
        <v>233</v>
      </c>
      <c r="BM430" s="199" t="s">
        <v>1803</v>
      </c>
    </row>
    <row r="431" spans="1:65" s="13" customFormat="1" ht="11.25">
      <c r="B431" s="201"/>
      <c r="C431" s="202"/>
      <c r="D431" s="203" t="s">
        <v>147</v>
      </c>
      <c r="E431" s="204" t="s">
        <v>1</v>
      </c>
      <c r="F431" s="205" t="s">
        <v>387</v>
      </c>
      <c r="G431" s="202"/>
      <c r="H431" s="204" t="s">
        <v>1</v>
      </c>
      <c r="I431" s="206"/>
      <c r="J431" s="202"/>
      <c r="K431" s="202"/>
      <c r="L431" s="207"/>
      <c r="M431" s="208"/>
      <c r="N431" s="209"/>
      <c r="O431" s="209"/>
      <c r="P431" s="209"/>
      <c r="Q431" s="209"/>
      <c r="R431" s="209"/>
      <c r="S431" s="209"/>
      <c r="T431" s="210"/>
      <c r="AT431" s="211" t="s">
        <v>147</v>
      </c>
      <c r="AU431" s="211" t="s">
        <v>145</v>
      </c>
      <c r="AV431" s="13" t="s">
        <v>82</v>
      </c>
      <c r="AW431" s="13" t="s">
        <v>32</v>
      </c>
      <c r="AX431" s="13" t="s">
        <v>74</v>
      </c>
      <c r="AY431" s="211" t="s">
        <v>137</v>
      </c>
    </row>
    <row r="432" spans="1:65" s="14" customFormat="1" ht="11.25">
      <c r="B432" s="212"/>
      <c r="C432" s="213"/>
      <c r="D432" s="203" t="s">
        <v>147</v>
      </c>
      <c r="E432" s="214" t="s">
        <v>1</v>
      </c>
      <c r="F432" s="215" t="s">
        <v>1523</v>
      </c>
      <c r="G432" s="213"/>
      <c r="H432" s="216">
        <v>3.6040000000000001</v>
      </c>
      <c r="I432" s="217"/>
      <c r="J432" s="213"/>
      <c r="K432" s="213"/>
      <c r="L432" s="218"/>
      <c r="M432" s="219"/>
      <c r="N432" s="220"/>
      <c r="O432" s="220"/>
      <c r="P432" s="220"/>
      <c r="Q432" s="220"/>
      <c r="R432" s="220"/>
      <c r="S432" s="220"/>
      <c r="T432" s="221"/>
      <c r="AT432" s="222" t="s">
        <v>147</v>
      </c>
      <c r="AU432" s="222" t="s">
        <v>145</v>
      </c>
      <c r="AV432" s="14" t="s">
        <v>145</v>
      </c>
      <c r="AW432" s="14" t="s">
        <v>32</v>
      </c>
      <c r="AX432" s="14" t="s">
        <v>82</v>
      </c>
      <c r="AY432" s="222" t="s">
        <v>137</v>
      </c>
    </row>
    <row r="433" spans="1:65" s="2" customFormat="1" ht="24.2" customHeight="1">
      <c r="A433" s="34"/>
      <c r="B433" s="35"/>
      <c r="C433" s="187" t="s">
        <v>879</v>
      </c>
      <c r="D433" s="187" t="s">
        <v>140</v>
      </c>
      <c r="E433" s="188" t="s">
        <v>1804</v>
      </c>
      <c r="F433" s="189" t="s">
        <v>1805</v>
      </c>
      <c r="G433" s="190" t="s">
        <v>300</v>
      </c>
      <c r="H433" s="191">
        <v>7.3999999999999996E-2</v>
      </c>
      <c r="I433" s="192"/>
      <c r="J433" s="193">
        <f>ROUND(I433*H433,2)</f>
        <v>0</v>
      </c>
      <c r="K433" s="194"/>
      <c r="L433" s="39"/>
      <c r="M433" s="195" t="s">
        <v>1</v>
      </c>
      <c r="N433" s="196" t="s">
        <v>40</v>
      </c>
      <c r="O433" s="71"/>
      <c r="P433" s="197">
        <f>O433*H433</f>
        <v>0</v>
      </c>
      <c r="Q433" s="197">
        <v>0</v>
      </c>
      <c r="R433" s="197">
        <f>Q433*H433</f>
        <v>0</v>
      </c>
      <c r="S433" s="197">
        <v>0</v>
      </c>
      <c r="T433" s="19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9" t="s">
        <v>233</v>
      </c>
      <c r="AT433" s="199" t="s">
        <v>140</v>
      </c>
      <c r="AU433" s="199" t="s">
        <v>145</v>
      </c>
      <c r="AY433" s="17" t="s">
        <v>137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7" t="s">
        <v>145</v>
      </c>
      <c r="BK433" s="200">
        <f>ROUND(I433*H433,2)</f>
        <v>0</v>
      </c>
      <c r="BL433" s="17" t="s">
        <v>233</v>
      </c>
      <c r="BM433" s="199" t="s">
        <v>1806</v>
      </c>
    </row>
    <row r="434" spans="1:65" s="2" customFormat="1" ht="24.2" customHeight="1">
      <c r="A434" s="34"/>
      <c r="B434" s="35"/>
      <c r="C434" s="187" t="s">
        <v>883</v>
      </c>
      <c r="D434" s="187" t="s">
        <v>140</v>
      </c>
      <c r="E434" s="188" t="s">
        <v>1807</v>
      </c>
      <c r="F434" s="189" t="s">
        <v>1808</v>
      </c>
      <c r="G434" s="190" t="s">
        <v>300</v>
      </c>
      <c r="H434" s="191">
        <v>7.3999999999999996E-2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40</v>
      </c>
      <c r="O434" s="71"/>
      <c r="P434" s="197">
        <f>O434*H434</f>
        <v>0</v>
      </c>
      <c r="Q434" s="197">
        <v>0</v>
      </c>
      <c r="R434" s="197">
        <f>Q434*H434</f>
        <v>0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233</v>
      </c>
      <c r="AT434" s="199" t="s">
        <v>140</v>
      </c>
      <c r="AU434" s="199" t="s">
        <v>145</v>
      </c>
      <c r="AY434" s="17" t="s">
        <v>137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145</v>
      </c>
      <c r="BK434" s="200">
        <f>ROUND(I434*H434,2)</f>
        <v>0</v>
      </c>
      <c r="BL434" s="17" t="s">
        <v>233</v>
      </c>
      <c r="BM434" s="199" t="s">
        <v>1809</v>
      </c>
    </row>
    <row r="435" spans="1:65" s="2" customFormat="1" ht="24.2" customHeight="1">
      <c r="A435" s="34"/>
      <c r="B435" s="35"/>
      <c r="C435" s="187" t="s">
        <v>887</v>
      </c>
      <c r="D435" s="187" t="s">
        <v>140</v>
      </c>
      <c r="E435" s="188" t="s">
        <v>1810</v>
      </c>
      <c r="F435" s="189" t="s">
        <v>1811</v>
      </c>
      <c r="G435" s="190" t="s">
        <v>300</v>
      </c>
      <c r="H435" s="191">
        <v>7.3999999999999996E-2</v>
      </c>
      <c r="I435" s="192"/>
      <c r="J435" s="193">
        <f>ROUND(I435*H435,2)</f>
        <v>0</v>
      </c>
      <c r="K435" s="194"/>
      <c r="L435" s="39"/>
      <c r="M435" s="195" t="s">
        <v>1</v>
      </c>
      <c r="N435" s="196" t="s">
        <v>40</v>
      </c>
      <c r="O435" s="71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9" t="s">
        <v>233</v>
      </c>
      <c r="AT435" s="199" t="s">
        <v>140</v>
      </c>
      <c r="AU435" s="199" t="s">
        <v>145</v>
      </c>
      <c r="AY435" s="17" t="s">
        <v>137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7" t="s">
        <v>145</v>
      </c>
      <c r="BK435" s="200">
        <f>ROUND(I435*H435,2)</f>
        <v>0</v>
      </c>
      <c r="BL435" s="17" t="s">
        <v>233</v>
      </c>
      <c r="BM435" s="199" t="s">
        <v>1812</v>
      </c>
    </row>
    <row r="436" spans="1:65" s="12" customFormat="1" ht="22.9" customHeight="1">
      <c r="B436" s="171"/>
      <c r="C436" s="172"/>
      <c r="D436" s="173" t="s">
        <v>73</v>
      </c>
      <c r="E436" s="185" t="s">
        <v>1149</v>
      </c>
      <c r="F436" s="185" t="s">
        <v>1150</v>
      </c>
      <c r="G436" s="172"/>
      <c r="H436" s="172"/>
      <c r="I436" s="175"/>
      <c r="J436" s="186">
        <f>BK436</f>
        <v>0</v>
      </c>
      <c r="K436" s="172"/>
      <c r="L436" s="177"/>
      <c r="M436" s="178"/>
      <c r="N436" s="179"/>
      <c r="O436" s="179"/>
      <c r="P436" s="180">
        <f>SUM(P437:P450)</f>
        <v>0</v>
      </c>
      <c r="Q436" s="179"/>
      <c r="R436" s="180">
        <f>SUM(R437:R450)</f>
        <v>1.9394999999999999E-2</v>
      </c>
      <c r="S436" s="179"/>
      <c r="T436" s="181">
        <f>SUM(T437:T450)</f>
        <v>2.4E-2</v>
      </c>
      <c r="AR436" s="182" t="s">
        <v>145</v>
      </c>
      <c r="AT436" s="183" t="s">
        <v>73</v>
      </c>
      <c r="AU436" s="183" t="s">
        <v>82</v>
      </c>
      <c r="AY436" s="182" t="s">
        <v>137</v>
      </c>
      <c r="BK436" s="184">
        <f>SUM(BK437:BK450)</f>
        <v>0</v>
      </c>
    </row>
    <row r="437" spans="1:65" s="2" customFormat="1" ht="24.2" customHeight="1">
      <c r="A437" s="34"/>
      <c r="B437" s="35"/>
      <c r="C437" s="187" t="s">
        <v>891</v>
      </c>
      <c r="D437" s="187" t="s">
        <v>140</v>
      </c>
      <c r="E437" s="188" t="s">
        <v>1813</v>
      </c>
      <c r="F437" s="189" t="s">
        <v>1814</v>
      </c>
      <c r="G437" s="190" t="s">
        <v>216</v>
      </c>
      <c r="H437" s="191">
        <v>1</v>
      </c>
      <c r="I437" s="192"/>
      <c r="J437" s="193">
        <f>ROUND(I437*H437,2)</f>
        <v>0</v>
      </c>
      <c r="K437" s="194"/>
      <c r="L437" s="39"/>
      <c r="M437" s="195" t="s">
        <v>1</v>
      </c>
      <c r="N437" s="196" t="s">
        <v>40</v>
      </c>
      <c r="O437" s="71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9" t="s">
        <v>233</v>
      </c>
      <c r="AT437" s="199" t="s">
        <v>140</v>
      </c>
      <c r="AU437" s="199" t="s">
        <v>145</v>
      </c>
      <c r="AY437" s="17" t="s">
        <v>137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7" t="s">
        <v>145</v>
      </c>
      <c r="BK437" s="200">
        <f>ROUND(I437*H437,2)</f>
        <v>0</v>
      </c>
      <c r="BL437" s="17" t="s">
        <v>233</v>
      </c>
      <c r="BM437" s="199" t="s">
        <v>1815</v>
      </c>
    </row>
    <row r="438" spans="1:65" s="13" customFormat="1" ht="11.25">
      <c r="B438" s="201"/>
      <c r="C438" s="202"/>
      <c r="D438" s="203" t="s">
        <v>147</v>
      </c>
      <c r="E438" s="204" t="s">
        <v>1</v>
      </c>
      <c r="F438" s="205" t="s">
        <v>387</v>
      </c>
      <c r="G438" s="202"/>
      <c r="H438" s="204" t="s">
        <v>1</v>
      </c>
      <c r="I438" s="206"/>
      <c r="J438" s="202"/>
      <c r="K438" s="202"/>
      <c r="L438" s="207"/>
      <c r="M438" s="208"/>
      <c r="N438" s="209"/>
      <c r="O438" s="209"/>
      <c r="P438" s="209"/>
      <c r="Q438" s="209"/>
      <c r="R438" s="209"/>
      <c r="S438" s="209"/>
      <c r="T438" s="210"/>
      <c r="AT438" s="211" t="s">
        <v>147</v>
      </c>
      <c r="AU438" s="211" t="s">
        <v>145</v>
      </c>
      <c r="AV438" s="13" t="s">
        <v>82</v>
      </c>
      <c r="AW438" s="13" t="s">
        <v>32</v>
      </c>
      <c r="AX438" s="13" t="s">
        <v>74</v>
      </c>
      <c r="AY438" s="211" t="s">
        <v>137</v>
      </c>
    </row>
    <row r="439" spans="1:65" s="14" customFormat="1" ht="11.25">
      <c r="B439" s="212"/>
      <c r="C439" s="213"/>
      <c r="D439" s="203" t="s">
        <v>147</v>
      </c>
      <c r="E439" s="214" t="s">
        <v>1</v>
      </c>
      <c r="F439" s="215" t="s">
        <v>82</v>
      </c>
      <c r="G439" s="213"/>
      <c r="H439" s="216">
        <v>1</v>
      </c>
      <c r="I439" s="217"/>
      <c r="J439" s="213"/>
      <c r="K439" s="213"/>
      <c r="L439" s="218"/>
      <c r="M439" s="219"/>
      <c r="N439" s="220"/>
      <c r="O439" s="220"/>
      <c r="P439" s="220"/>
      <c r="Q439" s="220"/>
      <c r="R439" s="220"/>
      <c r="S439" s="220"/>
      <c r="T439" s="221"/>
      <c r="AT439" s="222" t="s">
        <v>147</v>
      </c>
      <c r="AU439" s="222" t="s">
        <v>145</v>
      </c>
      <c r="AV439" s="14" t="s">
        <v>145</v>
      </c>
      <c r="AW439" s="14" t="s">
        <v>32</v>
      </c>
      <c r="AX439" s="14" t="s">
        <v>82</v>
      </c>
      <c r="AY439" s="222" t="s">
        <v>137</v>
      </c>
    </row>
    <row r="440" spans="1:65" s="2" customFormat="1" ht="24.2" customHeight="1">
      <c r="A440" s="34"/>
      <c r="B440" s="35"/>
      <c r="C440" s="234" t="s">
        <v>896</v>
      </c>
      <c r="D440" s="234" t="s">
        <v>339</v>
      </c>
      <c r="E440" s="235" t="s">
        <v>1816</v>
      </c>
      <c r="F440" s="236" t="s">
        <v>1817</v>
      </c>
      <c r="G440" s="237" t="s">
        <v>216</v>
      </c>
      <c r="H440" s="238">
        <v>1</v>
      </c>
      <c r="I440" s="239"/>
      <c r="J440" s="240">
        <f t="shared" ref="J440:J450" si="40">ROUND(I440*H440,2)</f>
        <v>0</v>
      </c>
      <c r="K440" s="241"/>
      <c r="L440" s="242"/>
      <c r="M440" s="243" t="s">
        <v>1</v>
      </c>
      <c r="N440" s="244" t="s">
        <v>40</v>
      </c>
      <c r="O440" s="71"/>
      <c r="P440" s="197">
        <f t="shared" ref="P440:P450" si="41">O440*H440</f>
        <v>0</v>
      </c>
      <c r="Q440" s="197">
        <v>1.55E-2</v>
      </c>
      <c r="R440" s="197">
        <f t="shared" ref="R440:R450" si="42">Q440*H440</f>
        <v>1.55E-2</v>
      </c>
      <c r="S440" s="197">
        <v>0</v>
      </c>
      <c r="T440" s="198">
        <f t="shared" ref="T440:T450" si="43"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9" t="s">
        <v>311</v>
      </c>
      <c r="AT440" s="199" t="s">
        <v>339</v>
      </c>
      <c r="AU440" s="199" t="s">
        <v>145</v>
      </c>
      <c r="AY440" s="17" t="s">
        <v>137</v>
      </c>
      <c r="BE440" s="200">
        <f t="shared" ref="BE440:BE450" si="44">IF(N440="základní",J440,0)</f>
        <v>0</v>
      </c>
      <c r="BF440" s="200">
        <f t="shared" ref="BF440:BF450" si="45">IF(N440="snížená",J440,0)</f>
        <v>0</v>
      </c>
      <c r="BG440" s="200">
        <f t="shared" ref="BG440:BG450" si="46">IF(N440="zákl. přenesená",J440,0)</f>
        <v>0</v>
      </c>
      <c r="BH440" s="200">
        <f t="shared" ref="BH440:BH450" si="47">IF(N440="sníž. přenesená",J440,0)</f>
        <v>0</v>
      </c>
      <c r="BI440" s="200">
        <f t="shared" ref="BI440:BI450" si="48">IF(N440="nulová",J440,0)</f>
        <v>0</v>
      </c>
      <c r="BJ440" s="17" t="s">
        <v>145</v>
      </c>
      <c r="BK440" s="200">
        <f t="shared" ref="BK440:BK450" si="49">ROUND(I440*H440,2)</f>
        <v>0</v>
      </c>
      <c r="BL440" s="17" t="s">
        <v>233</v>
      </c>
      <c r="BM440" s="199" t="s">
        <v>1818</v>
      </c>
    </row>
    <row r="441" spans="1:65" s="2" customFormat="1" ht="16.5" customHeight="1">
      <c r="A441" s="34"/>
      <c r="B441" s="35"/>
      <c r="C441" s="187" t="s">
        <v>900</v>
      </c>
      <c r="D441" s="187" t="s">
        <v>140</v>
      </c>
      <c r="E441" s="188" t="s">
        <v>1819</v>
      </c>
      <c r="F441" s="189" t="s">
        <v>1820</v>
      </c>
      <c r="G441" s="190" t="s">
        <v>216</v>
      </c>
      <c r="H441" s="191">
        <v>1</v>
      </c>
      <c r="I441" s="192"/>
      <c r="J441" s="193">
        <f t="shared" si="40"/>
        <v>0</v>
      </c>
      <c r="K441" s="194"/>
      <c r="L441" s="39"/>
      <c r="M441" s="195" t="s">
        <v>1</v>
      </c>
      <c r="N441" s="196" t="s">
        <v>40</v>
      </c>
      <c r="O441" s="71"/>
      <c r="P441" s="197">
        <f t="shared" si="41"/>
        <v>0</v>
      </c>
      <c r="Q441" s="197">
        <v>0</v>
      </c>
      <c r="R441" s="197">
        <f t="shared" si="42"/>
        <v>0</v>
      </c>
      <c r="S441" s="197">
        <v>0</v>
      </c>
      <c r="T441" s="198">
        <f t="shared" si="43"/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233</v>
      </c>
      <c r="AT441" s="199" t="s">
        <v>140</v>
      </c>
      <c r="AU441" s="199" t="s">
        <v>145</v>
      </c>
      <c r="AY441" s="17" t="s">
        <v>137</v>
      </c>
      <c r="BE441" s="200">
        <f t="shared" si="44"/>
        <v>0</v>
      </c>
      <c r="BF441" s="200">
        <f t="shared" si="45"/>
        <v>0</v>
      </c>
      <c r="BG441" s="200">
        <f t="shared" si="46"/>
        <v>0</v>
      </c>
      <c r="BH441" s="200">
        <f t="shared" si="47"/>
        <v>0</v>
      </c>
      <c r="BI441" s="200">
        <f t="shared" si="48"/>
        <v>0</v>
      </c>
      <c r="BJ441" s="17" t="s">
        <v>145</v>
      </c>
      <c r="BK441" s="200">
        <f t="shared" si="49"/>
        <v>0</v>
      </c>
      <c r="BL441" s="17" t="s">
        <v>233</v>
      </c>
      <c r="BM441" s="199" t="s">
        <v>1821</v>
      </c>
    </row>
    <row r="442" spans="1:65" s="2" customFormat="1" ht="24.2" customHeight="1">
      <c r="A442" s="34"/>
      <c r="B442" s="35"/>
      <c r="C442" s="234" t="s">
        <v>904</v>
      </c>
      <c r="D442" s="234" t="s">
        <v>339</v>
      </c>
      <c r="E442" s="235" t="s">
        <v>1822</v>
      </c>
      <c r="F442" s="236" t="s">
        <v>1823</v>
      </c>
      <c r="G442" s="237" t="s">
        <v>216</v>
      </c>
      <c r="H442" s="238">
        <v>0.5</v>
      </c>
      <c r="I442" s="239"/>
      <c r="J442" s="240">
        <f t="shared" si="40"/>
        <v>0</v>
      </c>
      <c r="K442" s="241"/>
      <c r="L442" s="242"/>
      <c r="M442" s="243" t="s">
        <v>1</v>
      </c>
      <c r="N442" s="244" t="s">
        <v>40</v>
      </c>
      <c r="O442" s="71"/>
      <c r="P442" s="197">
        <f t="shared" si="41"/>
        <v>0</v>
      </c>
      <c r="Q442" s="197">
        <v>1.4999999999999999E-4</v>
      </c>
      <c r="R442" s="197">
        <f t="shared" si="42"/>
        <v>7.4999999999999993E-5</v>
      </c>
      <c r="S442" s="197">
        <v>0</v>
      </c>
      <c r="T442" s="198">
        <f t="shared" si="43"/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9" t="s">
        <v>311</v>
      </c>
      <c r="AT442" s="199" t="s">
        <v>339</v>
      </c>
      <c r="AU442" s="199" t="s">
        <v>145</v>
      </c>
      <c r="AY442" s="17" t="s">
        <v>137</v>
      </c>
      <c r="BE442" s="200">
        <f t="shared" si="44"/>
        <v>0</v>
      </c>
      <c r="BF442" s="200">
        <f t="shared" si="45"/>
        <v>0</v>
      </c>
      <c r="BG442" s="200">
        <f t="shared" si="46"/>
        <v>0</v>
      </c>
      <c r="BH442" s="200">
        <f t="shared" si="47"/>
        <v>0</v>
      </c>
      <c r="BI442" s="200">
        <f t="shared" si="48"/>
        <v>0</v>
      </c>
      <c r="BJ442" s="17" t="s">
        <v>145</v>
      </c>
      <c r="BK442" s="200">
        <f t="shared" si="49"/>
        <v>0</v>
      </c>
      <c r="BL442" s="17" t="s">
        <v>233</v>
      </c>
      <c r="BM442" s="199" t="s">
        <v>1824</v>
      </c>
    </row>
    <row r="443" spans="1:65" s="2" customFormat="1" ht="21.75" customHeight="1">
      <c r="A443" s="34"/>
      <c r="B443" s="35"/>
      <c r="C443" s="187" t="s">
        <v>908</v>
      </c>
      <c r="D443" s="187" t="s">
        <v>140</v>
      </c>
      <c r="E443" s="188" t="s">
        <v>1171</v>
      </c>
      <c r="F443" s="189" t="s">
        <v>1172</v>
      </c>
      <c r="G443" s="190" t="s">
        <v>216</v>
      </c>
      <c r="H443" s="191">
        <v>2</v>
      </c>
      <c r="I443" s="192"/>
      <c r="J443" s="193">
        <f t="shared" si="40"/>
        <v>0</v>
      </c>
      <c r="K443" s="194"/>
      <c r="L443" s="39"/>
      <c r="M443" s="195" t="s">
        <v>1</v>
      </c>
      <c r="N443" s="196" t="s">
        <v>40</v>
      </c>
      <c r="O443" s="71"/>
      <c r="P443" s="197">
        <f t="shared" si="41"/>
        <v>0</v>
      </c>
      <c r="Q443" s="197">
        <v>0</v>
      </c>
      <c r="R443" s="197">
        <f t="shared" si="42"/>
        <v>0</v>
      </c>
      <c r="S443" s="197">
        <v>0</v>
      </c>
      <c r="T443" s="198">
        <f t="shared" si="43"/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9" t="s">
        <v>233</v>
      </c>
      <c r="AT443" s="199" t="s">
        <v>140</v>
      </c>
      <c r="AU443" s="199" t="s">
        <v>145</v>
      </c>
      <c r="AY443" s="17" t="s">
        <v>137</v>
      </c>
      <c r="BE443" s="200">
        <f t="shared" si="44"/>
        <v>0</v>
      </c>
      <c r="BF443" s="200">
        <f t="shared" si="45"/>
        <v>0</v>
      </c>
      <c r="BG443" s="200">
        <f t="shared" si="46"/>
        <v>0</v>
      </c>
      <c r="BH443" s="200">
        <f t="shared" si="47"/>
        <v>0</v>
      </c>
      <c r="BI443" s="200">
        <f t="shared" si="48"/>
        <v>0</v>
      </c>
      <c r="BJ443" s="17" t="s">
        <v>145</v>
      </c>
      <c r="BK443" s="200">
        <f t="shared" si="49"/>
        <v>0</v>
      </c>
      <c r="BL443" s="17" t="s">
        <v>233</v>
      </c>
      <c r="BM443" s="199" t="s">
        <v>1825</v>
      </c>
    </row>
    <row r="444" spans="1:65" s="2" customFormat="1" ht="24.2" customHeight="1">
      <c r="A444" s="34"/>
      <c r="B444" s="35"/>
      <c r="C444" s="234" t="s">
        <v>912</v>
      </c>
      <c r="D444" s="234" t="s">
        <v>339</v>
      </c>
      <c r="E444" s="235" t="s">
        <v>1826</v>
      </c>
      <c r="F444" s="236" t="s">
        <v>1827</v>
      </c>
      <c r="G444" s="237" t="s">
        <v>216</v>
      </c>
      <c r="H444" s="238">
        <v>1</v>
      </c>
      <c r="I444" s="239"/>
      <c r="J444" s="240">
        <f t="shared" si="40"/>
        <v>0</v>
      </c>
      <c r="K444" s="241"/>
      <c r="L444" s="242"/>
      <c r="M444" s="243" t="s">
        <v>1</v>
      </c>
      <c r="N444" s="244" t="s">
        <v>40</v>
      </c>
      <c r="O444" s="71"/>
      <c r="P444" s="197">
        <f t="shared" si="41"/>
        <v>0</v>
      </c>
      <c r="Q444" s="197">
        <v>2.2000000000000001E-3</v>
      </c>
      <c r="R444" s="197">
        <f t="shared" si="42"/>
        <v>2.2000000000000001E-3</v>
      </c>
      <c r="S444" s="197">
        <v>0</v>
      </c>
      <c r="T444" s="198">
        <f t="shared" si="43"/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9" t="s">
        <v>311</v>
      </c>
      <c r="AT444" s="199" t="s">
        <v>339</v>
      </c>
      <c r="AU444" s="199" t="s">
        <v>145</v>
      </c>
      <c r="AY444" s="17" t="s">
        <v>137</v>
      </c>
      <c r="BE444" s="200">
        <f t="shared" si="44"/>
        <v>0</v>
      </c>
      <c r="BF444" s="200">
        <f t="shared" si="45"/>
        <v>0</v>
      </c>
      <c r="BG444" s="200">
        <f t="shared" si="46"/>
        <v>0</v>
      </c>
      <c r="BH444" s="200">
        <f t="shared" si="47"/>
        <v>0</v>
      </c>
      <c r="BI444" s="200">
        <f t="shared" si="48"/>
        <v>0</v>
      </c>
      <c r="BJ444" s="17" t="s">
        <v>145</v>
      </c>
      <c r="BK444" s="200">
        <f t="shared" si="49"/>
        <v>0</v>
      </c>
      <c r="BL444" s="17" t="s">
        <v>233</v>
      </c>
      <c r="BM444" s="199" t="s">
        <v>1828</v>
      </c>
    </row>
    <row r="445" spans="1:65" s="2" customFormat="1" ht="24.2" customHeight="1">
      <c r="A445" s="34"/>
      <c r="B445" s="35"/>
      <c r="C445" s="187" t="s">
        <v>916</v>
      </c>
      <c r="D445" s="187" t="s">
        <v>140</v>
      </c>
      <c r="E445" s="188" t="s">
        <v>1186</v>
      </c>
      <c r="F445" s="189" t="s">
        <v>1187</v>
      </c>
      <c r="G445" s="190" t="s">
        <v>216</v>
      </c>
      <c r="H445" s="191">
        <v>1</v>
      </c>
      <c r="I445" s="192"/>
      <c r="J445" s="193">
        <f t="shared" si="40"/>
        <v>0</v>
      </c>
      <c r="K445" s="194"/>
      <c r="L445" s="39"/>
      <c r="M445" s="195" t="s">
        <v>1</v>
      </c>
      <c r="N445" s="196" t="s">
        <v>40</v>
      </c>
      <c r="O445" s="71"/>
      <c r="P445" s="197">
        <f t="shared" si="41"/>
        <v>0</v>
      </c>
      <c r="Q445" s="197">
        <v>0</v>
      </c>
      <c r="R445" s="197">
        <f t="shared" si="42"/>
        <v>0</v>
      </c>
      <c r="S445" s="197">
        <v>2.4E-2</v>
      </c>
      <c r="T445" s="198">
        <f t="shared" si="43"/>
        <v>2.4E-2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9" t="s">
        <v>233</v>
      </c>
      <c r="AT445" s="199" t="s">
        <v>140</v>
      </c>
      <c r="AU445" s="199" t="s">
        <v>145</v>
      </c>
      <c r="AY445" s="17" t="s">
        <v>137</v>
      </c>
      <c r="BE445" s="200">
        <f t="shared" si="44"/>
        <v>0</v>
      </c>
      <c r="BF445" s="200">
        <f t="shared" si="45"/>
        <v>0</v>
      </c>
      <c r="BG445" s="200">
        <f t="shared" si="46"/>
        <v>0</v>
      </c>
      <c r="BH445" s="200">
        <f t="shared" si="47"/>
        <v>0</v>
      </c>
      <c r="BI445" s="200">
        <f t="shared" si="48"/>
        <v>0</v>
      </c>
      <c r="BJ445" s="17" t="s">
        <v>145</v>
      </c>
      <c r="BK445" s="200">
        <f t="shared" si="49"/>
        <v>0</v>
      </c>
      <c r="BL445" s="17" t="s">
        <v>233</v>
      </c>
      <c r="BM445" s="199" t="s">
        <v>1829</v>
      </c>
    </row>
    <row r="446" spans="1:65" s="2" customFormat="1" ht="24.2" customHeight="1">
      <c r="A446" s="34"/>
      <c r="B446" s="35"/>
      <c r="C446" s="187" t="s">
        <v>920</v>
      </c>
      <c r="D446" s="187" t="s">
        <v>140</v>
      </c>
      <c r="E446" s="188" t="s">
        <v>1190</v>
      </c>
      <c r="F446" s="189" t="s">
        <v>1191</v>
      </c>
      <c r="G446" s="190" t="s">
        <v>216</v>
      </c>
      <c r="H446" s="191">
        <v>4</v>
      </c>
      <c r="I446" s="192"/>
      <c r="J446" s="193">
        <f t="shared" si="40"/>
        <v>0</v>
      </c>
      <c r="K446" s="194"/>
      <c r="L446" s="39"/>
      <c r="M446" s="195" t="s">
        <v>1</v>
      </c>
      <c r="N446" s="196" t="s">
        <v>40</v>
      </c>
      <c r="O446" s="71"/>
      <c r="P446" s="197">
        <f t="shared" si="41"/>
        <v>0</v>
      </c>
      <c r="Q446" s="197">
        <v>0</v>
      </c>
      <c r="R446" s="197">
        <f t="shared" si="42"/>
        <v>0</v>
      </c>
      <c r="S446" s="197">
        <v>0</v>
      </c>
      <c r="T446" s="198">
        <f t="shared" si="43"/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9" t="s">
        <v>233</v>
      </c>
      <c r="AT446" s="199" t="s">
        <v>140</v>
      </c>
      <c r="AU446" s="199" t="s">
        <v>145</v>
      </c>
      <c r="AY446" s="17" t="s">
        <v>137</v>
      </c>
      <c r="BE446" s="200">
        <f t="shared" si="44"/>
        <v>0</v>
      </c>
      <c r="BF446" s="200">
        <f t="shared" si="45"/>
        <v>0</v>
      </c>
      <c r="BG446" s="200">
        <f t="shared" si="46"/>
        <v>0</v>
      </c>
      <c r="BH446" s="200">
        <f t="shared" si="47"/>
        <v>0</v>
      </c>
      <c r="BI446" s="200">
        <f t="shared" si="48"/>
        <v>0</v>
      </c>
      <c r="BJ446" s="17" t="s">
        <v>145</v>
      </c>
      <c r="BK446" s="200">
        <f t="shared" si="49"/>
        <v>0</v>
      </c>
      <c r="BL446" s="17" t="s">
        <v>233</v>
      </c>
      <c r="BM446" s="199" t="s">
        <v>1830</v>
      </c>
    </row>
    <row r="447" spans="1:65" s="2" customFormat="1" ht="24.2" customHeight="1">
      <c r="A447" s="34"/>
      <c r="B447" s="35"/>
      <c r="C447" s="234" t="s">
        <v>926</v>
      </c>
      <c r="D447" s="234" t="s">
        <v>339</v>
      </c>
      <c r="E447" s="235" t="s">
        <v>1194</v>
      </c>
      <c r="F447" s="236" t="s">
        <v>1195</v>
      </c>
      <c r="G447" s="237" t="s">
        <v>216</v>
      </c>
      <c r="H447" s="238">
        <v>1</v>
      </c>
      <c r="I447" s="239"/>
      <c r="J447" s="240">
        <f t="shared" si="40"/>
        <v>0</v>
      </c>
      <c r="K447" s="241"/>
      <c r="L447" s="242"/>
      <c r="M447" s="243" t="s">
        <v>1</v>
      </c>
      <c r="N447" s="244" t="s">
        <v>40</v>
      </c>
      <c r="O447" s="71"/>
      <c r="P447" s="197">
        <f t="shared" si="41"/>
        <v>0</v>
      </c>
      <c r="Q447" s="197">
        <v>1.6199999999999999E-3</v>
      </c>
      <c r="R447" s="197">
        <f t="shared" si="42"/>
        <v>1.6199999999999999E-3</v>
      </c>
      <c r="S447" s="197">
        <v>0</v>
      </c>
      <c r="T447" s="198">
        <f t="shared" si="43"/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311</v>
      </c>
      <c r="AT447" s="199" t="s">
        <v>339</v>
      </c>
      <c r="AU447" s="199" t="s">
        <v>145</v>
      </c>
      <c r="AY447" s="17" t="s">
        <v>137</v>
      </c>
      <c r="BE447" s="200">
        <f t="shared" si="44"/>
        <v>0</v>
      </c>
      <c r="BF447" s="200">
        <f t="shared" si="45"/>
        <v>0</v>
      </c>
      <c r="BG447" s="200">
        <f t="shared" si="46"/>
        <v>0</v>
      </c>
      <c r="BH447" s="200">
        <f t="shared" si="47"/>
        <v>0</v>
      </c>
      <c r="BI447" s="200">
        <f t="shared" si="48"/>
        <v>0</v>
      </c>
      <c r="BJ447" s="17" t="s">
        <v>145</v>
      </c>
      <c r="BK447" s="200">
        <f t="shared" si="49"/>
        <v>0</v>
      </c>
      <c r="BL447" s="17" t="s">
        <v>233</v>
      </c>
      <c r="BM447" s="199" t="s">
        <v>1831</v>
      </c>
    </row>
    <row r="448" spans="1:65" s="2" customFormat="1" ht="24.2" customHeight="1">
      <c r="A448" s="34"/>
      <c r="B448" s="35"/>
      <c r="C448" s="187" t="s">
        <v>930</v>
      </c>
      <c r="D448" s="187" t="s">
        <v>140</v>
      </c>
      <c r="E448" s="188" t="s">
        <v>1212</v>
      </c>
      <c r="F448" s="189" t="s">
        <v>1213</v>
      </c>
      <c r="G448" s="190" t="s">
        <v>300</v>
      </c>
      <c r="H448" s="191">
        <v>1.9E-2</v>
      </c>
      <c r="I448" s="192"/>
      <c r="J448" s="193">
        <f t="shared" si="40"/>
        <v>0</v>
      </c>
      <c r="K448" s="194"/>
      <c r="L448" s="39"/>
      <c r="M448" s="195" t="s">
        <v>1</v>
      </c>
      <c r="N448" s="196" t="s">
        <v>40</v>
      </c>
      <c r="O448" s="71"/>
      <c r="P448" s="197">
        <f t="shared" si="41"/>
        <v>0</v>
      </c>
      <c r="Q448" s="197">
        <v>0</v>
      </c>
      <c r="R448" s="197">
        <f t="shared" si="42"/>
        <v>0</v>
      </c>
      <c r="S448" s="197">
        <v>0</v>
      </c>
      <c r="T448" s="198">
        <f t="shared" si="43"/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9" t="s">
        <v>233</v>
      </c>
      <c r="AT448" s="199" t="s">
        <v>140</v>
      </c>
      <c r="AU448" s="199" t="s">
        <v>145</v>
      </c>
      <c r="AY448" s="17" t="s">
        <v>137</v>
      </c>
      <c r="BE448" s="200">
        <f t="shared" si="44"/>
        <v>0</v>
      </c>
      <c r="BF448" s="200">
        <f t="shared" si="45"/>
        <v>0</v>
      </c>
      <c r="BG448" s="200">
        <f t="shared" si="46"/>
        <v>0</v>
      </c>
      <c r="BH448" s="200">
        <f t="shared" si="47"/>
        <v>0</v>
      </c>
      <c r="BI448" s="200">
        <f t="shared" si="48"/>
        <v>0</v>
      </c>
      <c r="BJ448" s="17" t="s">
        <v>145</v>
      </c>
      <c r="BK448" s="200">
        <f t="shared" si="49"/>
        <v>0</v>
      </c>
      <c r="BL448" s="17" t="s">
        <v>233</v>
      </c>
      <c r="BM448" s="199" t="s">
        <v>1832</v>
      </c>
    </row>
    <row r="449" spans="1:65" s="2" customFormat="1" ht="24.2" customHeight="1">
      <c r="A449" s="34"/>
      <c r="B449" s="35"/>
      <c r="C449" s="187" t="s">
        <v>935</v>
      </c>
      <c r="D449" s="187" t="s">
        <v>140</v>
      </c>
      <c r="E449" s="188" t="s">
        <v>1216</v>
      </c>
      <c r="F449" s="189" t="s">
        <v>1217</v>
      </c>
      <c r="G449" s="190" t="s">
        <v>300</v>
      </c>
      <c r="H449" s="191">
        <v>1.9E-2</v>
      </c>
      <c r="I449" s="192"/>
      <c r="J449" s="193">
        <f t="shared" si="40"/>
        <v>0</v>
      </c>
      <c r="K449" s="194"/>
      <c r="L449" s="39"/>
      <c r="M449" s="195" t="s">
        <v>1</v>
      </c>
      <c r="N449" s="196" t="s">
        <v>40</v>
      </c>
      <c r="O449" s="71"/>
      <c r="P449" s="197">
        <f t="shared" si="41"/>
        <v>0</v>
      </c>
      <c r="Q449" s="197">
        <v>0</v>
      </c>
      <c r="R449" s="197">
        <f t="shared" si="42"/>
        <v>0</v>
      </c>
      <c r="S449" s="197">
        <v>0</v>
      </c>
      <c r="T449" s="198">
        <f t="shared" si="43"/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9" t="s">
        <v>233</v>
      </c>
      <c r="AT449" s="199" t="s">
        <v>140</v>
      </c>
      <c r="AU449" s="199" t="s">
        <v>145</v>
      </c>
      <c r="AY449" s="17" t="s">
        <v>137</v>
      </c>
      <c r="BE449" s="200">
        <f t="shared" si="44"/>
        <v>0</v>
      </c>
      <c r="BF449" s="200">
        <f t="shared" si="45"/>
        <v>0</v>
      </c>
      <c r="BG449" s="200">
        <f t="shared" si="46"/>
        <v>0</v>
      </c>
      <c r="BH449" s="200">
        <f t="shared" si="47"/>
        <v>0</v>
      </c>
      <c r="BI449" s="200">
        <f t="shared" si="48"/>
        <v>0</v>
      </c>
      <c r="BJ449" s="17" t="s">
        <v>145</v>
      </c>
      <c r="BK449" s="200">
        <f t="shared" si="49"/>
        <v>0</v>
      </c>
      <c r="BL449" s="17" t="s">
        <v>233</v>
      </c>
      <c r="BM449" s="199" t="s">
        <v>1833</v>
      </c>
    </row>
    <row r="450" spans="1:65" s="2" customFormat="1" ht="24.2" customHeight="1">
      <c r="A450" s="34"/>
      <c r="B450" s="35"/>
      <c r="C450" s="187" t="s">
        <v>940</v>
      </c>
      <c r="D450" s="187" t="s">
        <v>140</v>
      </c>
      <c r="E450" s="188" t="s">
        <v>1220</v>
      </c>
      <c r="F450" s="189" t="s">
        <v>1221</v>
      </c>
      <c r="G450" s="190" t="s">
        <v>300</v>
      </c>
      <c r="H450" s="191">
        <v>1.9E-2</v>
      </c>
      <c r="I450" s="192"/>
      <c r="J450" s="193">
        <f t="shared" si="40"/>
        <v>0</v>
      </c>
      <c r="K450" s="194"/>
      <c r="L450" s="39"/>
      <c r="M450" s="195" t="s">
        <v>1</v>
      </c>
      <c r="N450" s="196" t="s">
        <v>40</v>
      </c>
      <c r="O450" s="71"/>
      <c r="P450" s="197">
        <f t="shared" si="41"/>
        <v>0</v>
      </c>
      <c r="Q450" s="197">
        <v>0</v>
      </c>
      <c r="R450" s="197">
        <f t="shared" si="42"/>
        <v>0</v>
      </c>
      <c r="S450" s="197">
        <v>0</v>
      </c>
      <c r="T450" s="198">
        <f t="shared" si="43"/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9" t="s">
        <v>233</v>
      </c>
      <c r="AT450" s="199" t="s">
        <v>140</v>
      </c>
      <c r="AU450" s="199" t="s">
        <v>145</v>
      </c>
      <c r="AY450" s="17" t="s">
        <v>137</v>
      </c>
      <c r="BE450" s="200">
        <f t="shared" si="44"/>
        <v>0</v>
      </c>
      <c r="BF450" s="200">
        <f t="shared" si="45"/>
        <v>0</v>
      </c>
      <c r="BG450" s="200">
        <f t="shared" si="46"/>
        <v>0</v>
      </c>
      <c r="BH450" s="200">
        <f t="shared" si="47"/>
        <v>0</v>
      </c>
      <c r="BI450" s="200">
        <f t="shared" si="48"/>
        <v>0</v>
      </c>
      <c r="BJ450" s="17" t="s">
        <v>145</v>
      </c>
      <c r="BK450" s="200">
        <f t="shared" si="49"/>
        <v>0</v>
      </c>
      <c r="BL450" s="17" t="s">
        <v>233</v>
      </c>
      <c r="BM450" s="199" t="s">
        <v>1834</v>
      </c>
    </row>
    <row r="451" spans="1:65" s="12" customFormat="1" ht="22.9" customHeight="1">
      <c r="B451" s="171"/>
      <c r="C451" s="172"/>
      <c r="D451" s="173" t="s">
        <v>73</v>
      </c>
      <c r="E451" s="185" t="s">
        <v>1835</v>
      </c>
      <c r="F451" s="185" t="s">
        <v>1836</v>
      </c>
      <c r="G451" s="172"/>
      <c r="H451" s="172"/>
      <c r="I451" s="175"/>
      <c r="J451" s="186">
        <f>BK451</f>
        <v>0</v>
      </c>
      <c r="K451" s="172"/>
      <c r="L451" s="177"/>
      <c r="M451" s="178"/>
      <c r="N451" s="179"/>
      <c r="O451" s="179"/>
      <c r="P451" s="180">
        <f>SUM(P452:P473)</f>
        <v>0</v>
      </c>
      <c r="Q451" s="179"/>
      <c r="R451" s="180">
        <f>SUM(R452:R473)</f>
        <v>0.27584536000000004</v>
      </c>
      <c r="S451" s="179"/>
      <c r="T451" s="181">
        <f>SUM(T452:T473)</f>
        <v>0</v>
      </c>
      <c r="AR451" s="182" t="s">
        <v>145</v>
      </c>
      <c r="AT451" s="183" t="s">
        <v>73</v>
      </c>
      <c r="AU451" s="183" t="s">
        <v>82</v>
      </c>
      <c r="AY451" s="182" t="s">
        <v>137</v>
      </c>
      <c r="BK451" s="184">
        <f>SUM(BK452:BK473)</f>
        <v>0</v>
      </c>
    </row>
    <row r="452" spans="1:65" s="2" customFormat="1" ht="16.5" customHeight="1">
      <c r="A452" s="34"/>
      <c r="B452" s="35"/>
      <c r="C452" s="187" t="s">
        <v>945</v>
      </c>
      <c r="D452" s="187" t="s">
        <v>140</v>
      </c>
      <c r="E452" s="188" t="s">
        <v>1837</v>
      </c>
      <c r="F452" s="189" t="s">
        <v>1838</v>
      </c>
      <c r="G452" s="190" t="s">
        <v>154</v>
      </c>
      <c r="H452" s="191">
        <v>3.6040000000000001</v>
      </c>
      <c r="I452" s="192"/>
      <c r="J452" s="193">
        <f>ROUND(I452*H452,2)</f>
        <v>0</v>
      </c>
      <c r="K452" s="194"/>
      <c r="L452" s="39"/>
      <c r="M452" s="195" t="s">
        <v>1</v>
      </c>
      <c r="N452" s="196" t="s">
        <v>40</v>
      </c>
      <c r="O452" s="71"/>
      <c r="P452" s="197">
        <f>O452*H452</f>
        <v>0</v>
      </c>
      <c r="Q452" s="197">
        <v>0</v>
      </c>
      <c r="R452" s="197">
        <f>Q452*H452</f>
        <v>0</v>
      </c>
      <c r="S452" s="197">
        <v>0</v>
      </c>
      <c r="T452" s="19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9" t="s">
        <v>233</v>
      </c>
      <c r="AT452" s="199" t="s">
        <v>140</v>
      </c>
      <c r="AU452" s="199" t="s">
        <v>145</v>
      </c>
      <c r="AY452" s="17" t="s">
        <v>137</v>
      </c>
      <c r="BE452" s="200">
        <f>IF(N452="základní",J452,0)</f>
        <v>0</v>
      </c>
      <c r="BF452" s="200">
        <f>IF(N452="snížená",J452,0)</f>
        <v>0</v>
      </c>
      <c r="BG452" s="200">
        <f>IF(N452="zákl. přenesená",J452,0)</f>
        <v>0</v>
      </c>
      <c r="BH452" s="200">
        <f>IF(N452="sníž. přenesená",J452,0)</f>
        <v>0</v>
      </c>
      <c r="BI452" s="200">
        <f>IF(N452="nulová",J452,0)</f>
        <v>0</v>
      </c>
      <c r="BJ452" s="17" t="s">
        <v>145</v>
      </c>
      <c r="BK452" s="200">
        <f>ROUND(I452*H452,2)</f>
        <v>0</v>
      </c>
      <c r="BL452" s="17" t="s">
        <v>233</v>
      </c>
      <c r="BM452" s="199" t="s">
        <v>1839</v>
      </c>
    </row>
    <row r="453" spans="1:65" s="2" customFormat="1" ht="16.5" customHeight="1">
      <c r="A453" s="34"/>
      <c r="B453" s="35"/>
      <c r="C453" s="187" t="s">
        <v>949</v>
      </c>
      <c r="D453" s="187" t="s">
        <v>140</v>
      </c>
      <c r="E453" s="188" t="s">
        <v>1840</v>
      </c>
      <c r="F453" s="189" t="s">
        <v>1841</v>
      </c>
      <c r="G453" s="190" t="s">
        <v>154</v>
      </c>
      <c r="H453" s="191">
        <v>3.6040000000000001</v>
      </c>
      <c r="I453" s="192"/>
      <c r="J453" s="193">
        <f>ROUND(I453*H453,2)</f>
        <v>0</v>
      </c>
      <c r="K453" s="194"/>
      <c r="L453" s="39"/>
      <c r="M453" s="195" t="s">
        <v>1</v>
      </c>
      <c r="N453" s="196" t="s">
        <v>40</v>
      </c>
      <c r="O453" s="71"/>
      <c r="P453" s="197">
        <f>O453*H453</f>
        <v>0</v>
      </c>
      <c r="Q453" s="197">
        <v>2.9999999999999997E-4</v>
      </c>
      <c r="R453" s="197">
        <f>Q453*H453</f>
        <v>1.0811999999999998E-3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233</v>
      </c>
      <c r="AT453" s="199" t="s">
        <v>140</v>
      </c>
      <c r="AU453" s="199" t="s">
        <v>145</v>
      </c>
      <c r="AY453" s="17" t="s">
        <v>137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145</v>
      </c>
      <c r="BK453" s="200">
        <f>ROUND(I453*H453,2)</f>
        <v>0</v>
      </c>
      <c r="BL453" s="17" t="s">
        <v>233</v>
      </c>
      <c r="BM453" s="199" t="s">
        <v>1842</v>
      </c>
    </row>
    <row r="454" spans="1:65" s="2" customFormat="1" ht="24.2" customHeight="1">
      <c r="A454" s="34"/>
      <c r="B454" s="35"/>
      <c r="C454" s="187" t="s">
        <v>953</v>
      </c>
      <c r="D454" s="187" t="s">
        <v>140</v>
      </c>
      <c r="E454" s="188" t="s">
        <v>1843</v>
      </c>
      <c r="F454" s="189" t="s">
        <v>1844</v>
      </c>
      <c r="G454" s="190" t="s">
        <v>154</v>
      </c>
      <c r="H454" s="191">
        <v>3.6040000000000001</v>
      </c>
      <c r="I454" s="192"/>
      <c r="J454" s="193">
        <f>ROUND(I454*H454,2)</f>
        <v>0</v>
      </c>
      <c r="K454" s="194"/>
      <c r="L454" s="39"/>
      <c r="M454" s="195" t="s">
        <v>1</v>
      </c>
      <c r="N454" s="196" t="s">
        <v>40</v>
      </c>
      <c r="O454" s="71"/>
      <c r="P454" s="197">
        <f>O454*H454</f>
        <v>0</v>
      </c>
      <c r="Q454" s="197">
        <v>7.5799999999999999E-3</v>
      </c>
      <c r="R454" s="197">
        <f>Q454*H454</f>
        <v>2.731832E-2</v>
      </c>
      <c r="S454" s="197">
        <v>0</v>
      </c>
      <c r="T454" s="19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9" t="s">
        <v>233</v>
      </c>
      <c r="AT454" s="199" t="s">
        <v>140</v>
      </c>
      <c r="AU454" s="199" t="s">
        <v>145</v>
      </c>
      <c r="AY454" s="17" t="s">
        <v>137</v>
      </c>
      <c r="BE454" s="200">
        <f>IF(N454="základní",J454,0)</f>
        <v>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7" t="s">
        <v>145</v>
      </c>
      <c r="BK454" s="200">
        <f>ROUND(I454*H454,2)</f>
        <v>0</v>
      </c>
      <c r="BL454" s="17" t="s">
        <v>233</v>
      </c>
      <c r="BM454" s="199" t="s">
        <v>1845</v>
      </c>
    </row>
    <row r="455" spans="1:65" s="2" customFormat="1" ht="24.2" customHeight="1">
      <c r="A455" s="34"/>
      <c r="B455" s="35"/>
      <c r="C455" s="187" t="s">
        <v>957</v>
      </c>
      <c r="D455" s="187" t="s">
        <v>140</v>
      </c>
      <c r="E455" s="188" t="s">
        <v>1846</v>
      </c>
      <c r="F455" s="189" t="s">
        <v>1847</v>
      </c>
      <c r="G455" s="190" t="s">
        <v>154</v>
      </c>
      <c r="H455" s="191">
        <v>3.6040000000000001</v>
      </c>
      <c r="I455" s="192"/>
      <c r="J455" s="193">
        <f>ROUND(I455*H455,2)</f>
        <v>0</v>
      </c>
      <c r="K455" s="194"/>
      <c r="L455" s="39"/>
      <c r="M455" s="195" t="s">
        <v>1</v>
      </c>
      <c r="N455" s="196" t="s">
        <v>40</v>
      </c>
      <c r="O455" s="71"/>
      <c r="P455" s="197">
        <f>O455*H455</f>
        <v>0</v>
      </c>
      <c r="Q455" s="197">
        <v>3.7659999999999999E-2</v>
      </c>
      <c r="R455" s="197">
        <f>Q455*H455</f>
        <v>0.13572664000000001</v>
      </c>
      <c r="S455" s="197">
        <v>0</v>
      </c>
      <c r="T455" s="19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9" t="s">
        <v>233</v>
      </c>
      <c r="AT455" s="199" t="s">
        <v>140</v>
      </c>
      <c r="AU455" s="199" t="s">
        <v>145</v>
      </c>
      <c r="AY455" s="17" t="s">
        <v>137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7" t="s">
        <v>145</v>
      </c>
      <c r="BK455" s="200">
        <f>ROUND(I455*H455,2)</f>
        <v>0</v>
      </c>
      <c r="BL455" s="17" t="s">
        <v>233</v>
      </c>
      <c r="BM455" s="199" t="s">
        <v>1848</v>
      </c>
    </row>
    <row r="456" spans="1:65" s="13" customFormat="1" ht="11.25">
      <c r="B456" s="201"/>
      <c r="C456" s="202"/>
      <c r="D456" s="203" t="s">
        <v>147</v>
      </c>
      <c r="E456" s="204" t="s">
        <v>1</v>
      </c>
      <c r="F456" s="205" t="s">
        <v>387</v>
      </c>
      <c r="G456" s="202"/>
      <c r="H456" s="204" t="s">
        <v>1</v>
      </c>
      <c r="I456" s="206"/>
      <c r="J456" s="202"/>
      <c r="K456" s="202"/>
      <c r="L456" s="207"/>
      <c r="M456" s="208"/>
      <c r="N456" s="209"/>
      <c r="O456" s="209"/>
      <c r="P456" s="209"/>
      <c r="Q456" s="209"/>
      <c r="R456" s="209"/>
      <c r="S456" s="209"/>
      <c r="T456" s="210"/>
      <c r="AT456" s="211" t="s">
        <v>147</v>
      </c>
      <c r="AU456" s="211" t="s">
        <v>145</v>
      </c>
      <c r="AV456" s="13" t="s">
        <v>82</v>
      </c>
      <c r="AW456" s="13" t="s">
        <v>32</v>
      </c>
      <c r="AX456" s="13" t="s">
        <v>74</v>
      </c>
      <c r="AY456" s="211" t="s">
        <v>137</v>
      </c>
    </row>
    <row r="457" spans="1:65" s="14" customFormat="1" ht="11.25">
      <c r="B457" s="212"/>
      <c r="C457" s="213"/>
      <c r="D457" s="203" t="s">
        <v>147</v>
      </c>
      <c r="E457" s="214" t="s">
        <v>1</v>
      </c>
      <c r="F457" s="215" t="s">
        <v>1523</v>
      </c>
      <c r="G457" s="213"/>
      <c r="H457" s="216">
        <v>3.6040000000000001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147</v>
      </c>
      <c r="AU457" s="222" t="s">
        <v>145</v>
      </c>
      <c r="AV457" s="14" t="s">
        <v>145</v>
      </c>
      <c r="AW457" s="14" t="s">
        <v>32</v>
      </c>
      <c r="AX457" s="14" t="s">
        <v>82</v>
      </c>
      <c r="AY457" s="222" t="s">
        <v>137</v>
      </c>
    </row>
    <row r="458" spans="1:65" s="2" customFormat="1" ht="37.9" customHeight="1">
      <c r="A458" s="34"/>
      <c r="B458" s="35"/>
      <c r="C458" s="234" t="s">
        <v>961</v>
      </c>
      <c r="D458" s="234" t="s">
        <v>339</v>
      </c>
      <c r="E458" s="235" t="s">
        <v>1849</v>
      </c>
      <c r="F458" s="236" t="s">
        <v>1850</v>
      </c>
      <c r="G458" s="237" t="s">
        <v>154</v>
      </c>
      <c r="H458" s="238">
        <v>5.0460000000000003</v>
      </c>
      <c r="I458" s="239"/>
      <c r="J458" s="240">
        <f>ROUND(I458*H458,2)</f>
        <v>0</v>
      </c>
      <c r="K458" s="241"/>
      <c r="L458" s="242"/>
      <c r="M458" s="243" t="s">
        <v>1</v>
      </c>
      <c r="N458" s="244" t="s">
        <v>40</v>
      </c>
      <c r="O458" s="71"/>
      <c r="P458" s="197">
        <f>O458*H458</f>
        <v>0</v>
      </c>
      <c r="Q458" s="197">
        <v>2.1999999999999999E-2</v>
      </c>
      <c r="R458" s="197">
        <f>Q458*H458</f>
        <v>0.111012</v>
      </c>
      <c r="S458" s="197">
        <v>0</v>
      </c>
      <c r="T458" s="19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9" t="s">
        <v>311</v>
      </c>
      <c r="AT458" s="199" t="s">
        <v>339</v>
      </c>
      <c r="AU458" s="199" t="s">
        <v>145</v>
      </c>
      <c r="AY458" s="17" t="s">
        <v>137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7" t="s">
        <v>145</v>
      </c>
      <c r="BK458" s="200">
        <f>ROUND(I458*H458,2)</f>
        <v>0</v>
      </c>
      <c r="BL458" s="17" t="s">
        <v>233</v>
      </c>
      <c r="BM458" s="199" t="s">
        <v>1851</v>
      </c>
    </row>
    <row r="459" spans="1:65" s="14" customFormat="1" ht="11.25">
      <c r="B459" s="212"/>
      <c r="C459" s="213"/>
      <c r="D459" s="203" t="s">
        <v>147</v>
      </c>
      <c r="E459" s="213"/>
      <c r="F459" s="215" t="s">
        <v>1852</v>
      </c>
      <c r="G459" s="213"/>
      <c r="H459" s="216">
        <v>5.0460000000000003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147</v>
      </c>
      <c r="AU459" s="222" t="s">
        <v>145</v>
      </c>
      <c r="AV459" s="14" t="s">
        <v>145</v>
      </c>
      <c r="AW459" s="14" t="s">
        <v>4</v>
      </c>
      <c r="AX459" s="14" t="s">
        <v>82</v>
      </c>
      <c r="AY459" s="222" t="s">
        <v>137</v>
      </c>
    </row>
    <row r="460" spans="1:65" s="2" customFormat="1" ht="24.2" customHeight="1">
      <c r="A460" s="34"/>
      <c r="B460" s="35"/>
      <c r="C460" s="187" t="s">
        <v>965</v>
      </c>
      <c r="D460" s="187" t="s">
        <v>140</v>
      </c>
      <c r="E460" s="188" t="s">
        <v>1853</v>
      </c>
      <c r="F460" s="189" t="s">
        <v>1854</v>
      </c>
      <c r="G460" s="190" t="s">
        <v>154</v>
      </c>
      <c r="H460" s="191">
        <v>3.6040000000000001</v>
      </c>
      <c r="I460" s="192"/>
      <c r="J460" s="193">
        <f>ROUND(I460*H460,2)</f>
        <v>0</v>
      </c>
      <c r="K460" s="194"/>
      <c r="L460" s="39"/>
      <c r="M460" s="195" t="s">
        <v>1</v>
      </c>
      <c r="N460" s="196" t="s">
        <v>40</v>
      </c>
      <c r="O460" s="71"/>
      <c r="P460" s="197">
        <f>O460*H460</f>
        <v>0</v>
      </c>
      <c r="Q460" s="197">
        <v>0</v>
      </c>
      <c r="R460" s="197">
        <f>Q460*H460</f>
        <v>0</v>
      </c>
      <c r="S460" s="197">
        <v>0</v>
      </c>
      <c r="T460" s="19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9" t="s">
        <v>233</v>
      </c>
      <c r="AT460" s="199" t="s">
        <v>140</v>
      </c>
      <c r="AU460" s="199" t="s">
        <v>145</v>
      </c>
      <c r="AY460" s="17" t="s">
        <v>137</v>
      </c>
      <c r="BE460" s="200">
        <f>IF(N460="základní",J460,0)</f>
        <v>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7" t="s">
        <v>145</v>
      </c>
      <c r="BK460" s="200">
        <f>ROUND(I460*H460,2)</f>
        <v>0</v>
      </c>
      <c r="BL460" s="17" t="s">
        <v>233</v>
      </c>
      <c r="BM460" s="199" t="s">
        <v>1855</v>
      </c>
    </row>
    <row r="461" spans="1:65" s="2" customFormat="1" ht="16.5" customHeight="1">
      <c r="A461" s="34"/>
      <c r="B461" s="35"/>
      <c r="C461" s="187" t="s">
        <v>969</v>
      </c>
      <c r="D461" s="187" t="s">
        <v>140</v>
      </c>
      <c r="E461" s="188" t="s">
        <v>1856</v>
      </c>
      <c r="F461" s="189" t="s">
        <v>1857</v>
      </c>
      <c r="G461" s="190" t="s">
        <v>266</v>
      </c>
      <c r="H461" s="191">
        <v>6.94</v>
      </c>
      <c r="I461" s="192"/>
      <c r="J461" s="193">
        <f>ROUND(I461*H461,2)</f>
        <v>0</v>
      </c>
      <c r="K461" s="194"/>
      <c r="L461" s="39"/>
      <c r="M461" s="195" t="s">
        <v>1</v>
      </c>
      <c r="N461" s="196" t="s">
        <v>40</v>
      </c>
      <c r="O461" s="71"/>
      <c r="P461" s="197">
        <f>O461*H461</f>
        <v>0</v>
      </c>
      <c r="Q461" s="197">
        <v>3.0000000000000001E-5</v>
      </c>
      <c r="R461" s="197">
        <f>Q461*H461</f>
        <v>2.0820000000000002E-4</v>
      </c>
      <c r="S461" s="197">
        <v>0</v>
      </c>
      <c r="T461" s="19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9" t="s">
        <v>233</v>
      </c>
      <c r="AT461" s="199" t="s">
        <v>140</v>
      </c>
      <c r="AU461" s="199" t="s">
        <v>145</v>
      </c>
      <c r="AY461" s="17" t="s">
        <v>137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17" t="s">
        <v>145</v>
      </c>
      <c r="BK461" s="200">
        <f>ROUND(I461*H461,2)</f>
        <v>0</v>
      </c>
      <c r="BL461" s="17" t="s">
        <v>233</v>
      </c>
      <c r="BM461" s="199" t="s">
        <v>1858</v>
      </c>
    </row>
    <row r="462" spans="1:65" s="13" customFormat="1" ht="11.25">
      <c r="B462" s="201"/>
      <c r="C462" s="202"/>
      <c r="D462" s="203" t="s">
        <v>147</v>
      </c>
      <c r="E462" s="204" t="s">
        <v>1</v>
      </c>
      <c r="F462" s="205" t="s">
        <v>1859</v>
      </c>
      <c r="G462" s="202"/>
      <c r="H462" s="204" t="s">
        <v>1</v>
      </c>
      <c r="I462" s="206"/>
      <c r="J462" s="202"/>
      <c r="K462" s="202"/>
      <c r="L462" s="207"/>
      <c r="M462" s="208"/>
      <c r="N462" s="209"/>
      <c r="O462" s="209"/>
      <c r="P462" s="209"/>
      <c r="Q462" s="209"/>
      <c r="R462" s="209"/>
      <c r="S462" s="209"/>
      <c r="T462" s="210"/>
      <c r="AT462" s="211" t="s">
        <v>147</v>
      </c>
      <c r="AU462" s="211" t="s">
        <v>145</v>
      </c>
      <c r="AV462" s="13" t="s">
        <v>82</v>
      </c>
      <c r="AW462" s="13" t="s">
        <v>32</v>
      </c>
      <c r="AX462" s="13" t="s">
        <v>74</v>
      </c>
      <c r="AY462" s="211" t="s">
        <v>137</v>
      </c>
    </row>
    <row r="463" spans="1:65" s="13" customFormat="1" ht="11.25">
      <c r="B463" s="201"/>
      <c r="C463" s="202"/>
      <c r="D463" s="203" t="s">
        <v>147</v>
      </c>
      <c r="E463" s="204" t="s">
        <v>1</v>
      </c>
      <c r="F463" s="205" t="s">
        <v>387</v>
      </c>
      <c r="G463" s="202"/>
      <c r="H463" s="204" t="s">
        <v>1</v>
      </c>
      <c r="I463" s="206"/>
      <c r="J463" s="202"/>
      <c r="K463" s="202"/>
      <c r="L463" s="207"/>
      <c r="M463" s="208"/>
      <c r="N463" s="209"/>
      <c r="O463" s="209"/>
      <c r="P463" s="209"/>
      <c r="Q463" s="209"/>
      <c r="R463" s="209"/>
      <c r="S463" s="209"/>
      <c r="T463" s="210"/>
      <c r="AT463" s="211" t="s">
        <v>147</v>
      </c>
      <c r="AU463" s="211" t="s">
        <v>145</v>
      </c>
      <c r="AV463" s="13" t="s">
        <v>82</v>
      </c>
      <c r="AW463" s="13" t="s">
        <v>32</v>
      </c>
      <c r="AX463" s="13" t="s">
        <v>74</v>
      </c>
      <c r="AY463" s="211" t="s">
        <v>137</v>
      </c>
    </row>
    <row r="464" spans="1:65" s="14" customFormat="1" ht="11.25">
      <c r="B464" s="212"/>
      <c r="C464" s="213"/>
      <c r="D464" s="203" t="s">
        <v>147</v>
      </c>
      <c r="E464" s="214" t="s">
        <v>1</v>
      </c>
      <c r="F464" s="215" t="s">
        <v>1860</v>
      </c>
      <c r="G464" s="213"/>
      <c r="H464" s="216">
        <v>6.94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147</v>
      </c>
      <c r="AU464" s="222" t="s">
        <v>145</v>
      </c>
      <c r="AV464" s="14" t="s">
        <v>145</v>
      </c>
      <c r="AW464" s="14" t="s">
        <v>32</v>
      </c>
      <c r="AX464" s="14" t="s">
        <v>74</v>
      </c>
      <c r="AY464" s="222" t="s">
        <v>137</v>
      </c>
    </row>
    <row r="465" spans="1:65" s="15" customFormat="1" ht="11.25">
      <c r="B465" s="223"/>
      <c r="C465" s="224"/>
      <c r="D465" s="203" t="s">
        <v>147</v>
      </c>
      <c r="E465" s="225" t="s">
        <v>1</v>
      </c>
      <c r="F465" s="226" t="s">
        <v>162</v>
      </c>
      <c r="G465" s="224"/>
      <c r="H465" s="227">
        <v>6.94</v>
      </c>
      <c r="I465" s="228"/>
      <c r="J465" s="224"/>
      <c r="K465" s="224"/>
      <c r="L465" s="229"/>
      <c r="M465" s="230"/>
      <c r="N465" s="231"/>
      <c r="O465" s="231"/>
      <c r="P465" s="231"/>
      <c r="Q465" s="231"/>
      <c r="R465" s="231"/>
      <c r="S465" s="231"/>
      <c r="T465" s="232"/>
      <c r="AT465" s="233" t="s">
        <v>147</v>
      </c>
      <c r="AU465" s="233" t="s">
        <v>145</v>
      </c>
      <c r="AV465" s="15" t="s">
        <v>144</v>
      </c>
      <c r="AW465" s="15" t="s">
        <v>32</v>
      </c>
      <c r="AX465" s="15" t="s">
        <v>82</v>
      </c>
      <c r="AY465" s="233" t="s">
        <v>137</v>
      </c>
    </row>
    <row r="466" spans="1:65" s="2" customFormat="1" ht="24.2" customHeight="1">
      <c r="A466" s="34"/>
      <c r="B466" s="35"/>
      <c r="C466" s="187" t="s">
        <v>973</v>
      </c>
      <c r="D466" s="187" t="s">
        <v>140</v>
      </c>
      <c r="E466" s="188" t="s">
        <v>1861</v>
      </c>
      <c r="F466" s="189" t="s">
        <v>1862</v>
      </c>
      <c r="G466" s="190" t="s">
        <v>266</v>
      </c>
      <c r="H466" s="191">
        <v>6.94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40</v>
      </c>
      <c r="O466" s="71"/>
      <c r="P466" s="197">
        <f>O466*H466</f>
        <v>0</v>
      </c>
      <c r="Q466" s="197">
        <v>2.0000000000000002E-5</v>
      </c>
      <c r="R466" s="197">
        <f>Q466*H466</f>
        <v>1.3880000000000001E-4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233</v>
      </c>
      <c r="AT466" s="199" t="s">
        <v>140</v>
      </c>
      <c r="AU466" s="199" t="s">
        <v>145</v>
      </c>
      <c r="AY466" s="17" t="s">
        <v>137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145</v>
      </c>
      <c r="BK466" s="200">
        <f>ROUND(I466*H466,2)</f>
        <v>0</v>
      </c>
      <c r="BL466" s="17" t="s">
        <v>233</v>
      </c>
      <c r="BM466" s="199" t="s">
        <v>1863</v>
      </c>
    </row>
    <row r="467" spans="1:65" s="2" customFormat="1" ht="16.5" customHeight="1">
      <c r="A467" s="34"/>
      <c r="B467" s="35"/>
      <c r="C467" s="187" t="s">
        <v>977</v>
      </c>
      <c r="D467" s="187" t="s">
        <v>140</v>
      </c>
      <c r="E467" s="188" t="s">
        <v>1864</v>
      </c>
      <c r="F467" s="189" t="s">
        <v>1865</v>
      </c>
      <c r="G467" s="190" t="s">
        <v>216</v>
      </c>
      <c r="H467" s="191">
        <v>1</v>
      </c>
      <c r="I467" s="192"/>
      <c r="J467" s="193">
        <f>ROUND(I467*H467,2)</f>
        <v>0</v>
      </c>
      <c r="K467" s="194"/>
      <c r="L467" s="39"/>
      <c r="M467" s="195" t="s">
        <v>1</v>
      </c>
      <c r="N467" s="196" t="s">
        <v>40</v>
      </c>
      <c r="O467" s="71"/>
      <c r="P467" s="197">
        <f>O467*H467</f>
        <v>0</v>
      </c>
      <c r="Q467" s="197">
        <v>1.8000000000000001E-4</v>
      </c>
      <c r="R467" s="197">
        <f>Q467*H467</f>
        <v>1.8000000000000001E-4</v>
      </c>
      <c r="S467" s="197">
        <v>0</v>
      </c>
      <c r="T467" s="19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9" t="s">
        <v>233</v>
      </c>
      <c r="AT467" s="199" t="s">
        <v>140</v>
      </c>
      <c r="AU467" s="199" t="s">
        <v>145</v>
      </c>
      <c r="AY467" s="17" t="s">
        <v>137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7" t="s">
        <v>145</v>
      </c>
      <c r="BK467" s="200">
        <f>ROUND(I467*H467,2)</f>
        <v>0</v>
      </c>
      <c r="BL467" s="17" t="s">
        <v>233</v>
      </c>
      <c r="BM467" s="199" t="s">
        <v>1866</v>
      </c>
    </row>
    <row r="468" spans="1:65" s="13" customFormat="1" ht="11.25">
      <c r="B468" s="201"/>
      <c r="C468" s="202"/>
      <c r="D468" s="203" t="s">
        <v>147</v>
      </c>
      <c r="E468" s="204" t="s">
        <v>1</v>
      </c>
      <c r="F468" s="205" t="s">
        <v>1867</v>
      </c>
      <c r="G468" s="202"/>
      <c r="H468" s="204" t="s">
        <v>1</v>
      </c>
      <c r="I468" s="206"/>
      <c r="J468" s="202"/>
      <c r="K468" s="202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147</v>
      </c>
      <c r="AU468" s="211" t="s">
        <v>145</v>
      </c>
      <c r="AV468" s="13" t="s">
        <v>82</v>
      </c>
      <c r="AW468" s="13" t="s">
        <v>32</v>
      </c>
      <c r="AX468" s="13" t="s">
        <v>74</v>
      </c>
      <c r="AY468" s="211" t="s">
        <v>137</v>
      </c>
    </row>
    <row r="469" spans="1:65" s="14" customFormat="1" ht="11.25">
      <c r="B469" s="212"/>
      <c r="C469" s="213"/>
      <c r="D469" s="203" t="s">
        <v>147</v>
      </c>
      <c r="E469" s="214" t="s">
        <v>1</v>
      </c>
      <c r="F469" s="215" t="s">
        <v>82</v>
      </c>
      <c r="G469" s="213"/>
      <c r="H469" s="216">
        <v>1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147</v>
      </c>
      <c r="AU469" s="222" t="s">
        <v>145</v>
      </c>
      <c r="AV469" s="14" t="s">
        <v>145</v>
      </c>
      <c r="AW469" s="14" t="s">
        <v>32</v>
      </c>
      <c r="AX469" s="14" t="s">
        <v>82</v>
      </c>
      <c r="AY469" s="222" t="s">
        <v>137</v>
      </c>
    </row>
    <row r="470" spans="1:65" s="2" customFormat="1" ht="24.2" customHeight="1">
      <c r="A470" s="34"/>
      <c r="B470" s="35"/>
      <c r="C470" s="187" t="s">
        <v>981</v>
      </c>
      <c r="D470" s="187" t="s">
        <v>140</v>
      </c>
      <c r="E470" s="188" t="s">
        <v>1868</v>
      </c>
      <c r="F470" s="189" t="s">
        <v>1869</v>
      </c>
      <c r="G470" s="190" t="s">
        <v>154</v>
      </c>
      <c r="H470" s="191">
        <v>3.6040000000000001</v>
      </c>
      <c r="I470" s="192"/>
      <c r="J470" s="193">
        <f>ROUND(I470*H470,2)</f>
        <v>0</v>
      </c>
      <c r="K470" s="194"/>
      <c r="L470" s="39"/>
      <c r="M470" s="195" t="s">
        <v>1</v>
      </c>
      <c r="N470" s="196" t="s">
        <v>40</v>
      </c>
      <c r="O470" s="71"/>
      <c r="P470" s="197">
        <f>O470*H470</f>
        <v>0</v>
      </c>
      <c r="Q470" s="197">
        <v>5.0000000000000002E-5</v>
      </c>
      <c r="R470" s="197">
        <f>Q470*H470</f>
        <v>1.8020000000000002E-4</v>
      </c>
      <c r="S470" s="197">
        <v>0</v>
      </c>
      <c r="T470" s="19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9" t="s">
        <v>233</v>
      </c>
      <c r="AT470" s="199" t="s">
        <v>140</v>
      </c>
      <c r="AU470" s="199" t="s">
        <v>145</v>
      </c>
      <c r="AY470" s="17" t="s">
        <v>137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7" t="s">
        <v>145</v>
      </c>
      <c r="BK470" s="200">
        <f>ROUND(I470*H470,2)</f>
        <v>0</v>
      </c>
      <c r="BL470" s="17" t="s">
        <v>233</v>
      </c>
      <c r="BM470" s="199" t="s">
        <v>1870</v>
      </c>
    </row>
    <row r="471" spans="1:65" s="2" customFormat="1" ht="24.2" customHeight="1">
      <c r="A471" s="34"/>
      <c r="B471" s="35"/>
      <c r="C471" s="187" t="s">
        <v>985</v>
      </c>
      <c r="D471" s="187" t="s">
        <v>140</v>
      </c>
      <c r="E471" s="188" t="s">
        <v>1871</v>
      </c>
      <c r="F471" s="189" t="s">
        <v>1872</v>
      </c>
      <c r="G471" s="190" t="s">
        <v>300</v>
      </c>
      <c r="H471" s="191">
        <v>0.27600000000000002</v>
      </c>
      <c r="I471" s="192"/>
      <c r="J471" s="193">
        <f>ROUND(I471*H471,2)</f>
        <v>0</v>
      </c>
      <c r="K471" s="194"/>
      <c r="L471" s="39"/>
      <c r="M471" s="195" t="s">
        <v>1</v>
      </c>
      <c r="N471" s="196" t="s">
        <v>40</v>
      </c>
      <c r="O471" s="71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233</v>
      </c>
      <c r="AT471" s="199" t="s">
        <v>140</v>
      </c>
      <c r="AU471" s="199" t="s">
        <v>145</v>
      </c>
      <c r="AY471" s="17" t="s">
        <v>137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7" t="s">
        <v>145</v>
      </c>
      <c r="BK471" s="200">
        <f>ROUND(I471*H471,2)</f>
        <v>0</v>
      </c>
      <c r="BL471" s="17" t="s">
        <v>233</v>
      </c>
      <c r="BM471" s="199" t="s">
        <v>1873</v>
      </c>
    </row>
    <row r="472" spans="1:65" s="2" customFormat="1" ht="24.2" customHeight="1">
      <c r="A472" s="34"/>
      <c r="B472" s="35"/>
      <c r="C472" s="187" t="s">
        <v>989</v>
      </c>
      <c r="D472" s="187" t="s">
        <v>140</v>
      </c>
      <c r="E472" s="188" t="s">
        <v>1874</v>
      </c>
      <c r="F472" s="189" t="s">
        <v>1875</v>
      </c>
      <c r="G472" s="190" t="s">
        <v>300</v>
      </c>
      <c r="H472" s="191">
        <v>0.27600000000000002</v>
      </c>
      <c r="I472" s="192"/>
      <c r="J472" s="193">
        <f>ROUND(I472*H472,2)</f>
        <v>0</v>
      </c>
      <c r="K472" s="194"/>
      <c r="L472" s="39"/>
      <c r="M472" s="195" t="s">
        <v>1</v>
      </c>
      <c r="N472" s="196" t="s">
        <v>40</v>
      </c>
      <c r="O472" s="71"/>
      <c r="P472" s="197">
        <f>O472*H472</f>
        <v>0</v>
      </c>
      <c r="Q472" s="197">
        <v>0</v>
      </c>
      <c r="R472" s="197">
        <f>Q472*H472</f>
        <v>0</v>
      </c>
      <c r="S472" s="197">
        <v>0</v>
      </c>
      <c r="T472" s="198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9" t="s">
        <v>233</v>
      </c>
      <c r="AT472" s="199" t="s">
        <v>140</v>
      </c>
      <c r="AU472" s="199" t="s">
        <v>145</v>
      </c>
      <c r="AY472" s="17" t="s">
        <v>137</v>
      </c>
      <c r="BE472" s="200">
        <f>IF(N472="základní",J472,0)</f>
        <v>0</v>
      </c>
      <c r="BF472" s="200">
        <f>IF(N472="snížená",J472,0)</f>
        <v>0</v>
      </c>
      <c r="BG472" s="200">
        <f>IF(N472="zákl. přenesená",J472,0)</f>
        <v>0</v>
      </c>
      <c r="BH472" s="200">
        <f>IF(N472="sníž. přenesená",J472,0)</f>
        <v>0</v>
      </c>
      <c r="BI472" s="200">
        <f>IF(N472="nulová",J472,0)</f>
        <v>0</v>
      </c>
      <c r="BJ472" s="17" t="s">
        <v>145</v>
      </c>
      <c r="BK472" s="200">
        <f>ROUND(I472*H472,2)</f>
        <v>0</v>
      </c>
      <c r="BL472" s="17" t="s">
        <v>233</v>
      </c>
      <c r="BM472" s="199" t="s">
        <v>1876</v>
      </c>
    </row>
    <row r="473" spans="1:65" s="2" customFormat="1" ht="24.2" customHeight="1">
      <c r="A473" s="34"/>
      <c r="B473" s="35"/>
      <c r="C473" s="187" t="s">
        <v>993</v>
      </c>
      <c r="D473" s="187" t="s">
        <v>140</v>
      </c>
      <c r="E473" s="188" t="s">
        <v>1877</v>
      </c>
      <c r="F473" s="189" t="s">
        <v>1878</v>
      </c>
      <c r="G473" s="190" t="s">
        <v>300</v>
      </c>
      <c r="H473" s="191">
        <v>0.27600000000000002</v>
      </c>
      <c r="I473" s="192"/>
      <c r="J473" s="193">
        <f>ROUND(I473*H473,2)</f>
        <v>0</v>
      </c>
      <c r="K473" s="194"/>
      <c r="L473" s="39"/>
      <c r="M473" s="195" t="s">
        <v>1</v>
      </c>
      <c r="N473" s="196" t="s">
        <v>40</v>
      </c>
      <c r="O473" s="71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233</v>
      </c>
      <c r="AT473" s="199" t="s">
        <v>140</v>
      </c>
      <c r="AU473" s="199" t="s">
        <v>145</v>
      </c>
      <c r="AY473" s="17" t="s">
        <v>137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7" t="s">
        <v>145</v>
      </c>
      <c r="BK473" s="200">
        <f>ROUND(I473*H473,2)</f>
        <v>0</v>
      </c>
      <c r="BL473" s="17" t="s">
        <v>233</v>
      </c>
      <c r="BM473" s="199" t="s">
        <v>1879</v>
      </c>
    </row>
    <row r="474" spans="1:65" s="12" customFormat="1" ht="22.9" customHeight="1">
      <c r="B474" s="171"/>
      <c r="C474" s="172"/>
      <c r="D474" s="173" t="s">
        <v>73</v>
      </c>
      <c r="E474" s="185" t="s">
        <v>1880</v>
      </c>
      <c r="F474" s="185" t="s">
        <v>1881</v>
      </c>
      <c r="G474" s="172"/>
      <c r="H474" s="172"/>
      <c r="I474" s="175"/>
      <c r="J474" s="186">
        <f>BK474</f>
        <v>0</v>
      </c>
      <c r="K474" s="172"/>
      <c r="L474" s="177"/>
      <c r="M474" s="178"/>
      <c r="N474" s="179"/>
      <c r="O474" s="179"/>
      <c r="P474" s="180">
        <f>SUM(P475:P517)</f>
        <v>0</v>
      </c>
      <c r="Q474" s="179"/>
      <c r="R474" s="180">
        <f>SUM(R475:R517)</f>
        <v>0.61077126000000004</v>
      </c>
      <c r="S474" s="179"/>
      <c r="T474" s="181">
        <f>SUM(T475:T517)</f>
        <v>0</v>
      </c>
      <c r="AR474" s="182" t="s">
        <v>145</v>
      </c>
      <c r="AT474" s="183" t="s">
        <v>73</v>
      </c>
      <c r="AU474" s="183" t="s">
        <v>82</v>
      </c>
      <c r="AY474" s="182" t="s">
        <v>137</v>
      </c>
      <c r="BK474" s="184">
        <f>SUM(BK475:BK517)</f>
        <v>0</v>
      </c>
    </row>
    <row r="475" spans="1:65" s="2" customFormat="1" ht="16.5" customHeight="1">
      <c r="A475" s="34"/>
      <c r="B475" s="35"/>
      <c r="C475" s="187" t="s">
        <v>997</v>
      </c>
      <c r="D475" s="187" t="s">
        <v>140</v>
      </c>
      <c r="E475" s="188" t="s">
        <v>1882</v>
      </c>
      <c r="F475" s="189" t="s">
        <v>1883</v>
      </c>
      <c r="G475" s="190" t="s">
        <v>154</v>
      </c>
      <c r="H475" s="191">
        <v>14.644</v>
      </c>
      <c r="I475" s="192"/>
      <c r="J475" s="193">
        <f>ROUND(I475*H475,2)</f>
        <v>0</v>
      </c>
      <c r="K475" s="194"/>
      <c r="L475" s="39"/>
      <c r="M475" s="195" t="s">
        <v>1</v>
      </c>
      <c r="N475" s="196" t="s">
        <v>40</v>
      </c>
      <c r="O475" s="71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9" t="s">
        <v>233</v>
      </c>
      <c r="AT475" s="199" t="s">
        <v>140</v>
      </c>
      <c r="AU475" s="199" t="s">
        <v>145</v>
      </c>
      <c r="AY475" s="17" t="s">
        <v>137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7" t="s">
        <v>145</v>
      </c>
      <c r="BK475" s="200">
        <f>ROUND(I475*H475,2)</f>
        <v>0</v>
      </c>
      <c r="BL475" s="17" t="s">
        <v>233</v>
      </c>
      <c r="BM475" s="199" t="s">
        <v>1884</v>
      </c>
    </row>
    <row r="476" spans="1:65" s="2" customFormat="1" ht="16.5" customHeight="1">
      <c r="A476" s="34"/>
      <c r="B476" s="35"/>
      <c r="C476" s="187" t="s">
        <v>1001</v>
      </c>
      <c r="D476" s="187" t="s">
        <v>140</v>
      </c>
      <c r="E476" s="188" t="s">
        <v>1885</v>
      </c>
      <c r="F476" s="189" t="s">
        <v>1886</v>
      </c>
      <c r="G476" s="190" t="s">
        <v>154</v>
      </c>
      <c r="H476" s="191">
        <v>14.644</v>
      </c>
      <c r="I476" s="192"/>
      <c r="J476" s="193">
        <f>ROUND(I476*H476,2)</f>
        <v>0</v>
      </c>
      <c r="K476" s="194"/>
      <c r="L476" s="39"/>
      <c r="M476" s="195" t="s">
        <v>1</v>
      </c>
      <c r="N476" s="196" t="s">
        <v>40</v>
      </c>
      <c r="O476" s="71"/>
      <c r="P476" s="197">
        <f>O476*H476</f>
        <v>0</v>
      </c>
      <c r="Q476" s="197">
        <v>2.9999999999999997E-4</v>
      </c>
      <c r="R476" s="197">
        <f>Q476*H476</f>
        <v>4.3931999999999999E-3</v>
      </c>
      <c r="S476" s="197">
        <v>0</v>
      </c>
      <c r="T476" s="198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233</v>
      </c>
      <c r="AT476" s="199" t="s">
        <v>140</v>
      </c>
      <c r="AU476" s="199" t="s">
        <v>145</v>
      </c>
      <c r="AY476" s="17" t="s">
        <v>137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7" t="s">
        <v>145</v>
      </c>
      <c r="BK476" s="200">
        <f>ROUND(I476*H476,2)</f>
        <v>0</v>
      </c>
      <c r="BL476" s="17" t="s">
        <v>233</v>
      </c>
      <c r="BM476" s="199" t="s">
        <v>1887</v>
      </c>
    </row>
    <row r="477" spans="1:65" s="2" customFormat="1" ht="24.2" customHeight="1">
      <c r="A477" s="34"/>
      <c r="B477" s="35"/>
      <c r="C477" s="187" t="s">
        <v>1005</v>
      </c>
      <c r="D477" s="187" t="s">
        <v>140</v>
      </c>
      <c r="E477" s="188" t="s">
        <v>1888</v>
      </c>
      <c r="F477" s="189" t="s">
        <v>1889</v>
      </c>
      <c r="G477" s="190" t="s">
        <v>216</v>
      </c>
      <c r="H477" s="191">
        <v>1</v>
      </c>
      <c r="I477" s="192"/>
      <c r="J477" s="193">
        <f>ROUND(I477*H477,2)</f>
        <v>0</v>
      </c>
      <c r="K477" s="194"/>
      <c r="L477" s="39"/>
      <c r="M477" s="195" t="s">
        <v>1</v>
      </c>
      <c r="N477" s="196" t="s">
        <v>40</v>
      </c>
      <c r="O477" s="71"/>
      <c r="P477" s="197">
        <f>O477*H477</f>
        <v>0</v>
      </c>
      <c r="Q477" s="197">
        <v>2.1000000000000001E-4</v>
      </c>
      <c r="R477" s="197">
        <f>Q477*H477</f>
        <v>2.1000000000000001E-4</v>
      </c>
      <c r="S477" s="197">
        <v>0</v>
      </c>
      <c r="T477" s="19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9" t="s">
        <v>233</v>
      </c>
      <c r="AT477" s="199" t="s">
        <v>140</v>
      </c>
      <c r="AU477" s="199" t="s">
        <v>145</v>
      </c>
      <c r="AY477" s="17" t="s">
        <v>137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7" t="s">
        <v>145</v>
      </c>
      <c r="BK477" s="200">
        <f>ROUND(I477*H477,2)</f>
        <v>0</v>
      </c>
      <c r="BL477" s="17" t="s">
        <v>233</v>
      </c>
      <c r="BM477" s="199" t="s">
        <v>1890</v>
      </c>
    </row>
    <row r="478" spans="1:65" s="13" customFormat="1" ht="11.25">
      <c r="B478" s="201"/>
      <c r="C478" s="202"/>
      <c r="D478" s="203" t="s">
        <v>147</v>
      </c>
      <c r="E478" s="204" t="s">
        <v>1</v>
      </c>
      <c r="F478" s="205" t="s">
        <v>1891</v>
      </c>
      <c r="G478" s="202"/>
      <c r="H478" s="204" t="s">
        <v>1</v>
      </c>
      <c r="I478" s="206"/>
      <c r="J478" s="202"/>
      <c r="K478" s="202"/>
      <c r="L478" s="207"/>
      <c r="M478" s="208"/>
      <c r="N478" s="209"/>
      <c r="O478" s="209"/>
      <c r="P478" s="209"/>
      <c r="Q478" s="209"/>
      <c r="R478" s="209"/>
      <c r="S478" s="209"/>
      <c r="T478" s="210"/>
      <c r="AT478" s="211" t="s">
        <v>147</v>
      </c>
      <c r="AU478" s="211" t="s">
        <v>145</v>
      </c>
      <c r="AV478" s="13" t="s">
        <v>82</v>
      </c>
      <c r="AW478" s="13" t="s">
        <v>32</v>
      </c>
      <c r="AX478" s="13" t="s">
        <v>74</v>
      </c>
      <c r="AY478" s="211" t="s">
        <v>137</v>
      </c>
    </row>
    <row r="479" spans="1:65" s="14" customFormat="1" ht="11.25">
      <c r="B479" s="212"/>
      <c r="C479" s="213"/>
      <c r="D479" s="203" t="s">
        <v>147</v>
      </c>
      <c r="E479" s="214" t="s">
        <v>1</v>
      </c>
      <c r="F479" s="215" t="s">
        <v>82</v>
      </c>
      <c r="G479" s="213"/>
      <c r="H479" s="216">
        <v>1</v>
      </c>
      <c r="I479" s="217"/>
      <c r="J479" s="213"/>
      <c r="K479" s="213"/>
      <c r="L479" s="218"/>
      <c r="M479" s="219"/>
      <c r="N479" s="220"/>
      <c r="O479" s="220"/>
      <c r="P479" s="220"/>
      <c r="Q479" s="220"/>
      <c r="R479" s="220"/>
      <c r="S479" s="220"/>
      <c r="T479" s="221"/>
      <c r="AT479" s="222" t="s">
        <v>147</v>
      </c>
      <c r="AU479" s="222" t="s">
        <v>145</v>
      </c>
      <c r="AV479" s="14" t="s">
        <v>145</v>
      </c>
      <c r="AW479" s="14" t="s">
        <v>32</v>
      </c>
      <c r="AX479" s="14" t="s">
        <v>82</v>
      </c>
      <c r="AY479" s="222" t="s">
        <v>137</v>
      </c>
    </row>
    <row r="480" spans="1:65" s="2" customFormat="1" ht="37.9" customHeight="1">
      <c r="A480" s="34"/>
      <c r="B480" s="35"/>
      <c r="C480" s="187" t="s">
        <v>1009</v>
      </c>
      <c r="D480" s="187" t="s">
        <v>140</v>
      </c>
      <c r="E480" s="188" t="s">
        <v>1892</v>
      </c>
      <c r="F480" s="189" t="s">
        <v>1893</v>
      </c>
      <c r="G480" s="190" t="s">
        <v>154</v>
      </c>
      <c r="H480" s="191">
        <v>14.644</v>
      </c>
      <c r="I480" s="192"/>
      <c r="J480" s="193">
        <f>ROUND(I480*H480,2)</f>
        <v>0</v>
      </c>
      <c r="K480" s="194"/>
      <c r="L480" s="39"/>
      <c r="M480" s="195" t="s">
        <v>1</v>
      </c>
      <c r="N480" s="196" t="s">
        <v>40</v>
      </c>
      <c r="O480" s="71"/>
      <c r="P480" s="197">
        <f>O480*H480</f>
        <v>0</v>
      </c>
      <c r="Q480" s="197">
        <v>8.9999999999999993E-3</v>
      </c>
      <c r="R480" s="197">
        <f>Q480*H480</f>
        <v>0.131796</v>
      </c>
      <c r="S480" s="197">
        <v>0</v>
      </c>
      <c r="T480" s="19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9" t="s">
        <v>233</v>
      </c>
      <c r="AT480" s="199" t="s">
        <v>140</v>
      </c>
      <c r="AU480" s="199" t="s">
        <v>145</v>
      </c>
      <c r="AY480" s="17" t="s">
        <v>137</v>
      </c>
      <c r="BE480" s="200">
        <f>IF(N480="základní",J480,0)</f>
        <v>0</v>
      </c>
      <c r="BF480" s="200">
        <f>IF(N480="snížená",J480,0)</f>
        <v>0</v>
      </c>
      <c r="BG480" s="200">
        <f>IF(N480="zákl. přenesená",J480,0)</f>
        <v>0</v>
      </c>
      <c r="BH480" s="200">
        <f>IF(N480="sníž. přenesená",J480,0)</f>
        <v>0</v>
      </c>
      <c r="BI480" s="200">
        <f>IF(N480="nulová",J480,0)</f>
        <v>0</v>
      </c>
      <c r="BJ480" s="17" t="s">
        <v>145</v>
      </c>
      <c r="BK480" s="200">
        <f>ROUND(I480*H480,2)</f>
        <v>0</v>
      </c>
      <c r="BL480" s="17" t="s">
        <v>233</v>
      </c>
      <c r="BM480" s="199" t="s">
        <v>1894</v>
      </c>
    </row>
    <row r="481" spans="1:65" s="13" customFormat="1" ht="11.25">
      <c r="B481" s="201"/>
      <c r="C481" s="202"/>
      <c r="D481" s="203" t="s">
        <v>147</v>
      </c>
      <c r="E481" s="204" t="s">
        <v>1</v>
      </c>
      <c r="F481" s="205" t="s">
        <v>387</v>
      </c>
      <c r="G481" s="202"/>
      <c r="H481" s="204" t="s">
        <v>1</v>
      </c>
      <c r="I481" s="206"/>
      <c r="J481" s="202"/>
      <c r="K481" s="202"/>
      <c r="L481" s="207"/>
      <c r="M481" s="208"/>
      <c r="N481" s="209"/>
      <c r="O481" s="209"/>
      <c r="P481" s="209"/>
      <c r="Q481" s="209"/>
      <c r="R481" s="209"/>
      <c r="S481" s="209"/>
      <c r="T481" s="210"/>
      <c r="AT481" s="211" t="s">
        <v>147</v>
      </c>
      <c r="AU481" s="211" t="s">
        <v>145</v>
      </c>
      <c r="AV481" s="13" t="s">
        <v>82</v>
      </c>
      <c r="AW481" s="13" t="s">
        <v>32</v>
      </c>
      <c r="AX481" s="13" t="s">
        <v>74</v>
      </c>
      <c r="AY481" s="211" t="s">
        <v>137</v>
      </c>
    </row>
    <row r="482" spans="1:65" s="14" customFormat="1" ht="11.25">
      <c r="B482" s="212"/>
      <c r="C482" s="213"/>
      <c r="D482" s="203" t="s">
        <v>147</v>
      </c>
      <c r="E482" s="214" t="s">
        <v>1</v>
      </c>
      <c r="F482" s="215" t="s">
        <v>1895</v>
      </c>
      <c r="G482" s="213"/>
      <c r="H482" s="216">
        <v>14.644</v>
      </c>
      <c r="I482" s="217"/>
      <c r="J482" s="213"/>
      <c r="K482" s="213"/>
      <c r="L482" s="218"/>
      <c r="M482" s="219"/>
      <c r="N482" s="220"/>
      <c r="O482" s="220"/>
      <c r="P482" s="220"/>
      <c r="Q482" s="220"/>
      <c r="R482" s="220"/>
      <c r="S482" s="220"/>
      <c r="T482" s="221"/>
      <c r="AT482" s="222" t="s">
        <v>147</v>
      </c>
      <c r="AU482" s="222" t="s">
        <v>145</v>
      </c>
      <c r="AV482" s="14" t="s">
        <v>145</v>
      </c>
      <c r="AW482" s="14" t="s">
        <v>32</v>
      </c>
      <c r="AX482" s="14" t="s">
        <v>82</v>
      </c>
      <c r="AY482" s="222" t="s">
        <v>137</v>
      </c>
    </row>
    <row r="483" spans="1:65" s="2" customFormat="1" ht="21.75" customHeight="1">
      <c r="A483" s="34"/>
      <c r="B483" s="35"/>
      <c r="C483" s="234" t="s">
        <v>1013</v>
      </c>
      <c r="D483" s="234" t="s">
        <v>339</v>
      </c>
      <c r="E483" s="235" t="s">
        <v>1896</v>
      </c>
      <c r="F483" s="236" t="s">
        <v>1897</v>
      </c>
      <c r="G483" s="237" t="s">
        <v>154</v>
      </c>
      <c r="H483" s="238">
        <v>19.036999999999999</v>
      </c>
      <c r="I483" s="239"/>
      <c r="J483" s="240">
        <f>ROUND(I483*H483,2)</f>
        <v>0</v>
      </c>
      <c r="K483" s="241"/>
      <c r="L483" s="242"/>
      <c r="M483" s="243" t="s">
        <v>1</v>
      </c>
      <c r="N483" s="244" t="s">
        <v>40</v>
      </c>
      <c r="O483" s="71"/>
      <c r="P483" s="197">
        <f>O483*H483</f>
        <v>0</v>
      </c>
      <c r="Q483" s="197">
        <v>1.8499999999999999E-2</v>
      </c>
      <c r="R483" s="197">
        <f>Q483*H483</f>
        <v>0.35218449999999996</v>
      </c>
      <c r="S483" s="197">
        <v>0</v>
      </c>
      <c r="T483" s="19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9" t="s">
        <v>311</v>
      </c>
      <c r="AT483" s="199" t="s">
        <v>339</v>
      </c>
      <c r="AU483" s="199" t="s">
        <v>145</v>
      </c>
      <c r="AY483" s="17" t="s">
        <v>137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7" t="s">
        <v>145</v>
      </c>
      <c r="BK483" s="200">
        <f>ROUND(I483*H483,2)</f>
        <v>0</v>
      </c>
      <c r="BL483" s="17" t="s">
        <v>233</v>
      </c>
      <c r="BM483" s="199" t="s">
        <v>1898</v>
      </c>
    </row>
    <row r="484" spans="1:65" s="14" customFormat="1" ht="11.25">
      <c r="B484" s="212"/>
      <c r="C484" s="213"/>
      <c r="D484" s="203" t="s">
        <v>147</v>
      </c>
      <c r="E484" s="213"/>
      <c r="F484" s="215" t="s">
        <v>1899</v>
      </c>
      <c r="G484" s="213"/>
      <c r="H484" s="216">
        <v>19.036999999999999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147</v>
      </c>
      <c r="AU484" s="222" t="s">
        <v>145</v>
      </c>
      <c r="AV484" s="14" t="s">
        <v>145</v>
      </c>
      <c r="AW484" s="14" t="s">
        <v>4</v>
      </c>
      <c r="AX484" s="14" t="s">
        <v>82</v>
      </c>
      <c r="AY484" s="222" t="s">
        <v>137</v>
      </c>
    </row>
    <row r="485" spans="1:65" s="2" customFormat="1" ht="24.2" customHeight="1">
      <c r="A485" s="34"/>
      <c r="B485" s="35"/>
      <c r="C485" s="187" t="s">
        <v>1017</v>
      </c>
      <c r="D485" s="187" t="s">
        <v>140</v>
      </c>
      <c r="E485" s="188" t="s">
        <v>1900</v>
      </c>
      <c r="F485" s="189" t="s">
        <v>1901</v>
      </c>
      <c r="G485" s="190" t="s">
        <v>154</v>
      </c>
      <c r="H485" s="191">
        <v>14.644</v>
      </c>
      <c r="I485" s="192"/>
      <c r="J485" s="193">
        <f>ROUND(I485*H485,2)</f>
        <v>0</v>
      </c>
      <c r="K485" s="194"/>
      <c r="L485" s="39"/>
      <c r="M485" s="195" t="s">
        <v>1</v>
      </c>
      <c r="N485" s="196" t="s">
        <v>40</v>
      </c>
      <c r="O485" s="71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9" t="s">
        <v>233</v>
      </c>
      <c r="AT485" s="199" t="s">
        <v>140</v>
      </c>
      <c r="AU485" s="199" t="s">
        <v>145</v>
      </c>
      <c r="AY485" s="17" t="s">
        <v>137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7" t="s">
        <v>145</v>
      </c>
      <c r="BK485" s="200">
        <f>ROUND(I485*H485,2)</f>
        <v>0</v>
      </c>
      <c r="BL485" s="17" t="s">
        <v>233</v>
      </c>
      <c r="BM485" s="199" t="s">
        <v>1902</v>
      </c>
    </row>
    <row r="486" spans="1:65" s="2" customFormat="1" ht="24.2" customHeight="1">
      <c r="A486" s="34"/>
      <c r="B486" s="35"/>
      <c r="C486" s="187" t="s">
        <v>1021</v>
      </c>
      <c r="D486" s="187" t="s">
        <v>140</v>
      </c>
      <c r="E486" s="188" t="s">
        <v>1903</v>
      </c>
      <c r="F486" s="189" t="s">
        <v>1904</v>
      </c>
      <c r="G486" s="190" t="s">
        <v>154</v>
      </c>
      <c r="H486" s="191">
        <v>0.75</v>
      </c>
      <c r="I486" s="192"/>
      <c r="J486" s="193">
        <f>ROUND(I486*H486,2)</f>
        <v>0</v>
      </c>
      <c r="K486" s="194"/>
      <c r="L486" s="39"/>
      <c r="M486" s="195" t="s">
        <v>1</v>
      </c>
      <c r="N486" s="196" t="s">
        <v>40</v>
      </c>
      <c r="O486" s="71"/>
      <c r="P486" s="197">
        <f>O486*H486</f>
        <v>0</v>
      </c>
      <c r="Q486" s="197">
        <v>5.8E-4</v>
      </c>
      <c r="R486" s="197">
        <f>Q486*H486</f>
        <v>4.35E-4</v>
      </c>
      <c r="S486" s="197">
        <v>0</v>
      </c>
      <c r="T486" s="198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9" t="s">
        <v>233</v>
      </c>
      <c r="AT486" s="199" t="s">
        <v>140</v>
      </c>
      <c r="AU486" s="199" t="s">
        <v>145</v>
      </c>
      <c r="AY486" s="17" t="s">
        <v>137</v>
      </c>
      <c r="BE486" s="200">
        <f>IF(N486="základní",J486,0)</f>
        <v>0</v>
      </c>
      <c r="BF486" s="200">
        <f>IF(N486="snížená",J486,0)</f>
        <v>0</v>
      </c>
      <c r="BG486" s="200">
        <f>IF(N486="zákl. přenesená",J486,0)</f>
        <v>0</v>
      </c>
      <c r="BH486" s="200">
        <f>IF(N486="sníž. přenesená",J486,0)</f>
        <v>0</v>
      </c>
      <c r="BI486" s="200">
        <f>IF(N486="nulová",J486,0)</f>
        <v>0</v>
      </c>
      <c r="BJ486" s="17" t="s">
        <v>145</v>
      </c>
      <c r="BK486" s="200">
        <f>ROUND(I486*H486,2)</f>
        <v>0</v>
      </c>
      <c r="BL486" s="17" t="s">
        <v>233</v>
      </c>
      <c r="BM486" s="199" t="s">
        <v>1905</v>
      </c>
    </row>
    <row r="487" spans="1:65" s="14" customFormat="1" ht="11.25">
      <c r="B487" s="212"/>
      <c r="C487" s="213"/>
      <c r="D487" s="203" t="s">
        <v>147</v>
      </c>
      <c r="E487" s="214" t="s">
        <v>1</v>
      </c>
      <c r="F487" s="215" t="s">
        <v>1906</v>
      </c>
      <c r="G487" s="213"/>
      <c r="H487" s="216">
        <v>0.75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147</v>
      </c>
      <c r="AU487" s="222" t="s">
        <v>145</v>
      </c>
      <c r="AV487" s="14" t="s">
        <v>145</v>
      </c>
      <c r="AW487" s="14" t="s">
        <v>32</v>
      </c>
      <c r="AX487" s="14" t="s">
        <v>82</v>
      </c>
      <c r="AY487" s="222" t="s">
        <v>137</v>
      </c>
    </row>
    <row r="488" spans="1:65" s="2" customFormat="1" ht="24.2" customHeight="1">
      <c r="A488" s="34"/>
      <c r="B488" s="35"/>
      <c r="C488" s="234" t="s">
        <v>1027</v>
      </c>
      <c r="D488" s="234" t="s">
        <v>339</v>
      </c>
      <c r="E488" s="235" t="s">
        <v>1907</v>
      </c>
      <c r="F488" s="236" t="s">
        <v>1908</v>
      </c>
      <c r="G488" s="237" t="s">
        <v>154</v>
      </c>
      <c r="H488" s="238">
        <v>0.82499999999999996</v>
      </c>
      <c r="I488" s="239"/>
      <c r="J488" s="240">
        <f>ROUND(I488*H488,2)</f>
        <v>0</v>
      </c>
      <c r="K488" s="241"/>
      <c r="L488" s="242"/>
      <c r="M488" s="243" t="s">
        <v>1</v>
      </c>
      <c r="N488" s="244" t="s">
        <v>40</v>
      </c>
      <c r="O488" s="71"/>
      <c r="P488" s="197">
        <f>O488*H488</f>
        <v>0</v>
      </c>
      <c r="Q488" s="197">
        <v>1.2E-2</v>
      </c>
      <c r="R488" s="197">
        <f>Q488*H488</f>
        <v>9.8999999999999991E-3</v>
      </c>
      <c r="S488" s="197">
        <v>0</v>
      </c>
      <c r="T488" s="198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9" t="s">
        <v>311</v>
      </c>
      <c r="AT488" s="199" t="s">
        <v>339</v>
      </c>
      <c r="AU488" s="199" t="s">
        <v>145</v>
      </c>
      <c r="AY488" s="17" t="s">
        <v>137</v>
      </c>
      <c r="BE488" s="200">
        <f>IF(N488="základní",J488,0)</f>
        <v>0</v>
      </c>
      <c r="BF488" s="200">
        <f>IF(N488="snížená",J488,0)</f>
        <v>0</v>
      </c>
      <c r="BG488" s="200">
        <f>IF(N488="zákl. přenesená",J488,0)</f>
        <v>0</v>
      </c>
      <c r="BH488" s="200">
        <f>IF(N488="sníž. přenesená",J488,0)</f>
        <v>0</v>
      </c>
      <c r="BI488" s="200">
        <f>IF(N488="nulová",J488,0)</f>
        <v>0</v>
      </c>
      <c r="BJ488" s="17" t="s">
        <v>145</v>
      </c>
      <c r="BK488" s="200">
        <f>ROUND(I488*H488,2)</f>
        <v>0</v>
      </c>
      <c r="BL488" s="17" t="s">
        <v>233</v>
      </c>
      <c r="BM488" s="199" t="s">
        <v>1909</v>
      </c>
    </row>
    <row r="489" spans="1:65" s="14" customFormat="1" ht="11.25">
      <c r="B489" s="212"/>
      <c r="C489" s="213"/>
      <c r="D489" s="203" t="s">
        <v>147</v>
      </c>
      <c r="E489" s="213"/>
      <c r="F489" s="215" t="s">
        <v>1910</v>
      </c>
      <c r="G489" s="213"/>
      <c r="H489" s="216">
        <v>0.82499999999999996</v>
      </c>
      <c r="I489" s="217"/>
      <c r="J489" s="213"/>
      <c r="K489" s="213"/>
      <c r="L489" s="218"/>
      <c r="M489" s="219"/>
      <c r="N489" s="220"/>
      <c r="O489" s="220"/>
      <c r="P489" s="220"/>
      <c r="Q489" s="220"/>
      <c r="R489" s="220"/>
      <c r="S489" s="220"/>
      <c r="T489" s="221"/>
      <c r="AT489" s="222" t="s">
        <v>147</v>
      </c>
      <c r="AU489" s="222" t="s">
        <v>145</v>
      </c>
      <c r="AV489" s="14" t="s">
        <v>145</v>
      </c>
      <c r="AW489" s="14" t="s">
        <v>4</v>
      </c>
      <c r="AX489" s="14" t="s">
        <v>82</v>
      </c>
      <c r="AY489" s="222" t="s">
        <v>137</v>
      </c>
    </row>
    <row r="490" spans="1:65" s="2" customFormat="1" ht="16.5" customHeight="1">
      <c r="A490" s="34"/>
      <c r="B490" s="35"/>
      <c r="C490" s="187" t="s">
        <v>1031</v>
      </c>
      <c r="D490" s="187" t="s">
        <v>140</v>
      </c>
      <c r="E490" s="188" t="s">
        <v>1911</v>
      </c>
      <c r="F490" s="189" t="s">
        <v>1912</v>
      </c>
      <c r="G490" s="190" t="s">
        <v>266</v>
      </c>
      <c r="H490" s="191">
        <v>11</v>
      </c>
      <c r="I490" s="192"/>
      <c r="J490" s="193">
        <f>ROUND(I490*H490,2)</f>
        <v>0</v>
      </c>
      <c r="K490" s="194"/>
      <c r="L490" s="39"/>
      <c r="M490" s="195" t="s">
        <v>1</v>
      </c>
      <c r="N490" s="196" t="s">
        <v>40</v>
      </c>
      <c r="O490" s="71"/>
      <c r="P490" s="197">
        <f>O490*H490</f>
        <v>0</v>
      </c>
      <c r="Q490" s="197">
        <v>6.11E-3</v>
      </c>
      <c r="R490" s="197">
        <f>Q490*H490</f>
        <v>6.7210000000000006E-2</v>
      </c>
      <c r="S490" s="197">
        <v>0</v>
      </c>
      <c r="T490" s="198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9" t="s">
        <v>233</v>
      </c>
      <c r="AT490" s="199" t="s">
        <v>140</v>
      </c>
      <c r="AU490" s="199" t="s">
        <v>145</v>
      </c>
      <c r="AY490" s="17" t="s">
        <v>137</v>
      </c>
      <c r="BE490" s="200">
        <f>IF(N490="základní",J490,0)</f>
        <v>0</v>
      </c>
      <c r="BF490" s="200">
        <f>IF(N490="snížená",J490,0)</f>
        <v>0</v>
      </c>
      <c r="BG490" s="200">
        <f>IF(N490="zákl. přenesená",J490,0)</f>
        <v>0</v>
      </c>
      <c r="BH490" s="200">
        <f>IF(N490="sníž. přenesená",J490,0)</f>
        <v>0</v>
      </c>
      <c r="BI490" s="200">
        <f>IF(N490="nulová",J490,0)</f>
        <v>0</v>
      </c>
      <c r="BJ490" s="17" t="s">
        <v>145</v>
      </c>
      <c r="BK490" s="200">
        <f>ROUND(I490*H490,2)</f>
        <v>0</v>
      </c>
      <c r="BL490" s="17" t="s">
        <v>233</v>
      </c>
      <c r="BM490" s="199" t="s">
        <v>1913</v>
      </c>
    </row>
    <row r="491" spans="1:65" s="14" customFormat="1" ht="11.25">
      <c r="B491" s="212"/>
      <c r="C491" s="213"/>
      <c r="D491" s="203" t="s">
        <v>147</v>
      </c>
      <c r="E491" s="214" t="s">
        <v>1</v>
      </c>
      <c r="F491" s="215" t="s">
        <v>202</v>
      </c>
      <c r="G491" s="213"/>
      <c r="H491" s="216">
        <v>11</v>
      </c>
      <c r="I491" s="217"/>
      <c r="J491" s="213"/>
      <c r="K491" s="213"/>
      <c r="L491" s="218"/>
      <c r="M491" s="219"/>
      <c r="N491" s="220"/>
      <c r="O491" s="220"/>
      <c r="P491" s="220"/>
      <c r="Q491" s="220"/>
      <c r="R491" s="220"/>
      <c r="S491" s="220"/>
      <c r="T491" s="221"/>
      <c r="AT491" s="222" t="s">
        <v>147</v>
      </c>
      <c r="AU491" s="222" t="s">
        <v>145</v>
      </c>
      <c r="AV491" s="14" t="s">
        <v>145</v>
      </c>
      <c r="AW491" s="14" t="s">
        <v>32</v>
      </c>
      <c r="AX491" s="14" t="s">
        <v>82</v>
      </c>
      <c r="AY491" s="222" t="s">
        <v>137</v>
      </c>
    </row>
    <row r="492" spans="1:65" s="2" customFormat="1" ht="16.5" customHeight="1">
      <c r="A492" s="34"/>
      <c r="B492" s="35"/>
      <c r="C492" s="234" t="s">
        <v>1036</v>
      </c>
      <c r="D492" s="234" t="s">
        <v>339</v>
      </c>
      <c r="E492" s="235" t="s">
        <v>1914</v>
      </c>
      <c r="F492" s="236" t="s">
        <v>1915</v>
      </c>
      <c r="G492" s="237" t="s">
        <v>266</v>
      </c>
      <c r="H492" s="238">
        <v>11.55</v>
      </c>
      <c r="I492" s="239"/>
      <c r="J492" s="240">
        <f>ROUND(I492*H492,2)</f>
        <v>0</v>
      </c>
      <c r="K492" s="241"/>
      <c r="L492" s="242"/>
      <c r="M492" s="243" t="s">
        <v>1</v>
      </c>
      <c r="N492" s="244" t="s">
        <v>40</v>
      </c>
      <c r="O492" s="71"/>
      <c r="P492" s="197">
        <f>O492*H492</f>
        <v>0</v>
      </c>
      <c r="Q492" s="197">
        <v>8.0000000000000007E-5</v>
      </c>
      <c r="R492" s="197">
        <f>Q492*H492</f>
        <v>9.2400000000000013E-4</v>
      </c>
      <c r="S492" s="197">
        <v>0</v>
      </c>
      <c r="T492" s="198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9" t="s">
        <v>311</v>
      </c>
      <c r="AT492" s="199" t="s">
        <v>339</v>
      </c>
      <c r="AU492" s="199" t="s">
        <v>145</v>
      </c>
      <c r="AY492" s="17" t="s">
        <v>137</v>
      </c>
      <c r="BE492" s="200">
        <f>IF(N492="základní",J492,0)</f>
        <v>0</v>
      </c>
      <c r="BF492" s="200">
        <f>IF(N492="snížená",J492,0)</f>
        <v>0</v>
      </c>
      <c r="BG492" s="200">
        <f>IF(N492="zákl. přenesená",J492,0)</f>
        <v>0</v>
      </c>
      <c r="BH492" s="200">
        <f>IF(N492="sníž. přenesená",J492,0)</f>
        <v>0</v>
      </c>
      <c r="BI492" s="200">
        <f>IF(N492="nulová",J492,0)</f>
        <v>0</v>
      </c>
      <c r="BJ492" s="17" t="s">
        <v>145</v>
      </c>
      <c r="BK492" s="200">
        <f>ROUND(I492*H492,2)</f>
        <v>0</v>
      </c>
      <c r="BL492" s="17" t="s">
        <v>233</v>
      </c>
      <c r="BM492" s="199" t="s">
        <v>1916</v>
      </c>
    </row>
    <row r="493" spans="1:65" s="14" customFormat="1" ht="11.25">
      <c r="B493" s="212"/>
      <c r="C493" s="213"/>
      <c r="D493" s="203" t="s">
        <v>147</v>
      </c>
      <c r="E493" s="213"/>
      <c r="F493" s="215" t="s">
        <v>1917</v>
      </c>
      <c r="G493" s="213"/>
      <c r="H493" s="216">
        <v>11.55</v>
      </c>
      <c r="I493" s="217"/>
      <c r="J493" s="213"/>
      <c r="K493" s="213"/>
      <c r="L493" s="218"/>
      <c r="M493" s="219"/>
      <c r="N493" s="220"/>
      <c r="O493" s="220"/>
      <c r="P493" s="220"/>
      <c r="Q493" s="220"/>
      <c r="R493" s="220"/>
      <c r="S493" s="220"/>
      <c r="T493" s="221"/>
      <c r="AT493" s="222" t="s">
        <v>147</v>
      </c>
      <c r="AU493" s="222" t="s">
        <v>145</v>
      </c>
      <c r="AV493" s="14" t="s">
        <v>145</v>
      </c>
      <c r="AW493" s="14" t="s">
        <v>4</v>
      </c>
      <c r="AX493" s="14" t="s">
        <v>82</v>
      </c>
      <c r="AY493" s="222" t="s">
        <v>137</v>
      </c>
    </row>
    <row r="494" spans="1:65" s="2" customFormat="1" ht="16.5" customHeight="1">
      <c r="A494" s="34"/>
      <c r="B494" s="35"/>
      <c r="C494" s="187" t="s">
        <v>1040</v>
      </c>
      <c r="D494" s="187" t="s">
        <v>140</v>
      </c>
      <c r="E494" s="188" t="s">
        <v>1918</v>
      </c>
      <c r="F494" s="189" t="s">
        <v>1919</v>
      </c>
      <c r="G494" s="190" t="s">
        <v>266</v>
      </c>
      <c r="H494" s="191">
        <v>6.94</v>
      </c>
      <c r="I494" s="192"/>
      <c r="J494" s="193">
        <f>ROUND(I494*H494,2)</f>
        <v>0</v>
      </c>
      <c r="K494" s="194"/>
      <c r="L494" s="39"/>
      <c r="M494" s="195" t="s">
        <v>1</v>
      </c>
      <c r="N494" s="196" t="s">
        <v>40</v>
      </c>
      <c r="O494" s="71"/>
      <c r="P494" s="197">
        <f>O494*H494</f>
        <v>0</v>
      </c>
      <c r="Q494" s="197">
        <v>6.11E-3</v>
      </c>
      <c r="R494" s="197">
        <f>Q494*H494</f>
        <v>4.2403400000000001E-2</v>
      </c>
      <c r="S494" s="197">
        <v>0</v>
      </c>
      <c r="T494" s="19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9" t="s">
        <v>233</v>
      </c>
      <c r="AT494" s="199" t="s">
        <v>140</v>
      </c>
      <c r="AU494" s="199" t="s">
        <v>145</v>
      </c>
      <c r="AY494" s="17" t="s">
        <v>137</v>
      </c>
      <c r="BE494" s="200">
        <f>IF(N494="základní",J494,0)</f>
        <v>0</v>
      </c>
      <c r="BF494" s="200">
        <f>IF(N494="snížená",J494,0)</f>
        <v>0</v>
      </c>
      <c r="BG494" s="200">
        <f>IF(N494="zákl. přenesená",J494,0)</f>
        <v>0</v>
      </c>
      <c r="BH494" s="200">
        <f>IF(N494="sníž. přenesená",J494,0)</f>
        <v>0</v>
      </c>
      <c r="BI494" s="200">
        <f>IF(N494="nulová",J494,0)</f>
        <v>0</v>
      </c>
      <c r="BJ494" s="17" t="s">
        <v>145</v>
      </c>
      <c r="BK494" s="200">
        <f>ROUND(I494*H494,2)</f>
        <v>0</v>
      </c>
      <c r="BL494" s="17" t="s">
        <v>233</v>
      </c>
      <c r="BM494" s="199" t="s">
        <v>1920</v>
      </c>
    </row>
    <row r="495" spans="1:65" s="13" customFormat="1" ht="11.25">
      <c r="B495" s="201"/>
      <c r="C495" s="202"/>
      <c r="D495" s="203" t="s">
        <v>147</v>
      </c>
      <c r="E495" s="204" t="s">
        <v>1</v>
      </c>
      <c r="F495" s="205" t="s">
        <v>1859</v>
      </c>
      <c r="G495" s="202"/>
      <c r="H495" s="204" t="s">
        <v>1</v>
      </c>
      <c r="I495" s="206"/>
      <c r="J495" s="202"/>
      <c r="K495" s="202"/>
      <c r="L495" s="207"/>
      <c r="M495" s="208"/>
      <c r="N495" s="209"/>
      <c r="O495" s="209"/>
      <c r="P495" s="209"/>
      <c r="Q495" s="209"/>
      <c r="R495" s="209"/>
      <c r="S495" s="209"/>
      <c r="T495" s="210"/>
      <c r="AT495" s="211" t="s">
        <v>147</v>
      </c>
      <c r="AU495" s="211" t="s">
        <v>145</v>
      </c>
      <c r="AV495" s="13" t="s">
        <v>82</v>
      </c>
      <c r="AW495" s="13" t="s">
        <v>32</v>
      </c>
      <c r="AX495" s="13" t="s">
        <v>74</v>
      </c>
      <c r="AY495" s="211" t="s">
        <v>137</v>
      </c>
    </row>
    <row r="496" spans="1:65" s="13" customFormat="1" ht="11.25">
      <c r="B496" s="201"/>
      <c r="C496" s="202"/>
      <c r="D496" s="203" t="s">
        <v>147</v>
      </c>
      <c r="E496" s="204" t="s">
        <v>1</v>
      </c>
      <c r="F496" s="205" t="s">
        <v>387</v>
      </c>
      <c r="G496" s="202"/>
      <c r="H496" s="204" t="s">
        <v>1</v>
      </c>
      <c r="I496" s="206"/>
      <c r="J496" s="202"/>
      <c r="K496" s="202"/>
      <c r="L496" s="207"/>
      <c r="M496" s="208"/>
      <c r="N496" s="209"/>
      <c r="O496" s="209"/>
      <c r="P496" s="209"/>
      <c r="Q496" s="209"/>
      <c r="R496" s="209"/>
      <c r="S496" s="209"/>
      <c r="T496" s="210"/>
      <c r="AT496" s="211" t="s">
        <v>147</v>
      </c>
      <c r="AU496" s="211" t="s">
        <v>145</v>
      </c>
      <c r="AV496" s="13" t="s">
        <v>82</v>
      </c>
      <c r="AW496" s="13" t="s">
        <v>32</v>
      </c>
      <c r="AX496" s="13" t="s">
        <v>74</v>
      </c>
      <c r="AY496" s="211" t="s">
        <v>137</v>
      </c>
    </row>
    <row r="497" spans="1:65" s="14" customFormat="1" ht="11.25">
      <c r="B497" s="212"/>
      <c r="C497" s="213"/>
      <c r="D497" s="203" t="s">
        <v>147</v>
      </c>
      <c r="E497" s="214" t="s">
        <v>1</v>
      </c>
      <c r="F497" s="215" t="s">
        <v>1860</v>
      </c>
      <c r="G497" s="213"/>
      <c r="H497" s="216">
        <v>6.94</v>
      </c>
      <c r="I497" s="217"/>
      <c r="J497" s="213"/>
      <c r="K497" s="213"/>
      <c r="L497" s="218"/>
      <c r="M497" s="219"/>
      <c r="N497" s="220"/>
      <c r="O497" s="220"/>
      <c r="P497" s="220"/>
      <c r="Q497" s="220"/>
      <c r="R497" s="220"/>
      <c r="S497" s="220"/>
      <c r="T497" s="221"/>
      <c r="AT497" s="222" t="s">
        <v>147</v>
      </c>
      <c r="AU497" s="222" t="s">
        <v>145</v>
      </c>
      <c r="AV497" s="14" t="s">
        <v>145</v>
      </c>
      <c r="AW497" s="14" t="s">
        <v>32</v>
      </c>
      <c r="AX497" s="14" t="s">
        <v>82</v>
      </c>
      <c r="AY497" s="222" t="s">
        <v>137</v>
      </c>
    </row>
    <row r="498" spans="1:65" s="2" customFormat="1" ht="16.5" customHeight="1">
      <c r="A498" s="34"/>
      <c r="B498" s="35"/>
      <c r="C498" s="234" t="s">
        <v>1044</v>
      </c>
      <c r="D498" s="234" t="s">
        <v>339</v>
      </c>
      <c r="E498" s="235" t="s">
        <v>1914</v>
      </c>
      <c r="F498" s="236" t="s">
        <v>1915</v>
      </c>
      <c r="G498" s="237" t="s">
        <v>266</v>
      </c>
      <c r="H498" s="238">
        <v>7.2869999999999999</v>
      </c>
      <c r="I498" s="239"/>
      <c r="J498" s="240">
        <f>ROUND(I498*H498,2)</f>
        <v>0</v>
      </c>
      <c r="K498" s="241"/>
      <c r="L498" s="242"/>
      <c r="M498" s="243" t="s">
        <v>1</v>
      </c>
      <c r="N498" s="244" t="s">
        <v>40</v>
      </c>
      <c r="O498" s="71"/>
      <c r="P498" s="197">
        <f>O498*H498</f>
        <v>0</v>
      </c>
      <c r="Q498" s="197">
        <v>8.0000000000000007E-5</v>
      </c>
      <c r="R498" s="197">
        <f>Q498*H498</f>
        <v>5.8295999999999999E-4</v>
      </c>
      <c r="S498" s="197">
        <v>0</v>
      </c>
      <c r="T498" s="19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9" t="s">
        <v>311</v>
      </c>
      <c r="AT498" s="199" t="s">
        <v>339</v>
      </c>
      <c r="AU498" s="199" t="s">
        <v>145</v>
      </c>
      <c r="AY498" s="17" t="s">
        <v>137</v>
      </c>
      <c r="BE498" s="200">
        <f>IF(N498="základní",J498,0)</f>
        <v>0</v>
      </c>
      <c r="BF498" s="200">
        <f>IF(N498="snížená",J498,0)</f>
        <v>0</v>
      </c>
      <c r="BG498" s="200">
        <f>IF(N498="zákl. přenesená",J498,0)</f>
        <v>0</v>
      </c>
      <c r="BH498" s="200">
        <f>IF(N498="sníž. přenesená",J498,0)</f>
        <v>0</v>
      </c>
      <c r="BI498" s="200">
        <f>IF(N498="nulová",J498,0)</f>
        <v>0</v>
      </c>
      <c r="BJ498" s="17" t="s">
        <v>145</v>
      </c>
      <c r="BK498" s="200">
        <f>ROUND(I498*H498,2)</f>
        <v>0</v>
      </c>
      <c r="BL498" s="17" t="s">
        <v>233</v>
      </c>
      <c r="BM498" s="199" t="s">
        <v>1921</v>
      </c>
    </row>
    <row r="499" spans="1:65" s="14" customFormat="1" ht="11.25">
      <c r="B499" s="212"/>
      <c r="C499" s="213"/>
      <c r="D499" s="203" t="s">
        <v>147</v>
      </c>
      <c r="E499" s="213"/>
      <c r="F499" s="215" t="s">
        <v>1922</v>
      </c>
      <c r="G499" s="213"/>
      <c r="H499" s="216">
        <v>7.2869999999999999</v>
      </c>
      <c r="I499" s="217"/>
      <c r="J499" s="213"/>
      <c r="K499" s="213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147</v>
      </c>
      <c r="AU499" s="222" t="s">
        <v>145</v>
      </c>
      <c r="AV499" s="14" t="s">
        <v>145</v>
      </c>
      <c r="AW499" s="14" t="s">
        <v>4</v>
      </c>
      <c r="AX499" s="14" t="s">
        <v>82</v>
      </c>
      <c r="AY499" s="222" t="s">
        <v>137</v>
      </c>
    </row>
    <row r="500" spans="1:65" s="2" customFormat="1" ht="16.5" customHeight="1">
      <c r="A500" s="34"/>
      <c r="B500" s="35"/>
      <c r="C500" s="187" t="s">
        <v>1046</v>
      </c>
      <c r="D500" s="187" t="s">
        <v>140</v>
      </c>
      <c r="E500" s="188" t="s">
        <v>1923</v>
      </c>
      <c r="F500" s="189" t="s">
        <v>1924</v>
      </c>
      <c r="G500" s="190" t="s">
        <v>216</v>
      </c>
      <c r="H500" s="191">
        <v>2</v>
      </c>
      <c r="I500" s="192"/>
      <c r="J500" s="193">
        <f>ROUND(I500*H500,2)</f>
        <v>0</v>
      </c>
      <c r="K500" s="194"/>
      <c r="L500" s="39"/>
      <c r="M500" s="195" t="s">
        <v>1</v>
      </c>
      <c r="N500" s="196" t="s">
        <v>40</v>
      </c>
      <c r="O500" s="71"/>
      <c r="P500" s="197">
        <f>O500*H500</f>
        <v>0</v>
      </c>
      <c r="Q500" s="197">
        <v>0</v>
      </c>
      <c r="R500" s="197">
        <f>Q500*H500</f>
        <v>0</v>
      </c>
      <c r="S500" s="197">
        <v>0</v>
      </c>
      <c r="T500" s="198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9" t="s">
        <v>233</v>
      </c>
      <c r="AT500" s="199" t="s">
        <v>140</v>
      </c>
      <c r="AU500" s="199" t="s">
        <v>145</v>
      </c>
      <c r="AY500" s="17" t="s">
        <v>137</v>
      </c>
      <c r="BE500" s="200">
        <f>IF(N500="základní",J500,0)</f>
        <v>0</v>
      </c>
      <c r="BF500" s="200">
        <f>IF(N500="snížená",J500,0)</f>
        <v>0</v>
      </c>
      <c r="BG500" s="200">
        <f>IF(N500="zákl. přenesená",J500,0)</f>
        <v>0</v>
      </c>
      <c r="BH500" s="200">
        <f>IF(N500="sníž. přenesená",J500,0)</f>
        <v>0</v>
      </c>
      <c r="BI500" s="200">
        <f>IF(N500="nulová",J500,0)</f>
        <v>0</v>
      </c>
      <c r="BJ500" s="17" t="s">
        <v>145</v>
      </c>
      <c r="BK500" s="200">
        <f>ROUND(I500*H500,2)</f>
        <v>0</v>
      </c>
      <c r="BL500" s="17" t="s">
        <v>233</v>
      </c>
      <c r="BM500" s="199" t="s">
        <v>1925</v>
      </c>
    </row>
    <row r="501" spans="1:65" s="13" customFormat="1" ht="11.25">
      <c r="B501" s="201"/>
      <c r="C501" s="202"/>
      <c r="D501" s="203" t="s">
        <v>147</v>
      </c>
      <c r="E501" s="204" t="s">
        <v>1</v>
      </c>
      <c r="F501" s="205" t="s">
        <v>1926</v>
      </c>
      <c r="G501" s="202"/>
      <c r="H501" s="204" t="s">
        <v>1</v>
      </c>
      <c r="I501" s="206"/>
      <c r="J501" s="202"/>
      <c r="K501" s="202"/>
      <c r="L501" s="207"/>
      <c r="M501" s="208"/>
      <c r="N501" s="209"/>
      <c r="O501" s="209"/>
      <c r="P501" s="209"/>
      <c r="Q501" s="209"/>
      <c r="R501" s="209"/>
      <c r="S501" s="209"/>
      <c r="T501" s="210"/>
      <c r="AT501" s="211" t="s">
        <v>147</v>
      </c>
      <c r="AU501" s="211" t="s">
        <v>145</v>
      </c>
      <c r="AV501" s="13" t="s">
        <v>82</v>
      </c>
      <c r="AW501" s="13" t="s">
        <v>32</v>
      </c>
      <c r="AX501" s="13" t="s">
        <v>74</v>
      </c>
      <c r="AY501" s="211" t="s">
        <v>137</v>
      </c>
    </row>
    <row r="502" spans="1:65" s="14" customFormat="1" ht="11.25">
      <c r="B502" s="212"/>
      <c r="C502" s="213"/>
      <c r="D502" s="203" t="s">
        <v>147</v>
      </c>
      <c r="E502" s="214" t="s">
        <v>1</v>
      </c>
      <c r="F502" s="215" t="s">
        <v>1927</v>
      </c>
      <c r="G502" s="213"/>
      <c r="H502" s="216">
        <v>4</v>
      </c>
      <c r="I502" s="217"/>
      <c r="J502" s="213"/>
      <c r="K502" s="213"/>
      <c r="L502" s="218"/>
      <c r="M502" s="219"/>
      <c r="N502" s="220"/>
      <c r="O502" s="220"/>
      <c r="P502" s="220"/>
      <c r="Q502" s="220"/>
      <c r="R502" s="220"/>
      <c r="S502" s="220"/>
      <c r="T502" s="221"/>
      <c r="AT502" s="222" t="s">
        <v>147</v>
      </c>
      <c r="AU502" s="222" t="s">
        <v>145</v>
      </c>
      <c r="AV502" s="14" t="s">
        <v>145</v>
      </c>
      <c r="AW502" s="14" t="s">
        <v>32</v>
      </c>
      <c r="AX502" s="14" t="s">
        <v>74</v>
      </c>
      <c r="AY502" s="222" t="s">
        <v>137</v>
      </c>
    </row>
    <row r="503" spans="1:65" s="13" customFormat="1" ht="11.25">
      <c r="B503" s="201"/>
      <c r="C503" s="202"/>
      <c r="D503" s="203" t="s">
        <v>147</v>
      </c>
      <c r="E503" s="204" t="s">
        <v>1</v>
      </c>
      <c r="F503" s="205" t="s">
        <v>1928</v>
      </c>
      <c r="G503" s="202"/>
      <c r="H503" s="204" t="s">
        <v>1</v>
      </c>
      <c r="I503" s="206"/>
      <c r="J503" s="202"/>
      <c r="K503" s="202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147</v>
      </c>
      <c r="AU503" s="211" t="s">
        <v>145</v>
      </c>
      <c r="AV503" s="13" t="s">
        <v>82</v>
      </c>
      <c r="AW503" s="13" t="s">
        <v>32</v>
      </c>
      <c r="AX503" s="13" t="s">
        <v>74</v>
      </c>
      <c r="AY503" s="211" t="s">
        <v>137</v>
      </c>
    </row>
    <row r="504" spans="1:65" s="14" customFormat="1" ht="11.25">
      <c r="B504" s="212"/>
      <c r="C504" s="213"/>
      <c r="D504" s="203" t="s">
        <v>147</v>
      </c>
      <c r="E504" s="214" t="s">
        <v>1</v>
      </c>
      <c r="F504" s="215" t="s">
        <v>145</v>
      </c>
      <c r="G504" s="213"/>
      <c r="H504" s="216">
        <v>2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147</v>
      </c>
      <c r="AU504" s="222" t="s">
        <v>145</v>
      </c>
      <c r="AV504" s="14" t="s">
        <v>145</v>
      </c>
      <c r="AW504" s="14" t="s">
        <v>32</v>
      </c>
      <c r="AX504" s="14" t="s">
        <v>82</v>
      </c>
      <c r="AY504" s="222" t="s">
        <v>137</v>
      </c>
    </row>
    <row r="505" spans="1:65" s="2" customFormat="1" ht="21.75" customHeight="1">
      <c r="A505" s="34"/>
      <c r="B505" s="35"/>
      <c r="C505" s="187" t="s">
        <v>1050</v>
      </c>
      <c r="D505" s="187" t="s">
        <v>140</v>
      </c>
      <c r="E505" s="188" t="s">
        <v>1929</v>
      </c>
      <c r="F505" s="189" t="s">
        <v>1930</v>
      </c>
      <c r="G505" s="190" t="s">
        <v>216</v>
      </c>
      <c r="H505" s="191">
        <v>6</v>
      </c>
      <c r="I505" s="192"/>
      <c r="J505" s="193">
        <f>ROUND(I505*H505,2)</f>
        <v>0</v>
      </c>
      <c r="K505" s="194"/>
      <c r="L505" s="39"/>
      <c r="M505" s="195" t="s">
        <v>1</v>
      </c>
      <c r="N505" s="196" t="s">
        <v>40</v>
      </c>
      <c r="O505" s="71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9" t="s">
        <v>233</v>
      </c>
      <c r="AT505" s="199" t="s">
        <v>140</v>
      </c>
      <c r="AU505" s="199" t="s">
        <v>145</v>
      </c>
      <c r="AY505" s="17" t="s">
        <v>137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17" t="s">
        <v>145</v>
      </c>
      <c r="BK505" s="200">
        <f>ROUND(I505*H505,2)</f>
        <v>0</v>
      </c>
      <c r="BL505" s="17" t="s">
        <v>233</v>
      </c>
      <c r="BM505" s="199" t="s">
        <v>1931</v>
      </c>
    </row>
    <row r="506" spans="1:65" s="13" customFormat="1" ht="11.25">
      <c r="B506" s="201"/>
      <c r="C506" s="202"/>
      <c r="D506" s="203" t="s">
        <v>147</v>
      </c>
      <c r="E506" s="204" t="s">
        <v>1</v>
      </c>
      <c r="F506" s="205" t="s">
        <v>1932</v>
      </c>
      <c r="G506" s="202"/>
      <c r="H506" s="204" t="s">
        <v>1</v>
      </c>
      <c r="I506" s="206"/>
      <c r="J506" s="202"/>
      <c r="K506" s="202"/>
      <c r="L506" s="207"/>
      <c r="M506" s="208"/>
      <c r="N506" s="209"/>
      <c r="O506" s="209"/>
      <c r="P506" s="209"/>
      <c r="Q506" s="209"/>
      <c r="R506" s="209"/>
      <c r="S506" s="209"/>
      <c r="T506" s="210"/>
      <c r="AT506" s="211" t="s">
        <v>147</v>
      </c>
      <c r="AU506" s="211" t="s">
        <v>145</v>
      </c>
      <c r="AV506" s="13" t="s">
        <v>82</v>
      </c>
      <c r="AW506" s="13" t="s">
        <v>32</v>
      </c>
      <c r="AX506" s="13" t="s">
        <v>74</v>
      </c>
      <c r="AY506" s="211" t="s">
        <v>137</v>
      </c>
    </row>
    <row r="507" spans="1:65" s="14" customFormat="1" ht="11.25">
      <c r="B507" s="212"/>
      <c r="C507" s="213"/>
      <c r="D507" s="203" t="s">
        <v>147</v>
      </c>
      <c r="E507" s="214" t="s">
        <v>1</v>
      </c>
      <c r="F507" s="215" t="s">
        <v>1933</v>
      </c>
      <c r="G507" s="213"/>
      <c r="H507" s="216">
        <v>5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147</v>
      </c>
      <c r="AU507" s="222" t="s">
        <v>145</v>
      </c>
      <c r="AV507" s="14" t="s">
        <v>145</v>
      </c>
      <c r="AW507" s="14" t="s">
        <v>32</v>
      </c>
      <c r="AX507" s="14" t="s">
        <v>74</v>
      </c>
      <c r="AY507" s="222" t="s">
        <v>137</v>
      </c>
    </row>
    <row r="508" spans="1:65" s="13" customFormat="1" ht="11.25">
      <c r="B508" s="201"/>
      <c r="C508" s="202"/>
      <c r="D508" s="203" t="s">
        <v>147</v>
      </c>
      <c r="E508" s="204" t="s">
        <v>1</v>
      </c>
      <c r="F508" s="205" t="s">
        <v>1934</v>
      </c>
      <c r="G508" s="202"/>
      <c r="H508" s="204" t="s">
        <v>1</v>
      </c>
      <c r="I508" s="206"/>
      <c r="J508" s="202"/>
      <c r="K508" s="202"/>
      <c r="L508" s="207"/>
      <c r="M508" s="208"/>
      <c r="N508" s="209"/>
      <c r="O508" s="209"/>
      <c r="P508" s="209"/>
      <c r="Q508" s="209"/>
      <c r="R508" s="209"/>
      <c r="S508" s="209"/>
      <c r="T508" s="210"/>
      <c r="AT508" s="211" t="s">
        <v>147</v>
      </c>
      <c r="AU508" s="211" t="s">
        <v>145</v>
      </c>
      <c r="AV508" s="13" t="s">
        <v>82</v>
      </c>
      <c r="AW508" s="13" t="s">
        <v>32</v>
      </c>
      <c r="AX508" s="13" t="s">
        <v>74</v>
      </c>
      <c r="AY508" s="211" t="s">
        <v>137</v>
      </c>
    </row>
    <row r="509" spans="1:65" s="14" customFormat="1" ht="11.25">
      <c r="B509" s="212"/>
      <c r="C509" s="213"/>
      <c r="D509" s="203" t="s">
        <v>147</v>
      </c>
      <c r="E509" s="214" t="s">
        <v>1</v>
      </c>
      <c r="F509" s="215" t="s">
        <v>82</v>
      </c>
      <c r="G509" s="213"/>
      <c r="H509" s="216">
        <v>1</v>
      </c>
      <c r="I509" s="217"/>
      <c r="J509" s="213"/>
      <c r="K509" s="213"/>
      <c r="L509" s="218"/>
      <c r="M509" s="219"/>
      <c r="N509" s="220"/>
      <c r="O509" s="220"/>
      <c r="P509" s="220"/>
      <c r="Q509" s="220"/>
      <c r="R509" s="220"/>
      <c r="S509" s="220"/>
      <c r="T509" s="221"/>
      <c r="AT509" s="222" t="s">
        <v>147</v>
      </c>
      <c r="AU509" s="222" t="s">
        <v>145</v>
      </c>
      <c r="AV509" s="14" t="s">
        <v>145</v>
      </c>
      <c r="AW509" s="14" t="s">
        <v>32</v>
      </c>
      <c r="AX509" s="14" t="s">
        <v>74</v>
      </c>
      <c r="AY509" s="222" t="s">
        <v>137</v>
      </c>
    </row>
    <row r="510" spans="1:65" s="15" customFormat="1" ht="11.25">
      <c r="B510" s="223"/>
      <c r="C510" s="224"/>
      <c r="D510" s="203" t="s">
        <v>147</v>
      </c>
      <c r="E510" s="225" t="s">
        <v>1</v>
      </c>
      <c r="F510" s="226" t="s">
        <v>162</v>
      </c>
      <c r="G510" s="224"/>
      <c r="H510" s="227">
        <v>6</v>
      </c>
      <c r="I510" s="228"/>
      <c r="J510" s="224"/>
      <c r="K510" s="224"/>
      <c r="L510" s="229"/>
      <c r="M510" s="230"/>
      <c r="N510" s="231"/>
      <c r="O510" s="231"/>
      <c r="P510" s="231"/>
      <c r="Q510" s="231"/>
      <c r="R510" s="231"/>
      <c r="S510" s="231"/>
      <c r="T510" s="232"/>
      <c r="AT510" s="233" t="s">
        <v>147</v>
      </c>
      <c r="AU510" s="233" t="s">
        <v>145</v>
      </c>
      <c r="AV510" s="15" t="s">
        <v>144</v>
      </c>
      <c r="AW510" s="15" t="s">
        <v>32</v>
      </c>
      <c r="AX510" s="15" t="s">
        <v>82</v>
      </c>
      <c r="AY510" s="233" t="s">
        <v>137</v>
      </c>
    </row>
    <row r="511" spans="1:65" s="2" customFormat="1" ht="16.5" customHeight="1">
      <c r="A511" s="34"/>
      <c r="B511" s="35"/>
      <c r="C511" s="187" t="s">
        <v>1054</v>
      </c>
      <c r="D511" s="187" t="s">
        <v>140</v>
      </c>
      <c r="E511" s="188" t="s">
        <v>1935</v>
      </c>
      <c r="F511" s="189" t="s">
        <v>1936</v>
      </c>
      <c r="G511" s="190" t="s">
        <v>216</v>
      </c>
      <c r="H511" s="191">
        <v>1</v>
      </c>
      <c r="I511" s="192"/>
      <c r="J511" s="193">
        <f>ROUND(I511*H511,2)</f>
        <v>0</v>
      </c>
      <c r="K511" s="194"/>
      <c r="L511" s="39"/>
      <c r="M511" s="195" t="s">
        <v>1</v>
      </c>
      <c r="N511" s="196" t="s">
        <v>40</v>
      </c>
      <c r="O511" s="71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9" t="s">
        <v>233</v>
      </c>
      <c r="AT511" s="199" t="s">
        <v>140</v>
      </c>
      <c r="AU511" s="199" t="s">
        <v>145</v>
      </c>
      <c r="AY511" s="17" t="s">
        <v>137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7" t="s">
        <v>145</v>
      </c>
      <c r="BK511" s="200">
        <f>ROUND(I511*H511,2)</f>
        <v>0</v>
      </c>
      <c r="BL511" s="17" t="s">
        <v>233</v>
      </c>
      <c r="BM511" s="199" t="s">
        <v>1937</v>
      </c>
    </row>
    <row r="512" spans="1:65" s="13" customFormat="1" ht="11.25">
      <c r="B512" s="201"/>
      <c r="C512" s="202"/>
      <c r="D512" s="203" t="s">
        <v>147</v>
      </c>
      <c r="E512" s="204" t="s">
        <v>1</v>
      </c>
      <c r="F512" s="205" t="s">
        <v>382</v>
      </c>
      <c r="G512" s="202"/>
      <c r="H512" s="204" t="s">
        <v>1</v>
      </c>
      <c r="I512" s="206"/>
      <c r="J512" s="202"/>
      <c r="K512" s="202"/>
      <c r="L512" s="207"/>
      <c r="M512" s="208"/>
      <c r="N512" s="209"/>
      <c r="O512" s="209"/>
      <c r="P512" s="209"/>
      <c r="Q512" s="209"/>
      <c r="R512" s="209"/>
      <c r="S512" s="209"/>
      <c r="T512" s="210"/>
      <c r="AT512" s="211" t="s">
        <v>147</v>
      </c>
      <c r="AU512" s="211" t="s">
        <v>145</v>
      </c>
      <c r="AV512" s="13" t="s">
        <v>82</v>
      </c>
      <c r="AW512" s="13" t="s">
        <v>32</v>
      </c>
      <c r="AX512" s="13" t="s">
        <v>74</v>
      </c>
      <c r="AY512" s="211" t="s">
        <v>137</v>
      </c>
    </row>
    <row r="513" spans="1:65" s="14" customFormat="1" ht="11.25">
      <c r="B513" s="212"/>
      <c r="C513" s="213"/>
      <c r="D513" s="203" t="s">
        <v>147</v>
      </c>
      <c r="E513" s="214" t="s">
        <v>1</v>
      </c>
      <c r="F513" s="215" t="s">
        <v>82</v>
      </c>
      <c r="G513" s="213"/>
      <c r="H513" s="216">
        <v>1</v>
      </c>
      <c r="I513" s="217"/>
      <c r="J513" s="213"/>
      <c r="K513" s="213"/>
      <c r="L513" s="218"/>
      <c r="M513" s="219"/>
      <c r="N513" s="220"/>
      <c r="O513" s="220"/>
      <c r="P513" s="220"/>
      <c r="Q513" s="220"/>
      <c r="R513" s="220"/>
      <c r="S513" s="220"/>
      <c r="T513" s="221"/>
      <c r="AT513" s="222" t="s">
        <v>147</v>
      </c>
      <c r="AU513" s="222" t="s">
        <v>145</v>
      </c>
      <c r="AV513" s="14" t="s">
        <v>145</v>
      </c>
      <c r="AW513" s="14" t="s">
        <v>32</v>
      </c>
      <c r="AX513" s="14" t="s">
        <v>82</v>
      </c>
      <c r="AY513" s="222" t="s">
        <v>137</v>
      </c>
    </row>
    <row r="514" spans="1:65" s="2" customFormat="1" ht="24.2" customHeight="1">
      <c r="A514" s="34"/>
      <c r="B514" s="35"/>
      <c r="C514" s="187" t="s">
        <v>1059</v>
      </c>
      <c r="D514" s="187" t="s">
        <v>140</v>
      </c>
      <c r="E514" s="188" t="s">
        <v>1938</v>
      </c>
      <c r="F514" s="189" t="s">
        <v>1939</v>
      </c>
      <c r="G514" s="190" t="s">
        <v>154</v>
      </c>
      <c r="H514" s="191">
        <v>14.644</v>
      </c>
      <c r="I514" s="192"/>
      <c r="J514" s="193">
        <f>ROUND(I514*H514,2)</f>
        <v>0</v>
      </c>
      <c r="K514" s="194"/>
      <c r="L514" s="39"/>
      <c r="M514" s="195" t="s">
        <v>1</v>
      </c>
      <c r="N514" s="196" t="s">
        <v>40</v>
      </c>
      <c r="O514" s="71"/>
      <c r="P514" s="197">
        <f>O514*H514</f>
        <v>0</v>
      </c>
      <c r="Q514" s="197">
        <v>5.0000000000000002E-5</v>
      </c>
      <c r="R514" s="197">
        <f>Q514*H514</f>
        <v>7.3220000000000002E-4</v>
      </c>
      <c r="S514" s="197">
        <v>0</v>
      </c>
      <c r="T514" s="19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9" t="s">
        <v>233</v>
      </c>
      <c r="AT514" s="199" t="s">
        <v>140</v>
      </c>
      <c r="AU514" s="199" t="s">
        <v>145</v>
      </c>
      <c r="AY514" s="17" t="s">
        <v>137</v>
      </c>
      <c r="BE514" s="200">
        <f>IF(N514="základní",J514,0)</f>
        <v>0</v>
      </c>
      <c r="BF514" s="200">
        <f>IF(N514="snížená",J514,0)</f>
        <v>0</v>
      </c>
      <c r="BG514" s="200">
        <f>IF(N514="zákl. přenesená",J514,0)</f>
        <v>0</v>
      </c>
      <c r="BH514" s="200">
        <f>IF(N514="sníž. přenesená",J514,0)</f>
        <v>0</v>
      </c>
      <c r="BI514" s="200">
        <f>IF(N514="nulová",J514,0)</f>
        <v>0</v>
      </c>
      <c r="BJ514" s="17" t="s">
        <v>145</v>
      </c>
      <c r="BK514" s="200">
        <f>ROUND(I514*H514,2)</f>
        <v>0</v>
      </c>
      <c r="BL514" s="17" t="s">
        <v>233</v>
      </c>
      <c r="BM514" s="199" t="s">
        <v>1940</v>
      </c>
    </row>
    <row r="515" spans="1:65" s="2" customFormat="1" ht="24.2" customHeight="1">
      <c r="A515" s="34"/>
      <c r="B515" s="35"/>
      <c r="C515" s="187" t="s">
        <v>1063</v>
      </c>
      <c r="D515" s="187" t="s">
        <v>140</v>
      </c>
      <c r="E515" s="188" t="s">
        <v>1941</v>
      </c>
      <c r="F515" s="189" t="s">
        <v>1942</v>
      </c>
      <c r="G515" s="190" t="s">
        <v>300</v>
      </c>
      <c r="H515" s="191">
        <v>0.61099999999999999</v>
      </c>
      <c r="I515" s="192"/>
      <c r="J515" s="193">
        <f>ROUND(I515*H515,2)</f>
        <v>0</v>
      </c>
      <c r="K515" s="194"/>
      <c r="L515" s="39"/>
      <c r="M515" s="195" t="s">
        <v>1</v>
      </c>
      <c r="N515" s="196" t="s">
        <v>40</v>
      </c>
      <c r="O515" s="71"/>
      <c r="P515" s="197">
        <f>O515*H515</f>
        <v>0</v>
      </c>
      <c r="Q515" s="197">
        <v>0</v>
      </c>
      <c r="R515" s="197">
        <f>Q515*H515</f>
        <v>0</v>
      </c>
      <c r="S515" s="197">
        <v>0</v>
      </c>
      <c r="T515" s="198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9" t="s">
        <v>233</v>
      </c>
      <c r="AT515" s="199" t="s">
        <v>140</v>
      </c>
      <c r="AU515" s="199" t="s">
        <v>145</v>
      </c>
      <c r="AY515" s="17" t="s">
        <v>137</v>
      </c>
      <c r="BE515" s="200">
        <f>IF(N515="základní",J515,0)</f>
        <v>0</v>
      </c>
      <c r="BF515" s="200">
        <f>IF(N515="snížená",J515,0)</f>
        <v>0</v>
      </c>
      <c r="BG515" s="200">
        <f>IF(N515="zákl. přenesená",J515,0)</f>
        <v>0</v>
      </c>
      <c r="BH515" s="200">
        <f>IF(N515="sníž. přenesená",J515,0)</f>
        <v>0</v>
      </c>
      <c r="BI515" s="200">
        <f>IF(N515="nulová",J515,0)</f>
        <v>0</v>
      </c>
      <c r="BJ515" s="17" t="s">
        <v>145</v>
      </c>
      <c r="BK515" s="200">
        <f>ROUND(I515*H515,2)</f>
        <v>0</v>
      </c>
      <c r="BL515" s="17" t="s">
        <v>233</v>
      </c>
      <c r="BM515" s="199" t="s">
        <v>1943</v>
      </c>
    </row>
    <row r="516" spans="1:65" s="2" customFormat="1" ht="24.2" customHeight="1">
      <c r="A516" s="34"/>
      <c r="B516" s="35"/>
      <c r="C516" s="187" t="s">
        <v>1067</v>
      </c>
      <c r="D516" s="187" t="s">
        <v>140</v>
      </c>
      <c r="E516" s="188" t="s">
        <v>1944</v>
      </c>
      <c r="F516" s="189" t="s">
        <v>1945</v>
      </c>
      <c r="G516" s="190" t="s">
        <v>300</v>
      </c>
      <c r="H516" s="191">
        <v>0.61099999999999999</v>
      </c>
      <c r="I516" s="192"/>
      <c r="J516" s="193">
        <f>ROUND(I516*H516,2)</f>
        <v>0</v>
      </c>
      <c r="K516" s="194"/>
      <c r="L516" s="39"/>
      <c r="M516" s="195" t="s">
        <v>1</v>
      </c>
      <c r="N516" s="196" t="s">
        <v>40</v>
      </c>
      <c r="O516" s="71"/>
      <c r="P516" s="197">
        <f>O516*H516</f>
        <v>0</v>
      </c>
      <c r="Q516" s="197">
        <v>0</v>
      </c>
      <c r="R516" s="197">
        <f>Q516*H516</f>
        <v>0</v>
      </c>
      <c r="S516" s="197">
        <v>0</v>
      </c>
      <c r="T516" s="198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9" t="s">
        <v>233</v>
      </c>
      <c r="AT516" s="199" t="s">
        <v>140</v>
      </c>
      <c r="AU516" s="199" t="s">
        <v>145</v>
      </c>
      <c r="AY516" s="17" t="s">
        <v>137</v>
      </c>
      <c r="BE516" s="200">
        <f>IF(N516="základní",J516,0)</f>
        <v>0</v>
      </c>
      <c r="BF516" s="200">
        <f>IF(N516="snížená",J516,0)</f>
        <v>0</v>
      </c>
      <c r="BG516" s="200">
        <f>IF(N516="zákl. přenesená",J516,0)</f>
        <v>0</v>
      </c>
      <c r="BH516" s="200">
        <f>IF(N516="sníž. přenesená",J516,0)</f>
        <v>0</v>
      </c>
      <c r="BI516" s="200">
        <f>IF(N516="nulová",J516,0)</f>
        <v>0</v>
      </c>
      <c r="BJ516" s="17" t="s">
        <v>145</v>
      </c>
      <c r="BK516" s="200">
        <f>ROUND(I516*H516,2)</f>
        <v>0</v>
      </c>
      <c r="BL516" s="17" t="s">
        <v>233</v>
      </c>
      <c r="BM516" s="199" t="s">
        <v>1946</v>
      </c>
    </row>
    <row r="517" spans="1:65" s="2" customFormat="1" ht="24.2" customHeight="1">
      <c r="A517" s="34"/>
      <c r="B517" s="35"/>
      <c r="C517" s="187" t="s">
        <v>1071</v>
      </c>
      <c r="D517" s="187" t="s">
        <v>140</v>
      </c>
      <c r="E517" s="188" t="s">
        <v>1947</v>
      </c>
      <c r="F517" s="189" t="s">
        <v>1948</v>
      </c>
      <c r="G517" s="190" t="s">
        <v>300</v>
      </c>
      <c r="H517" s="191">
        <v>0.61099999999999999</v>
      </c>
      <c r="I517" s="192"/>
      <c r="J517" s="193">
        <f>ROUND(I517*H517,2)</f>
        <v>0</v>
      </c>
      <c r="K517" s="194"/>
      <c r="L517" s="39"/>
      <c r="M517" s="195" t="s">
        <v>1</v>
      </c>
      <c r="N517" s="196" t="s">
        <v>40</v>
      </c>
      <c r="O517" s="71"/>
      <c r="P517" s="197">
        <f>O517*H517</f>
        <v>0</v>
      </c>
      <c r="Q517" s="197">
        <v>0</v>
      </c>
      <c r="R517" s="197">
        <f>Q517*H517</f>
        <v>0</v>
      </c>
      <c r="S517" s="197">
        <v>0</v>
      </c>
      <c r="T517" s="198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9" t="s">
        <v>233</v>
      </c>
      <c r="AT517" s="199" t="s">
        <v>140</v>
      </c>
      <c r="AU517" s="199" t="s">
        <v>145</v>
      </c>
      <c r="AY517" s="17" t="s">
        <v>137</v>
      </c>
      <c r="BE517" s="200">
        <f>IF(N517="základní",J517,0)</f>
        <v>0</v>
      </c>
      <c r="BF517" s="200">
        <f>IF(N517="snížená",J517,0)</f>
        <v>0</v>
      </c>
      <c r="BG517" s="200">
        <f>IF(N517="zákl. přenesená",J517,0)</f>
        <v>0</v>
      </c>
      <c r="BH517" s="200">
        <f>IF(N517="sníž. přenesená",J517,0)</f>
        <v>0</v>
      </c>
      <c r="BI517" s="200">
        <f>IF(N517="nulová",J517,0)</f>
        <v>0</v>
      </c>
      <c r="BJ517" s="17" t="s">
        <v>145</v>
      </c>
      <c r="BK517" s="200">
        <f>ROUND(I517*H517,2)</f>
        <v>0</v>
      </c>
      <c r="BL517" s="17" t="s">
        <v>233</v>
      </c>
      <c r="BM517" s="199" t="s">
        <v>1949</v>
      </c>
    </row>
    <row r="518" spans="1:65" s="12" customFormat="1" ht="22.9" customHeight="1">
      <c r="B518" s="171"/>
      <c r="C518" s="172"/>
      <c r="D518" s="173" t="s">
        <v>73</v>
      </c>
      <c r="E518" s="185" t="s">
        <v>1950</v>
      </c>
      <c r="F518" s="185" t="s">
        <v>1951</v>
      </c>
      <c r="G518" s="172"/>
      <c r="H518" s="172"/>
      <c r="I518" s="175"/>
      <c r="J518" s="186">
        <f>BK518</f>
        <v>0</v>
      </c>
      <c r="K518" s="172"/>
      <c r="L518" s="177"/>
      <c r="M518" s="178"/>
      <c r="N518" s="179"/>
      <c r="O518" s="179"/>
      <c r="P518" s="180">
        <f>SUM(P519:P527)</f>
        <v>0</v>
      </c>
      <c r="Q518" s="179"/>
      <c r="R518" s="180">
        <f>SUM(R519:R527)</f>
        <v>9.1608000000000011E-4</v>
      </c>
      <c r="S518" s="179"/>
      <c r="T518" s="181">
        <f>SUM(T519:T527)</f>
        <v>0</v>
      </c>
      <c r="AR518" s="182" t="s">
        <v>145</v>
      </c>
      <c r="AT518" s="183" t="s">
        <v>73</v>
      </c>
      <c r="AU518" s="183" t="s">
        <v>82</v>
      </c>
      <c r="AY518" s="182" t="s">
        <v>137</v>
      </c>
      <c r="BK518" s="184">
        <f>SUM(BK519:BK527)</f>
        <v>0</v>
      </c>
    </row>
    <row r="519" spans="1:65" s="2" customFormat="1" ht="16.5" customHeight="1">
      <c r="A519" s="34"/>
      <c r="B519" s="35"/>
      <c r="C519" s="187" t="s">
        <v>1075</v>
      </c>
      <c r="D519" s="187" t="s">
        <v>140</v>
      </c>
      <c r="E519" s="188" t="s">
        <v>1952</v>
      </c>
      <c r="F519" s="189" t="s">
        <v>1953</v>
      </c>
      <c r="G519" s="190" t="s">
        <v>266</v>
      </c>
      <c r="H519" s="191">
        <v>6.94</v>
      </c>
      <c r="I519" s="192"/>
      <c r="J519" s="193">
        <f>ROUND(I519*H519,2)</f>
        <v>0</v>
      </c>
      <c r="K519" s="194"/>
      <c r="L519" s="39"/>
      <c r="M519" s="195" t="s">
        <v>1</v>
      </c>
      <c r="N519" s="196" t="s">
        <v>40</v>
      </c>
      <c r="O519" s="71"/>
      <c r="P519" s="197">
        <f>O519*H519</f>
        <v>0</v>
      </c>
      <c r="Q519" s="197">
        <v>0</v>
      </c>
      <c r="R519" s="197">
        <f>Q519*H519</f>
        <v>0</v>
      </c>
      <c r="S519" s="197">
        <v>0</v>
      </c>
      <c r="T519" s="19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9" t="s">
        <v>233</v>
      </c>
      <c r="AT519" s="199" t="s">
        <v>140</v>
      </c>
      <c r="AU519" s="199" t="s">
        <v>145</v>
      </c>
      <c r="AY519" s="17" t="s">
        <v>137</v>
      </c>
      <c r="BE519" s="200">
        <f>IF(N519="základní",J519,0)</f>
        <v>0</v>
      </c>
      <c r="BF519" s="200">
        <f>IF(N519="snížená",J519,0)</f>
        <v>0</v>
      </c>
      <c r="BG519" s="200">
        <f>IF(N519="zákl. přenesená",J519,0)</f>
        <v>0</v>
      </c>
      <c r="BH519" s="200">
        <f>IF(N519="sníž. přenesená",J519,0)</f>
        <v>0</v>
      </c>
      <c r="BI519" s="200">
        <f>IF(N519="nulová",J519,0)</f>
        <v>0</v>
      </c>
      <c r="BJ519" s="17" t="s">
        <v>145</v>
      </c>
      <c r="BK519" s="200">
        <f>ROUND(I519*H519,2)</f>
        <v>0</v>
      </c>
      <c r="BL519" s="17" t="s">
        <v>233</v>
      </c>
      <c r="BM519" s="199" t="s">
        <v>1954</v>
      </c>
    </row>
    <row r="520" spans="1:65" s="13" customFormat="1" ht="11.25">
      <c r="B520" s="201"/>
      <c r="C520" s="202"/>
      <c r="D520" s="203" t="s">
        <v>147</v>
      </c>
      <c r="E520" s="204" t="s">
        <v>1</v>
      </c>
      <c r="F520" s="205" t="s">
        <v>1955</v>
      </c>
      <c r="G520" s="202"/>
      <c r="H520" s="204" t="s">
        <v>1</v>
      </c>
      <c r="I520" s="206"/>
      <c r="J520" s="202"/>
      <c r="K520" s="202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147</v>
      </c>
      <c r="AU520" s="211" t="s">
        <v>145</v>
      </c>
      <c r="AV520" s="13" t="s">
        <v>82</v>
      </c>
      <c r="AW520" s="13" t="s">
        <v>32</v>
      </c>
      <c r="AX520" s="13" t="s">
        <v>74</v>
      </c>
      <c r="AY520" s="211" t="s">
        <v>137</v>
      </c>
    </row>
    <row r="521" spans="1:65" s="13" customFormat="1" ht="11.25">
      <c r="B521" s="201"/>
      <c r="C521" s="202"/>
      <c r="D521" s="203" t="s">
        <v>147</v>
      </c>
      <c r="E521" s="204" t="s">
        <v>1</v>
      </c>
      <c r="F521" s="205" t="s">
        <v>387</v>
      </c>
      <c r="G521" s="202"/>
      <c r="H521" s="204" t="s">
        <v>1</v>
      </c>
      <c r="I521" s="206"/>
      <c r="J521" s="202"/>
      <c r="K521" s="202"/>
      <c r="L521" s="207"/>
      <c r="M521" s="208"/>
      <c r="N521" s="209"/>
      <c r="O521" s="209"/>
      <c r="P521" s="209"/>
      <c r="Q521" s="209"/>
      <c r="R521" s="209"/>
      <c r="S521" s="209"/>
      <c r="T521" s="210"/>
      <c r="AT521" s="211" t="s">
        <v>147</v>
      </c>
      <c r="AU521" s="211" t="s">
        <v>145</v>
      </c>
      <c r="AV521" s="13" t="s">
        <v>82</v>
      </c>
      <c r="AW521" s="13" t="s">
        <v>32</v>
      </c>
      <c r="AX521" s="13" t="s">
        <v>74</v>
      </c>
      <c r="AY521" s="211" t="s">
        <v>137</v>
      </c>
    </row>
    <row r="522" spans="1:65" s="14" customFormat="1" ht="11.25">
      <c r="B522" s="212"/>
      <c r="C522" s="213"/>
      <c r="D522" s="203" t="s">
        <v>147</v>
      </c>
      <c r="E522" s="214" t="s">
        <v>1</v>
      </c>
      <c r="F522" s="215" t="s">
        <v>1860</v>
      </c>
      <c r="G522" s="213"/>
      <c r="H522" s="216">
        <v>6.94</v>
      </c>
      <c r="I522" s="217"/>
      <c r="J522" s="213"/>
      <c r="K522" s="213"/>
      <c r="L522" s="218"/>
      <c r="M522" s="219"/>
      <c r="N522" s="220"/>
      <c r="O522" s="220"/>
      <c r="P522" s="220"/>
      <c r="Q522" s="220"/>
      <c r="R522" s="220"/>
      <c r="S522" s="220"/>
      <c r="T522" s="221"/>
      <c r="AT522" s="222" t="s">
        <v>147</v>
      </c>
      <c r="AU522" s="222" t="s">
        <v>145</v>
      </c>
      <c r="AV522" s="14" t="s">
        <v>145</v>
      </c>
      <c r="AW522" s="14" t="s">
        <v>32</v>
      </c>
      <c r="AX522" s="14" t="s">
        <v>82</v>
      </c>
      <c r="AY522" s="222" t="s">
        <v>137</v>
      </c>
    </row>
    <row r="523" spans="1:65" s="2" customFormat="1" ht="24.2" customHeight="1">
      <c r="A523" s="34"/>
      <c r="B523" s="35"/>
      <c r="C523" s="234" t="s">
        <v>1079</v>
      </c>
      <c r="D523" s="234" t="s">
        <v>339</v>
      </c>
      <c r="E523" s="235" t="s">
        <v>1956</v>
      </c>
      <c r="F523" s="236" t="s">
        <v>1957</v>
      </c>
      <c r="G523" s="237" t="s">
        <v>266</v>
      </c>
      <c r="H523" s="238">
        <v>7.6340000000000003</v>
      </c>
      <c r="I523" s="239"/>
      <c r="J523" s="240">
        <f>ROUND(I523*H523,2)</f>
        <v>0</v>
      </c>
      <c r="K523" s="241"/>
      <c r="L523" s="242"/>
      <c r="M523" s="243" t="s">
        <v>1</v>
      </c>
      <c r="N523" s="244" t="s">
        <v>40</v>
      </c>
      <c r="O523" s="71"/>
      <c r="P523" s="197">
        <f>O523*H523</f>
        <v>0</v>
      </c>
      <c r="Q523" s="197">
        <v>1.2E-4</v>
      </c>
      <c r="R523" s="197">
        <f>Q523*H523</f>
        <v>9.1608000000000011E-4</v>
      </c>
      <c r="S523" s="197">
        <v>0</v>
      </c>
      <c r="T523" s="19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9" t="s">
        <v>311</v>
      </c>
      <c r="AT523" s="199" t="s">
        <v>339</v>
      </c>
      <c r="AU523" s="199" t="s">
        <v>145</v>
      </c>
      <c r="AY523" s="17" t="s">
        <v>137</v>
      </c>
      <c r="BE523" s="200">
        <f>IF(N523="základní",J523,0)</f>
        <v>0</v>
      </c>
      <c r="BF523" s="200">
        <f>IF(N523="snížená",J523,0)</f>
        <v>0</v>
      </c>
      <c r="BG523" s="200">
        <f>IF(N523="zákl. přenesená",J523,0)</f>
        <v>0</v>
      </c>
      <c r="BH523" s="200">
        <f>IF(N523="sníž. přenesená",J523,0)</f>
        <v>0</v>
      </c>
      <c r="BI523" s="200">
        <f>IF(N523="nulová",J523,0)</f>
        <v>0</v>
      </c>
      <c r="BJ523" s="17" t="s">
        <v>145</v>
      </c>
      <c r="BK523" s="200">
        <f>ROUND(I523*H523,2)</f>
        <v>0</v>
      </c>
      <c r="BL523" s="17" t="s">
        <v>233</v>
      </c>
      <c r="BM523" s="199" t="s">
        <v>1958</v>
      </c>
    </row>
    <row r="524" spans="1:65" s="14" customFormat="1" ht="11.25">
      <c r="B524" s="212"/>
      <c r="C524" s="213"/>
      <c r="D524" s="203" t="s">
        <v>147</v>
      </c>
      <c r="E524" s="213"/>
      <c r="F524" s="215" t="s">
        <v>1959</v>
      </c>
      <c r="G524" s="213"/>
      <c r="H524" s="216">
        <v>7.6340000000000003</v>
      </c>
      <c r="I524" s="217"/>
      <c r="J524" s="213"/>
      <c r="K524" s="213"/>
      <c r="L524" s="218"/>
      <c r="M524" s="219"/>
      <c r="N524" s="220"/>
      <c r="O524" s="220"/>
      <c r="P524" s="220"/>
      <c r="Q524" s="220"/>
      <c r="R524" s="220"/>
      <c r="S524" s="220"/>
      <c r="T524" s="221"/>
      <c r="AT524" s="222" t="s">
        <v>147</v>
      </c>
      <c r="AU524" s="222" t="s">
        <v>145</v>
      </c>
      <c r="AV524" s="14" t="s">
        <v>145</v>
      </c>
      <c r="AW524" s="14" t="s">
        <v>4</v>
      </c>
      <c r="AX524" s="14" t="s">
        <v>82</v>
      </c>
      <c r="AY524" s="222" t="s">
        <v>137</v>
      </c>
    </row>
    <row r="525" spans="1:65" s="2" customFormat="1" ht="24.2" customHeight="1">
      <c r="A525" s="34"/>
      <c r="B525" s="35"/>
      <c r="C525" s="187" t="s">
        <v>1083</v>
      </c>
      <c r="D525" s="187" t="s">
        <v>140</v>
      </c>
      <c r="E525" s="188" t="s">
        <v>1960</v>
      </c>
      <c r="F525" s="189" t="s">
        <v>1961</v>
      </c>
      <c r="G525" s="190" t="s">
        <v>300</v>
      </c>
      <c r="H525" s="191">
        <v>1E-3</v>
      </c>
      <c r="I525" s="192"/>
      <c r="J525" s="193">
        <f>ROUND(I525*H525,2)</f>
        <v>0</v>
      </c>
      <c r="K525" s="194"/>
      <c r="L525" s="39"/>
      <c r="M525" s="195" t="s">
        <v>1</v>
      </c>
      <c r="N525" s="196" t="s">
        <v>40</v>
      </c>
      <c r="O525" s="71"/>
      <c r="P525" s="197">
        <f>O525*H525</f>
        <v>0</v>
      </c>
      <c r="Q525" s="197">
        <v>0</v>
      </c>
      <c r="R525" s="197">
        <f>Q525*H525</f>
        <v>0</v>
      </c>
      <c r="S525" s="197">
        <v>0</v>
      </c>
      <c r="T525" s="198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9" t="s">
        <v>233</v>
      </c>
      <c r="AT525" s="199" t="s">
        <v>140</v>
      </c>
      <c r="AU525" s="199" t="s">
        <v>145</v>
      </c>
      <c r="AY525" s="17" t="s">
        <v>137</v>
      </c>
      <c r="BE525" s="200">
        <f>IF(N525="základní",J525,0)</f>
        <v>0</v>
      </c>
      <c r="BF525" s="200">
        <f>IF(N525="snížená",J525,0)</f>
        <v>0</v>
      </c>
      <c r="BG525" s="200">
        <f>IF(N525="zákl. přenesená",J525,0)</f>
        <v>0</v>
      </c>
      <c r="BH525" s="200">
        <f>IF(N525="sníž. přenesená",J525,0)</f>
        <v>0</v>
      </c>
      <c r="BI525" s="200">
        <f>IF(N525="nulová",J525,0)</f>
        <v>0</v>
      </c>
      <c r="BJ525" s="17" t="s">
        <v>145</v>
      </c>
      <c r="BK525" s="200">
        <f>ROUND(I525*H525,2)</f>
        <v>0</v>
      </c>
      <c r="BL525" s="17" t="s">
        <v>233</v>
      </c>
      <c r="BM525" s="199" t="s">
        <v>1962</v>
      </c>
    </row>
    <row r="526" spans="1:65" s="2" customFormat="1" ht="24.2" customHeight="1">
      <c r="A526" s="34"/>
      <c r="B526" s="35"/>
      <c r="C526" s="187" t="s">
        <v>1087</v>
      </c>
      <c r="D526" s="187" t="s">
        <v>140</v>
      </c>
      <c r="E526" s="188" t="s">
        <v>1963</v>
      </c>
      <c r="F526" s="189" t="s">
        <v>1964</v>
      </c>
      <c r="G526" s="190" t="s">
        <v>300</v>
      </c>
      <c r="H526" s="191">
        <v>1E-3</v>
      </c>
      <c r="I526" s="192"/>
      <c r="J526" s="193">
        <f>ROUND(I526*H526,2)</f>
        <v>0</v>
      </c>
      <c r="K526" s="194"/>
      <c r="L526" s="39"/>
      <c r="M526" s="195" t="s">
        <v>1</v>
      </c>
      <c r="N526" s="196" t="s">
        <v>40</v>
      </c>
      <c r="O526" s="71"/>
      <c r="P526" s="197">
        <f>O526*H526</f>
        <v>0</v>
      </c>
      <c r="Q526" s="197">
        <v>0</v>
      </c>
      <c r="R526" s="197">
        <f>Q526*H526</f>
        <v>0</v>
      </c>
      <c r="S526" s="197">
        <v>0</v>
      </c>
      <c r="T526" s="19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9" t="s">
        <v>233</v>
      </c>
      <c r="AT526" s="199" t="s">
        <v>140</v>
      </c>
      <c r="AU526" s="199" t="s">
        <v>145</v>
      </c>
      <c r="AY526" s="17" t="s">
        <v>137</v>
      </c>
      <c r="BE526" s="200">
        <f>IF(N526="základní",J526,0)</f>
        <v>0</v>
      </c>
      <c r="BF526" s="200">
        <f>IF(N526="snížená",J526,0)</f>
        <v>0</v>
      </c>
      <c r="BG526" s="200">
        <f>IF(N526="zákl. přenesená",J526,0)</f>
        <v>0</v>
      </c>
      <c r="BH526" s="200">
        <f>IF(N526="sníž. přenesená",J526,0)</f>
        <v>0</v>
      </c>
      <c r="BI526" s="200">
        <f>IF(N526="nulová",J526,0)</f>
        <v>0</v>
      </c>
      <c r="BJ526" s="17" t="s">
        <v>145</v>
      </c>
      <c r="BK526" s="200">
        <f>ROUND(I526*H526,2)</f>
        <v>0</v>
      </c>
      <c r="BL526" s="17" t="s">
        <v>233</v>
      </c>
      <c r="BM526" s="199" t="s">
        <v>1965</v>
      </c>
    </row>
    <row r="527" spans="1:65" s="2" customFormat="1" ht="24.2" customHeight="1">
      <c r="A527" s="34"/>
      <c r="B527" s="35"/>
      <c r="C527" s="187" t="s">
        <v>1091</v>
      </c>
      <c r="D527" s="187" t="s">
        <v>140</v>
      </c>
      <c r="E527" s="188" t="s">
        <v>1966</v>
      </c>
      <c r="F527" s="189" t="s">
        <v>1967</v>
      </c>
      <c r="G527" s="190" t="s">
        <v>300</v>
      </c>
      <c r="H527" s="191">
        <v>1E-3</v>
      </c>
      <c r="I527" s="192"/>
      <c r="J527" s="193">
        <f>ROUND(I527*H527,2)</f>
        <v>0</v>
      </c>
      <c r="K527" s="194"/>
      <c r="L527" s="39"/>
      <c r="M527" s="195" t="s">
        <v>1</v>
      </c>
      <c r="N527" s="196" t="s">
        <v>40</v>
      </c>
      <c r="O527" s="71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9" t="s">
        <v>233</v>
      </c>
      <c r="AT527" s="199" t="s">
        <v>140</v>
      </c>
      <c r="AU527" s="199" t="s">
        <v>145</v>
      </c>
      <c r="AY527" s="17" t="s">
        <v>137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7" t="s">
        <v>145</v>
      </c>
      <c r="BK527" s="200">
        <f>ROUND(I527*H527,2)</f>
        <v>0</v>
      </c>
      <c r="BL527" s="17" t="s">
        <v>233</v>
      </c>
      <c r="BM527" s="199" t="s">
        <v>1968</v>
      </c>
    </row>
    <row r="528" spans="1:65" s="12" customFormat="1" ht="22.9" customHeight="1">
      <c r="B528" s="171"/>
      <c r="C528" s="172"/>
      <c r="D528" s="173" t="s">
        <v>73</v>
      </c>
      <c r="E528" s="185" t="s">
        <v>1291</v>
      </c>
      <c r="F528" s="185" t="s">
        <v>1292</v>
      </c>
      <c r="G528" s="172"/>
      <c r="H528" s="172"/>
      <c r="I528" s="175"/>
      <c r="J528" s="186">
        <f>BK528</f>
        <v>0</v>
      </c>
      <c r="K528" s="172"/>
      <c r="L528" s="177"/>
      <c r="M528" s="178"/>
      <c r="N528" s="179"/>
      <c r="O528" s="179"/>
      <c r="P528" s="180">
        <f>SUM(P529:P534)</f>
        <v>0</v>
      </c>
      <c r="Q528" s="179"/>
      <c r="R528" s="180">
        <f>SUM(R529:R534)</f>
        <v>5.6999999999999998E-4</v>
      </c>
      <c r="S528" s="179"/>
      <c r="T528" s="181">
        <f>SUM(T529:T534)</f>
        <v>0</v>
      </c>
      <c r="AR528" s="182" t="s">
        <v>145</v>
      </c>
      <c r="AT528" s="183" t="s">
        <v>73</v>
      </c>
      <c r="AU528" s="183" t="s">
        <v>82</v>
      </c>
      <c r="AY528" s="182" t="s">
        <v>137</v>
      </c>
      <c r="BK528" s="184">
        <f>SUM(BK529:BK534)</f>
        <v>0</v>
      </c>
    </row>
    <row r="529" spans="1:65" s="2" customFormat="1" ht="24.2" customHeight="1">
      <c r="A529" s="34"/>
      <c r="B529" s="35"/>
      <c r="C529" s="187" t="s">
        <v>1095</v>
      </c>
      <c r="D529" s="187" t="s">
        <v>140</v>
      </c>
      <c r="E529" s="188" t="s">
        <v>1342</v>
      </c>
      <c r="F529" s="189" t="s">
        <v>1343</v>
      </c>
      <c r="G529" s="190" t="s">
        <v>154</v>
      </c>
      <c r="H529" s="191">
        <v>1.5</v>
      </c>
      <c r="I529" s="192"/>
      <c r="J529" s="193">
        <f>ROUND(I529*H529,2)</f>
        <v>0</v>
      </c>
      <c r="K529" s="194"/>
      <c r="L529" s="39"/>
      <c r="M529" s="195" t="s">
        <v>1</v>
      </c>
      <c r="N529" s="196" t="s">
        <v>40</v>
      </c>
      <c r="O529" s="71"/>
      <c r="P529" s="197">
        <f>O529*H529</f>
        <v>0</v>
      </c>
      <c r="Q529" s="197">
        <v>1.3999999999999999E-4</v>
      </c>
      <c r="R529" s="197">
        <f>Q529*H529</f>
        <v>2.0999999999999998E-4</v>
      </c>
      <c r="S529" s="197">
        <v>0</v>
      </c>
      <c r="T529" s="198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9" t="s">
        <v>233</v>
      </c>
      <c r="AT529" s="199" t="s">
        <v>140</v>
      </c>
      <c r="AU529" s="199" t="s">
        <v>145</v>
      </c>
      <c r="AY529" s="17" t="s">
        <v>137</v>
      </c>
      <c r="BE529" s="200">
        <f>IF(N529="základní",J529,0)</f>
        <v>0</v>
      </c>
      <c r="BF529" s="200">
        <f>IF(N529="snížená",J529,0)</f>
        <v>0</v>
      </c>
      <c r="BG529" s="200">
        <f>IF(N529="zákl. přenesená",J529,0)</f>
        <v>0</v>
      </c>
      <c r="BH529" s="200">
        <f>IF(N529="sníž. přenesená",J529,0)</f>
        <v>0</v>
      </c>
      <c r="BI529" s="200">
        <f>IF(N529="nulová",J529,0)</f>
        <v>0</v>
      </c>
      <c r="BJ529" s="17" t="s">
        <v>145</v>
      </c>
      <c r="BK529" s="200">
        <f>ROUND(I529*H529,2)</f>
        <v>0</v>
      </c>
      <c r="BL529" s="17" t="s">
        <v>233</v>
      </c>
      <c r="BM529" s="199" t="s">
        <v>1969</v>
      </c>
    </row>
    <row r="530" spans="1:65" s="13" customFormat="1" ht="11.25">
      <c r="B530" s="201"/>
      <c r="C530" s="202"/>
      <c r="D530" s="203" t="s">
        <v>147</v>
      </c>
      <c r="E530" s="204" t="s">
        <v>1</v>
      </c>
      <c r="F530" s="205" t="s">
        <v>1345</v>
      </c>
      <c r="G530" s="202"/>
      <c r="H530" s="204" t="s">
        <v>1</v>
      </c>
      <c r="I530" s="206"/>
      <c r="J530" s="202"/>
      <c r="K530" s="202"/>
      <c r="L530" s="207"/>
      <c r="M530" s="208"/>
      <c r="N530" s="209"/>
      <c r="O530" s="209"/>
      <c r="P530" s="209"/>
      <c r="Q530" s="209"/>
      <c r="R530" s="209"/>
      <c r="S530" s="209"/>
      <c r="T530" s="210"/>
      <c r="AT530" s="211" t="s">
        <v>147</v>
      </c>
      <c r="AU530" s="211" t="s">
        <v>145</v>
      </c>
      <c r="AV530" s="13" t="s">
        <v>82</v>
      </c>
      <c r="AW530" s="13" t="s">
        <v>32</v>
      </c>
      <c r="AX530" s="13" t="s">
        <v>74</v>
      </c>
      <c r="AY530" s="211" t="s">
        <v>137</v>
      </c>
    </row>
    <row r="531" spans="1:65" s="13" customFormat="1" ht="11.25">
      <c r="B531" s="201"/>
      <c r="C531" s="202"/>
      <c r="D531" s="203" t="s">
        <v>147</v>
      </c>
      <c r="E531" s="204" t="s">
        <v>1</v>
      </c>
      <c r="F531" s="205" t="s">
        <v>387</v>
      </c>
      <c r="G531" s="202"/>
      <c r="H531" s="204" t="s">
        <v>1</v>
      </c>
      <c r="I531" s="206"/>
      <c r="J531" s="202"/>
      <c r="K531" s="202"/>
      <c r="L531" s="207"/>
      <c r="M531" s="208"/>
      <c r="N531" s="209"/>
      <c r="O531" s="209"/>
      <c r="P531" s="209"/>
      <c r="Q531" s="209"/>
      <c r="R531" s="209"/>
      <c r="S531" s="209"/>
      <c r="T531" s="210"/>
      <c r="AT531" s="211" t="s">
        <v>147</v>
      </c>
      <c r="AU531" s="211" t="s">
        <v>145</v>
      </c>
      <c r="AV531" s="13" t="s">
        <v>82</v>
      </c>
      <c r="AW531" s="13" t="s">
        <v>32</v>
      </c>
      <c r="AX531" s="13" t="s">
        <v>74</v>
      </c>
      <c r="AY531" s="211" t="s">
        <v>137</v>
      </c>
    </row>
    <row r="532" spans="1:65" s="14" customFormat="1" ht="11.25">
      <c r="B532" s="212"/>
      <c r="C532" s="213"/>
      <c r="D532" s="203" t="s">
        <v>147</v>
      </c>
      <c r="E532" s="214" t="s">
        <v>1</v>
      </c>
      <c r="F532" s="215" t="s">
        <v>1970</v>
      </c>
      <c r="G532" s="213"/>
      <c r="H532" s="216">
        <v>1.5</v>
      </c>
      <c r="I532" s="217"/>
      <c r="J532" s="213"/>
      <c r="K532" s="213"/>
      <c r="L532" s="218"/>
      <c r="M532" s="219"/>
      <c r="N532" s="220"/>
      <c r="O532" s="220"/>
      <c r="P532" s="220"/>
      <c r="Q532" s="220"/>
      <c r="R532" s="220"/>
      <c r="S532" s="220"/>
      <c r="T532" s="221"/>
      <c r="AT532" s="222" t="s">
        <v>147</v>
      </c>
      <c r="AU532" s="222" t="s">
        <v>145</v>
      </c>
      <c r="AV532" s="14" t="s">
        <v>145</v>
      </c>
      <c r="AW532" s="14" t="s">
        <v>32</v>
      </c>
      <c r="AX532" s="14" t="s">
        <v>82</v>
      </c>
      <c r="AY532" s="222" t="s">
        <v>137</v>
      </c>
    </row>
    <row r="533" spans="1:65" s="2" customFormat="1" ht="24.2" customHeight="1">
      <c r="A533" s="34"/>
      <c r="B533" s="35"/>
      <c r="C533" s="187" t="s">
        <v>1099</v>
      </c>
      <c r="D533" s="187" t="s">
        <v>140</v>
      </c>
      <c r="E533" s="188" t="s">
        <v>1348</v>
      </c>
      <c r="F533" s="189" t="s">
        <v>1349</v>
      </c>
      <c r="G533" s="190" t="s">
        <v>154</v>
      </c>
      <c r="H533" s="191">
        <v>1.5</v>
      </c>
      <c r="I533" s="192"/>
      <c r="J533" s="193">
        <f>ROUND(I533*H533,2)</f>
        <v>0</v>
      </c>
      <c r="K533" s="194"/>
      <c r="L533" s="39"/>
      <c r="M533" s="195" t="s">
        <v>1</v>
      </c>
      <c r="N533" s="196" t="s">
        <v>40</v>
      </c>
      <c r="O533" s="71"/>
      <c r="P533" s="197">
        <f>O533*H533</f>
        <v>0</v>
      </c>
      <c r="Q533" s="197">
        <v>1.2E-4</v>
      </c>
      <c r="R533" s="197">
        <f>Q533*H533</f>
        <v>1.8000000000000001E-4</v>
      </c>
      <c r="S533" s="197">
        <v>0</v>
      </c>
      <c r="T533" s="19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9" t="s">
        <v>233</v>
      </c>
      <c r="AT533" s="199" t="s">
        <v>140</v>
      </c>
      <c r="AU533" s="199" t="s">
        <v>145</v>
      </c>
      <c r="AY533" s="17" t="s">
        <v>137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7" t="s">
        <v>145</v>
      </c>
      <c r="BK533" s="200">
        <f>ROUND(I533*H533,2)</f>
        <v>0</v>
      </c>
      <c r="BL533" s="17" t="s">
        <v>233</v>
      </c>
      <c r="BM533" s="199" t="s">
        <v>1971</v>
      </c>
    </row>
    <row r="534" spans="1:65" s="2" customFormat="1" ht="24.2" customHeight="1">
      <c r="A534" s="34"/>
      <c r="B534" s="35"/>
      <c r="C534" s="187" t="s">
        <v>1103</v>
      </c>
      <c r="D534" s="187" t="s">
        <v>140</v>
      </c>
      <c r="E534" s="188" t="s">
        <v>1352</v>
      </c>
      <c r="F534" s="189" t="s">
        <v>1353</v>
      </c>
      <c r="G534" s="190" t="s">
        <v>154</v>
      </c>
      <c r="H534" s="191">
        <v>1.5</v>
      </c>
      <c r="I534" s="192"/>
      <c r="J534" s="193">
        <f>ROUND(I534*H534,2)</f>
        <v>0</v>
      </c>
      <c r="K534" s="194"/>
      <c r="L534" s="39"/>
      <c r="M534" s="195" t="s">
        <v>1</v>
      </c>
      <c r="N534" s="196" t="s">
        <v>40</v>
      </c>
      <c r="O534" s="71"/>
      <c r="P534" s="197">
        <f>O534*H534</f>
        <v>0</v>
      </c>
      <c r="Q534" s="197">
        <v>1.2E-4</v>
      </c>
      <c r="R534" s="197">
        <f>Q534*H534</f>
        <v>1.8000000000000001E-4</v>
      </c>
      <c r="S534" s="197">
        <v>0</v>
      </c>
      <c r="T534" s="19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9" t="s">
        <v>233</v>
      </c>
      <c r="AT534" s="199" t="s">
        <v>140</v>
      </c>
      <c r="AU534" s="199" t="s">
        <v>145</v>
      </c>
      <c r="AY534" s="17" t="s">
        <v>137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7" t="s">
        <v>145</v>
      </c>
      <c r="BK534" s="200">
        <f>ROUND(I534*H534,2)</f>
        <v>0</v>
      </c>
      <c r="BL534" s="17" t="s">
        <v>233</v>
      </c>
      <c r="BM534" s="199" t="s">
        <v>1972</v>
      </c>
    </row>
    <row r="535" spans="1:65" s="12" customFormat="1" ht="22.9" customHeight="1">
      <c r="B535" s="171"/>
      <c r="C535" s="172"/>
      <c r="D535" s="173" t="s">
        <v>73</v>
      </c>
      <c r="E535" s="185" t="s">
        <v>1355</v>
      </c>
      <c r="F535" s="185" t="s">
        <v>1356</v>
      </c>
      <c r="G535" s="172"/>
      <c r="H535" s="172"/>
      <c r="I535" s="175"/>
      <c r="J535" s="186">
        <f>BK535</f>
        <v>0</v>
      </c>
      <c r="K535" s="172"/>
      <c r="L535" s="177"/>
      <c r="M535" s="178"/>
      <c r="N535" s="179"/>
      <c r="O535" s="179"/>
      <c r="P535" s="180">
        <f>SUM(P536:P556)</f>
        <v>0</v>
      </c>
      <c r="Q535" s="179"/>
      <c r="R535" s="180">
        <f>SUM(R536:R556)</f>
        <v>2.2583839999999997E-2</v>
      </c>
      <c r="S535" s="179"/>
      <c r="T535" s="181">
        <f>SUM(T536:T556)</f>
        <v>4.0820400000000003E-3</v>
      </c>
      <c r="AR535" s="182" t="s">
        <v>145</v>
      </c>
      <c r="AT535" s="183" t="s">
        <v>73</v>
      </c>
      <c r="AU535" s="183" t="s">
        <v>82</v>
      </c>
      <c r="AY535" s="182" t="s">
        <v>137</v>
      </c>
      <c r="BK535" s="184">
        <f>SUM(BK536:BK556)</f>
        <v>0</v>
      </c>
    </row>
    <row r="536" spans="1:65" s="2" customFormat="1" ht="24.2" customHeight="1">
      <c r="A536" s="34"/>
      <c r="B536" s="35"/>
      <c r="C536" s="187" t="s">
        <v>1107</v>
      </c>
      <c r="D536" s="187" t="s">
        <v>140</v>
      </c>
      <c r="E536" s="188" t="s">
        <v>1358</v>
      </c>
      <c r="F536" s="189" t="s">
        <v>1359</v>
      </c>
      <c r="G536" s="190" t="s">
        <v>154</v>
      </c>
      <c r="H536" s="191">
        <v>29.803999999999998</v>
      </c>
      <c r="I536" s="192"/>
      <c r="J536" s="193">
        <f>ROUND(I536*H536,2)</f>
        <v>0</v>
      </c>
      <c r="K536" s="194"/>
      <c r="L536" s="39"/>
      <c r="M536" s="195" t="s">
        <v>1</v>
      </c>
      <c r="N536" s="196" t="s">
        <v>40</v>
      </c>
      <c r="O536" s="71"/>
      <c r="P536" s="197">
        <f>O536*H536</f>
        <v>0</v>
      </c>
      <c r="Q536" s="197">
        <v>0</v>
      </c>
      <c r="R536" s="197">
        <f>Q536*H536</f>
        <v>0</v>
      </c>
      <c r="S536" s="197">
        <v>0</v>
      </c>
      <c r="T536" s="198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9" t="s">
        <v>233</v>
      </c>
      <c r="AT536" s="199" t="s">
        <v>140</v>
      </c>
      <c r="AU536" s="199" t="s">
        <v>145</v>
      </c>
      <c r="AY536" s="17" t="s">
        <v>137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7" t="s">
        <v>145</v>
      </c>
      <c r="BK536" s="200">
        <f>ROUND(I536*H536,2)</f>
        <v>0</v>
      </c>
      <c r="BL536" s="17" t="s">
        <v>233</v>
      </c>
      <c r="BM536" s="199" t="s">
        <v>1973</v>
      </c>
    </row>
    <row r="537" spans="1:65" s="14" customFormat="1" ht="11.25">
      <c r="B537" s="212"/>
      <c r="C537" s="213"/>
      <c r="D537" s="203" t="s">
        <v>147</v>
      </c>
      <c r="E537" s="214" t="s">
        <v>1</v>
      </c>
      <c r="F537" s="215" t="s">
        <v>1974</v>
      </c>
      <c r="G537" s="213"/>
      <c r="H537" s="216">
        <v>29.803999999999998</v>
      </c>
      <c r="I537" s="217"/>
      <c r="J537" s="213"/>
      <c r="K537" s="213"/>
      <c r="L537" s="218"/>
      <c r="M537" s="219"/>
      <c r="N537" s="220"/>
      <c r="O537" s="220"/>
      <c r="P537" s="220"/>
      <c r="Q537" s="220"/>
      <c r="R537" s="220"/>
      <c r="S537" s="220"/>
      <c r="T537" s="221"/>
      <c r="AT537" s="222" t="s">
        <v>147</v>
      </c>
      <c r="AU537" s="222" t="s">
        <v>145</v>
      </c>
      <c r="AV537" s="14" t="s">
        <v>145</v>
      </c>
      <c r="AW537" s="14" t="s">
        <v>32</v>
      </c>
      <c r="AX537" s="14" t="s">
        <v>82</v>
      </c>
      <c r="AY537" s="222" t="s">
        <v>137</v>
      </c>
    </row>
    <row r="538" spans="1:65" s="2" customFormat="1" ht="24.2" customHeight="1">
      <c r="A538" s="34"/>
      <c r="B538" s="35"/>
      <c r="C538" s="187" t="s">
        <v>1111</v>
      </c>
      <c r="D538" s="187" t="s">
        <v>140</v>
      </c>
      <c r="E538" s="188" t="s">
        <v>1364</v>
      </c>
      <c r="F538" s="189" t="s">
        <v>1365</v>
      </c>
      <c r="G538" s="190" t="s">
        <v>154</v>
      </c>
      <c r="H538" s="191">
        <v>8.8740000000000006</v>
      </c>
      <c r="I538" s="192"/>
      <c r="J538" s="193">
        <f>ROUND(I538*H538,2)</f>
        <v>0</v>
      </c>
      <c r="K538" s="194"/>
      <c r="L538" s="39"/>
      <c r="M538" s="195" t="s">
        <v>1</v>
      </c>
      <c r="N538" s="196" t="s">
        <v>40</v>
      </c>
      <c r="O538" s="71"/>
      <c r="P538" s="197">
        <f>O538*H538</f>
        <v>0</v>
      </c>
      <c r="Q538" s="197">
        <v>0</v>
      </c>
      <c r="R538" s="197">
        <f>Q538*H538</f>
        <v>0</v>
      </c>
      <c r="S538" s="197">
        <v>1.4999999999999999E-4</v>
      </c>
      <c r="T538" s="198">
        <f>S538*H538</f>
        <v>1.3311E-3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9" t="s">
        <v>233</v>
      </c>
      <c r="AT538" s="199" t="s">
        <v>140</v>
      </c>
      <c r="AU538" s="199" t="s">
        <v>145</v>
      </c>
      <c r="AY538" s="17" t="s">
        <v>137</v>
      </c>
      <c r="BE538" s="200">
        <f>IF(N538="základní",J538,0)</f>
        <v>0</v>
      </c>
      <c r="BF538" s="200">
        <f>IF(N538="snížená",J538,0)</f>
        <v>0</v>
      </c>
      <c r="BG538" s="200">
        <f>IF(N538="zákl. přenesená",J538,0)</f>
        <v>0</v>
      </c>
      <c r="BH538" s="200">
        <f>IF(N538="sníž. přenesená",J538,0)</f>
        <v>0</v>
      </c>
      <c r="BI538" s="200">
        <f>IF(N538="nulová",J538,0)</f>
        <v>0</v>
      </c>
      <c r="BJ538" s="17" t="s">
        <v>145</v>
      </c>
      <c r="BK538" s="200">
        <f>ROUND(I538*H538,2)</f>
        <v>0</v>
      </c>
      <c r="BL538" s="17" t="s">
        <v>233</v>
      </c>
      <c r="BM538" s="199" t="s">
        <v>1975</v>
      </c>
    </row>
    <row r="539" spans="1:65" s="13" customFormat="1" ht="11.25">
      <c r="B539" s="201"/>
      <c r="C539" s="202"/>
      <c r="D539" s="203" t="s">
        <v>147</v>
      </c>
      <c r="E539" s="204" t="s">
        <v>1</v>
      </c>
      <c r="F539" s="205" t="s">
        <v>1976</v>
      </c>
      <c r="G539" s="202"/>
      <c r="H539" s="204" t="s">
        <v>1</v>
      </c>
      <c r="I539" s="206"/>
      <c r="J539" s="202"/>
      <c r="K539" s="202"/>
      <c r="L539" s="207"/>
      <c r="M539" s="208"/>
      <c r="N539" s="209"/>
      <c r="O539" s="209"/>
      <c r="P539" s="209"/>
      <c r="Q539" s="209"/>
      <c r="R539" s="209"/>
      <c r="S539" s="209"/>
      <c r="T539" s="210"/>
      <c r="AT539" s="211" t="s">
        <v>147</v>
      </c>
      <c r="AU539" s="211" t="s">
        <v>145</v>
      </c>
      <c r="AV539" s="13" t="s">
        <v>82</v>
      </c>
      <c r="AW539" s="13" t="s">
        <v>32</v>
      </c>
      <c r="AX539" s="13" t="s">
        <v>74</v>
      </c>
      <c r="AY539" s="211" t="s">
        <v>137</v>
      </c>
    </row>
    <row r="540" spans="1:65" s="14" customFormat="1" ht="11.25">
      <c r="B540" s="212"/>
      <c r="C540" s="213"/>
      <c r="D540" s="203" t="s">
        <v>147</v>
      </c>
      <c r="E540" s="214" t="s">
        <v>1</v>
      </c>
      <c r="F540" s="215" t="s">
        <v>1523</v>
      </c>
      <c r="G540" s="213"/>
      <c r="H540" s="216">
        <v>3.6040000000000001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147</v>
      </c>
      <c r="AU540" s="222" t="s">
        <v>145</v>
      </c>
      <c r="AV540" s="14" t="s">
        <v>145</v>
      </c>
      <c r="AW540" s="14" t="s">
        <v>32</v>
      </c>
      <c r="AX540" s="14" t="s">
        <v>74</v>
      </c>
      <c r="AY540" s="222" t="s">
        <v>137</v>
      </c>
    </row>
    <row r="541" spans="1:65" s="13" customFormat="1" ht="11.25">
      <c r="B541" s="201"/>
      <c r="C541" s="202"/>
      <c r="D541" s="203" t="s">
        <v>147</v>
      </c>
      <c r="E541" s="204" t="s">
        <v>1</v>
      </c>
      <c r="F541" s="205" t="s">
        <v>1977</v>
      </c>
      <c r="G541" s="202"/>
      <c r="H541" s="204" t="s">
        <v>1</v>
      </c>
      <c r="I541" s="206"/>
      <c r="J541" s="202"/>
      <c r="K541" s="202"/>
      <c r="L541" s="207"/>
      <c r="M541" s="208"/>
      <c r="N541" s="209"/>
      <c r="O541" s="209"/>
      <c r="P541" s="209"/>
      <c r="Q541" s="209"/>
      <c r="R541" s="209"/>
      <c r="S541" s="209"/>
      <c r="T541" s="210"/>
      <c r="AT541" s="211" t="s">
        <v>147</v>
      </c>
      <c r="AU541" s="211" t="s">
        <v>145</v>
      </c>
      <c r="AV541" s="13" t="s">
        <v>82</v>
      </c>
      <c r="AW541" s="13" t="s">
        <v>32</v>
      </c>
      <c r="AX541" s="13" t="s">
        <v>74</v>
      </c>
      <c r="AY541" s="211" t="s">
        <v>137</v>
      </c>
    </row>
    <row r="542" spans="1:65" s="14" customFormat="1" ht="11.25">
      <c r="B542" s="212"/>
      <c r="C542" s="213"/>
      <c r="D542" s="203" t="s">
        <v>147</v>
      </c>
      <c r="E542" s="214" t="s">
        <v>1</v>
      </c>
      <c r="F542" s="215" t="s">
        <v>1978</v>
      </c>
      <c r="G542" s="213"/>
      <c r="H542" s="216">
        <v>5.27</v>
      </c>
      <c r="I542" s="217"/>
      <c r="J542" s="213"/>
      <c r="K542" s="213"/>
      <c r="L542" s="218"/>
      <c r="M542" s="219"/>
      <c r="N542" s="220"/>
      <c r="O542" s="220"/>
      <c r="P542" s="220"/>
      <c r="Q542" s="220"/>
      <c r="R542" s="220"/>
      <c r="S542" s="220"/>
      <c r="T542" s="221"/>
      <c r="AT542" s="222" t="s">
        <v>147</v>
      </c>
      <c r="AU542" s="222" t="s">
        <v>145</v>
      </c>
      <c r="AV542" s="14" t="s">
        <v>145</v>
      </c>
      <c r="AW542" s="14" t="s">
        <v>32</v>
      </c>
      <c r="AX542" s="14" t="s">
        <v>74</v>
      </c>
      <c r="AY542" s="222" t="s">
        <v>137</v>
      </c>
    </row>
    <row r="543" spans="1:65" s="15" customFormat="1" ht="11.25">
      <c r="B543" s="223"/>
      <c r="C543" s="224"/>
      <c r="D543" s="203" t="s">
        <v>147</v>
      </c>
      <c r="E543" s="225" t="s">
        <v>1</v>
      </c>
      <c r="F543" s="226" t="s">
        <v>162</v>
      </c>
      <c r="G543" s="224"/>
      <c r="H543" s="227">
        <v>8.8739999999999988</v>
      </c>
      <c r="I543" s="228"/>
      <c r="J543" s="224"/>
      <c r="K543" s="224"/>
      <c r="L543" s="229"/>
      <c r="M543" s="230"/>
      <c r="N543" s="231"/>
      <c r="O543" s="231"/>
      <c r="P543" s="231"/>
      <c r="Q543" s="231"/>
      <c r="R543" s="231"/>
      <c r="S543" s="231"/>
      <c r="T543" s="232"/>
      <c r="AT543" s="233" t="s">
        <v>147</v>
      </c>
      <c r="AU543" s="233" t="s">
        <v>145</v>
      </c>
      <c r="AV543" s="15" t="s">
        <v>144</v>
      </c>
      <c r="AW543" s="15" t="s">
        <v>32</v>
      </c>
      <c r="AX543" s="15" t="s">
        <v>82</v>
      </c>
      <c r="AY543" s="233" t="s">
        <v>137</v>
      </c>
    </row>
    <row r="544" spans="1:65" s="2" customFormat="1" ht="16.5" customHeight="1">
      <c r="A544" s="34"/>
      <c r="B544" s="35"/>
      <c r="C544" s="187" t="s">
        <v>1117</v>
      </c>
      <c r="D544" s="187" t="s">
        <v>140</v>
      </c>
      <c r="E544" s="188" t="s">
        <v>1368</v>
      </c>
      <c r="F544" s="189" t="s">
        <v>1369</v>
      </c>
      <c r="G544" s="190" t="s">
        <v>154</v>
      </c>
      <c r="H544" s="191">
        <v>8.8740000000000006</v>
      </c>
      <c r="I544" s="192"/>
      <c r="J544" s="193">
        <f>ROUND(I544*H544,2)</f>
        <v>0</v>
      </c>
      <c r="K544" s="194"/>
      <c r="L544" s="39"/>
      <c r="M544" s="195" t="s">
        <v>1</v>
      </c>
      <c r="N544" s="196" t="s">
        <v>40</v>
      </c>
      <c r="O544" s="71"/>
      <c r="P544" s="197">
        <f>O544*H544</f>
        <v>0</v>
      </c>
      <c r="Q544" s="197">
        <v>1E-3</v>
      </c>
      <c r="R544" s="197">
        <f>Q544*H544</f>
        <v>8.8739999999999999E-3</v>
      </c>
      <c r="S544" s="197">
        <v>3.1E-4</v>
      </c>
      <c r="T544" s="198">
        <f>S544*H544</f>
        <v>2.7509400000000003E-3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9" t="s">
        <v>233</v>
      </c>
      <c r="AT544" s="199" t="s">
        <v>140</v>
      </c>
      <c r="AU544" s="199" t="s">
        <v>145</v>
      </c>
      <c r="AY544" s="17" t="s">
        <v>137</v>
      </c>
      <c r="BE544" s="200">
        <f>IF(N544="základní",J544,0)</f>
        <v>0</v>
      </c>
      <c r="BF544" s="200">
        <f>IF(N544="snížená",J544,0)</f>
        <v>0</v>
      </c>
      <c r="BG544" s="200">
        <f>IF(N544="zákl. přenesená",J544,0)</f>
        <v>0</v>
      </c>
      <c r="BH544" s="200">
        <f>IF(N544="sníž. přenesená",J544,0)</f>
        <v>0</v>
      </c>
      <c r="BI544" s="200">
        <f>IF(N544="nulová",J544,0)</f>
        <v>0</v>
      </c>
      <c r="BJ544" s="17" t="s">
        <v>145</v>
      </c>
      <c r="BK544" s="200">
        <f>ROUND(I544*H544,2)</f>
        <v>0</v>
      </c>
      <c r="BL544" s="17" t="s">
        <v>233</v>
      </c>
      <c r="BM544" s="199" t="s">
        <v>1979</v>
      </c>
    </row>
    <row r="545" spans="1:65" s="2" customFormat="1" ht="24.2" customHeight="1">
      <c r="A545" s="34"/>
      <c r="B545" s="35"/>
      <c r="C545" s="187" t="s">
        <v>1123</v>
      </c>
      <c r="D545" s="187" t="s">
        <v>140</v>
      </c>
      <c r="E545" s="188" t="s">
        <v>1372</v>
      </c>
      <c r="F545" s="189" t="s">
        <v>1373</v>
      </c>
      <c r="G545" s="190" t="s">
        <v>154</v>
      </c>
      <c r="H545" s="191">
        <v>29.803999999999998</v>
      </c>
      <c r="I545" s="192"/>
      <c r="J545" s="193">
        <f>ROUND(I545*H545,2)</f>
        <v>0</v>
      </c>
      <c r="K545" s="194"/>
      <c r="L545" s="39"/>
      <c r="M545" s="195" t="s">
        <v>1</v>
      </c>
      <c r="N545" s="196" t="s">
        <v>40</v>
      </c>
      <c r="O545" s="71"/>
      <c r="P545" s="197">
        <f>O545*H545</f>
        <v>0</v>
      </c>
      <c r="Q545" s="197">
        <v>0</v>
      </c>
      <c r="R545" s="197">
        <f>Q545*H545</f>
        <v>0</v>
      </c>
      <c r="S545" s="197">
        <v>0</v>
      </c>
      <c r="T545" s="198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9" t="s">
        <v>233</v>
      </c>
      <c r="AT545" s="199" t="s">
        <v>140</v>
      </c>
      <c r="AU545" s="199" t="s">
        <v>145</v>
      </c>
      <c r="AY545" s="17" t="s">
        <v>137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7" t="s">
        <v>145</v>
      </c>
      <c r="BK545" s="200">
        <f>ROUND(I545*H545,2)</f>
        <v>0</v>
      </c>
      <c r="BL545" s="17" t="s">
        <v>233</v>
      </c>
      <c r="BM545" s="199" t="s">
        <v>1980</v>
      </c>
    </row>
    <row r="546" spans="1:65" s="2" customFormat="1" ht="16.5" customHeight="1">
      <c r="A546" s="34"/>
      <c r="B546" s="35"/>
      <c r="C546" s="187" t="s">
        <v>1129</v>
      </c>
      <c r="D546" s="187" t="s">
        <v>140</v>
      </c>
      <c r="E546" s="188" t="s">
        <v>1381</v>
      </c>
      <c r="F546" s="189" t="s">
        <v>1382</v>
      </c>
      <c r="G546" s="190" t="s">
        <v>154</v>
      </c>
      <c r="H546" s="191">
        <v>4</v>
      </c>
      <c r="I546" s="192"/>
      <c r="J546" s="193">
        <f>ROUND(I546*H546,2)</f>
        <v>0</v>
      </c>
      <c r="K546" s="194"/>
      <c r="L546" s="39"/>
      <c r="M546" s="195" t="s">
        <v>1</v>
      </c>
      <c r="N546" s="196" t="s">
        <v>40</v>
      </c>
      <c r="O546" s="71"/>
      <c r="P546" s="197">
        <f>O546*H546</f>
        <v>0</v>
      </c>
      <c r="Q546" s="197">
        <v>0</v>
      </c>
      <c r="R546" s="197">
        <f>Q546*H546</f>
        <v>0</v>
      </c>
      <c r="S546" s="197">
        <v>0</v>
      </c>
      <c r="T546" s="198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9" t="s">
        <v>233</v>
      </c>
      <c r="AT546" s="199" t="s">
        <v>140</v>
      </c>
      <c r="AU546" s="199" t="s">
        <v>145</v>
      </c>
      <c r="AY546" s="17" t="s">
        <v>137</v>
      </c>
      <c r="BE546" s="200">
        <f>IF(N546="základní",J546,0)</f>
        <v>0</v>
      </c>
      <c r="BF546" s="200">
        <f>IF(N546="snížená",J546,0)</f>
        <v>0</v>
      </c>
      <c r="BG546" s="200">
        <f>IF(N546="zákl. přenesená",J546,0)</f>
        <v>0</v>
      </c>
      <c r="BH546" s="200">
        <f>IF(N546="sníž. přenesená",J546,0)</f>
        <v>0</v>
      </c>
      <c r="BI546" s="200">
        <f>IF(N546="nulová",J546,0)</f>
        <v>0</v>
      </c>
      <c r="BJ546" s="17" t="s">
        <v>145</v>
      </c>
      <c r="BK546" s="200">
        <f>ROUND(I546*H546,2)</f>
        <v>0</v>
      </c>
      <c r="BL546" s="17" t="s">
        <v>233</v>
      </c>
      <c r="BM546" s="199" t="s">
        <v>1981</v>
      </c>
    </row>
    <row r="547" spans="1:65" s="2" customFormat="1" ht="16.5" customHeight="1">
      <c r="A547" s="34"/>
      <c r="B547" s="35"/>
      <c r="C547" s="234" t="s">
        <v>1133</v>
      </c>
      <c r="D547" s="234" t="s">
        <v>339</v>
      </c>
      <c r="E547" s="235" t="s">
        <v>1385</v>
      </c>
      <c r="F547" s="236" t="s">
        <v>1386</v>
      </c>
      <c r="G547" s="237" t="s">
        <v>154</v>
      </c>
      <c r="H547" s="238">
        <v>4.2</v>
      </c>
      <c r="I547" s="239"/>
      <c r="J547" s="240">
        <f>ROUND(I547*H547,2)</f>
        <v>0</v>
      </c>
      <c r="K547" s="241"/>
      <c r="L547" s="242"/>
      <c r="M547" s="243" t="s">
        <v>1</v>
      </c>
      <c r="N547" s="244" t="s">
        <v>40</v>
      </c>
      <c r="O547" s="71"/>
      <c r="P547" s="197">
        <f>O547*H547</f>
        <v>0</v>
      </c>
      <c r="Q547" s="197">
        <v>0</v>
      </c>
      <c r="R547" s="197">
        <f>Q547*H547</f>
        <v>0</v>
      </c>
      <c r="S547" s="197">
        <v>0</v>
      </c>
      <c r="T547" s="198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9" t="s">
        <v>311</v>
      </c>
      <c r="AT547" s="199" t="s">
        <v>339</v>
      </c>
      <c r="AU547" s="199" t="s">
        <v>145</v>
      </c>
      <c r="AY547" s="17" t="s">
        <v>137</v>
      </c>
      <c r="BE547" s="200">
        <f>IF(N547="základní",J547,0)</f>
        <v>0</v>
      </c>
      <c r="BF547" s="200">
        <f>IF(N547="snížená",J547,0)</f>
        <v>0</v>
      </c>
      <c r="BG547" s="200">
        <f>IF(N547="zákl. přenesená",J547,0)</f>
        <v>0</v>
      </c>
      <c r="BH547" s="200">
        <f>IF(N547="sníž. přenesená",J547,0)</f>
        <v>0</v>
      </c>
      <c r="BI547" s="200">
        <f>IF(N547="nulová",J547,0)</f>
        <v>0</v>
      </c>
      <c r="BJ547" s="17" t="s">
        <v>145</v>
      </c>
      <c r="BK547" s="200">
        <f>ROUND(I547*H547,2)</f>
        <v>0</v>
      </c>
      <c r="BL547" s="17" t="s">
        <v>233</v>
      </c>
      <c r="BM547" s="199" t="s">
        <v>1982</v>
      </c>
    </row>
    <row r="548" spans="1:65" s="14" customFormat="1" ht="11.25">
      <c r="B548" s="212"/>
      <c r="C548" s="213"/>
      <c r="D548" s="203" t="s">
        <v>147</v>
      </c>
      <c r="E548" s="213"/>
      <c r="F548" s="215" t="s">
        <v>1983</v>
      </c>
      <c r="G548" s="213"/>
      <c r="H548" s="216">
        <v>4.2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147</v>
      </c>
      <c r="AU548" s="222" t="s">
        <v>145</v>
      </c>
      <c r="AV548" s="14" t="s">
        <v>145</v>
      </c>
      <c r="AW548" s="14" t="s">
        <v>4</v>
      </c>
      <c r="AX548" s="14" t="s">
        <v>82</v>
      </c>
      <c r="AY548" s="222" t="s">
        <v>137</v>
      </c>
    </row>
    <row r="549" spans="1:65" s="2" customFormat="1" ht="24.2" customHeight="1">
      <c r="A549" s="34"/>
      <c r="B549" s="35"/>
      <c r="C549" s="187" t="s">
        <v>1137</v>
      </c>
      <c r="D549" s="187" t="s">
        <v>140</v>
      </c>
      <c r="E549" s="188" t="s">
        <v>1389</v>
      </c>
      <c r="F549" s="189" t="s">
        <v>1390</v>
      </c>
      <c r="G549" s="190" t="s">
        <v>154</v>
      </c>
      <c r="H549" s="191">
        <v>10</v>
      </c>
      <c r="I549" s="192"/>
      <c r="J549" s="193">
        <f>ROUND(I549*H549,2)</f>
        <v>0</v>
      </c>
      <c r="K549" s="194"/>
      <c r="L549" s="39"/>
      <c r="M549" s="195" t="s">
        <v>1</v>
      </c>
      <c r="N549" s="196" t="s">
        <v>40</v>
      </c>
      <c r="O549" s="71"/>
      <c r="P549" s="197">
        <f>O549*H549</f>
        <v>0</v>
      </c>
      <c r="Q549" s="197">
        <v>0</v>
      </c>
      <c r="R549" s="197">
        <f>Q549*H549</f>
        <v>0</v>
      </c>
      <c r="S549" s="197">
        <v>0</v>
      </c>
      <c r="T549" s="198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9" t="s">
        <v>233</v>
      </c>
      <c r="AT549" s="199" t="s">
        <v>140</v>
      </c>
      <c r="AU549" s="199" t="s">
        <v>145</v>
      </c>
      <c r="AY549" s="17" t="s">
        <v>137</v>
      </c>
      <c r="BE549" s="200">
        <f>IF(N549="základní",J549,0)</f>
        <v>0</v>
      </c>
      <c r="BF549" s="200">
        <f>IF(N549="snížená",J549,0)</f>
        <v>0</v>
      </c>
      <c r="BG549" s="200">
        <f>IF(N549="zákl. přenesená",J549,0)</f>
        <v>0</v>
      </c>
      <c r="BH549" s="200">
        <f>IF(N549="sníž. přenesená",J549,0)</f>
        <v>0</v>
      </c>
      <c r="BI549" s="200">
        <f>IF(N549="nulová",J549,0)</f>
        <v>0</v>
      </c>
      <c r="BJ549" s="17" t="s">
        <v>145</v>
      </c>
      <c r="BK549" s="200">
        <f>ROUND(I549*H549,2)</f>
        <v>0</v>
      </c>
      <c r="BL549" s="17" t="s">
        <v>233</v>
      </c>
      <c r="BM549" s="199" t="s">
        <v>1984</v>
      </c>
    </row>
    <row r="550" spans="1:65" s="2" customFormat="1" ht="16.5" customHeight="1">
      <c r="A550" s="34"/>
      <c r="B550" s="35"/>
      <c r="C550" s="234" t="s">
        <v>1141</v>
      </c>
      <c r="D550" s="234" t="s">
        <v>339</v>
      </c>
      <c r="E550" s="235" t="s">
        <v>1393</v>
      </c>
      <c r="F550" s="236" t="s">
        <v>1394</v>
      </c>
      <c r="G550" s="237" t="s">
        <v>154</v>
      </c>
      <c r="H550" s="238">
        <v>10.5</v>
      </c>
      <c r="I550" s="239"/>
      <c r="J550" s="240">
        <f>ROUND(I550*H550,2)</f>
        <v>0</v>
      </c>
      <c r="K550" s="241"/>
      <c r="L550" s="242"/>
      <c r="M550" s="243" t="s">
        <v>1</v>
      </c>
      <c r="N550" s="244" t="s">
        <v>40</v>
      </c>
      <c r="O550" s="71"/>
      <c r="P550" s="197">
        <f>O550*H550</f>
        <v>0</v>
      </c>
      <c r="Q550" s="197">
        <v>0</v>
      </c>
      <c r="R550" s="197">
        <f>Q550*H550</f>
        <v>0</v>
      </c>
      <c r="S550" s="197">
        <v>0</v>
      </c>
      <c r="T550" s="19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9" t="s">
        <v>311</v>
      </c>
      <c r="AT550" s="199" t="s">
        <v>339</v>
      </c>
      <c r="AU550" s="199" t="s">
        <v>145</v>
      </c>
      <c r="AY550" s="17" t="s">
        <v>137</v>
      </c>
      <c r="BE550" s="200">
        <f>IF(N550="základní",J550,0)</f>
        <v>0</v>
      </c>
      <c r="BF550" s="200">
        <f>IF(N550="snížená",J550,0)</f>
        <v>0</v>
      </c>
      <c r="BG550" s="200">
        <f>IF(N550="zákl. přenesená",J550,0)</f>
        <v>0</v>
      </c>
      <c r="BH550" s="200">
        <f>IF(N550="sníž. přenesená",J550,0)</f>
        <v>0</v>
      </c>
      <c r="BI550" s="200">
        <f>IF(N550="nulová",J550,0)</f>
        <v>0</v>
      </c>
      <c r="BJ550" s="17" t="s">
        <v>145</v>
      </c>
      <c r="BK550" s="200">
        <f>ROUND(I550*H550,2)</f>
        <v>0</v>
      </c>
      <c r="BL550" s="17" t="s">
        <v>233</v>
      </c>
      <c r="BM550" s="199" t="s">
        <v>1985</v>
      </c>
    </row>
    <row r="551" spans="1:65" s="14" customFormat="1" ht="11.25">
      <c r="B551" s="212"/>
      <c r="C551" s="213"/>
      <c r="D551" s="203" t="s">
        <v>147</v>
      </c>
      <c r="E551" s="213"/>
      <c r="F551" s="215" t="s">
        <v>1986</v>
      </c>
      <c r="G551" s="213"/>
      <c r="H551" s="216">
        <v>10.5</v>
      </c>
      <c r="I551" s="217"/>
      <c r="J551" s="213"/>
      <c r="K551" s="213"/>
      <c r="L551" s="218"/>
      <c r="M551" s="219"/>
      <c r="N551" s="220"/>
      <c r="O551" s="220"/>
      <c r="P551" s="220"/>
      <c r="Q551" s="220"/>
      <c r="R551" s="220"/>
      <c r="S551" s="220"/>
      <c r="T551" s="221"/>
      <c r="AT551" s="222" t="s">
        <v>147</v>
      </c>
      <c r="AU551" s="222" t="s">
        <v>145</v>
      </c>
      <c r="AV551" s="14" t="s">
        <v>145</v>
      </c>
      <c r="AW551" s="14" t="s">
        <v>4</v>
      </c>
      <c r="AX551" s="14" t="s">
        <v>82</v>
      </c>
      <c r="AY551" s="222" t="s">
        <v>137</v>
      </c>
    </row>
    <row r="552" spans="1:65" s="2" customFormat="1" ht="24.2" customHeight="1">
      <c r="A552" s="34"/>
      <c r="B552" s="35"/>
      <c r="C552" s="187" t="s">
        <v>1145</v>
      </c>
      <c r="D552" s="187" t="s">
        <v>140</v>
      </c>
      <c r="E552" s="188" t="s">
        <v>1398</v>
      </c>
      <c r="F552" s="189" t="s">
        <v>1399</v>
      </c>
      <c r="G552" s="190" t="s">
        <v>154</v>
      </c>
      <c r="H552" s="191">
        <v>29.803999999999998</v>
      </c>
      <c r="I552" s="192"/>
      <c r="J552" s="193">
        <f>ROUND(I552*H552,2)</f>
        <v>0</v>
      </c>
      <c r="K552" s="194"/>
      <c r="L552" s="39"/>
      <c r="M552" s="195" t="s">
        <v>1</v>
      </c>
      <c r="N552" s="196" t="s">
        <v>40</v>
      </c>
      <c r="O552" s="71"/>
      <c r="P552" s="197">
        <f>O552*H552</f>
        <v>0</v>
      </c>
      <c r="Q552" s="197">
        <v>2.0000000000000001E-4</v>
      </c>
      <c r="R552" s="197">
        <f>Q552*H552</f>
        <v>5.9607999999999996E-3</v>
      </c>
      <c r="S552" s="197">
        <v>0</v>
      </c>
      <c r="T552" s="198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9" t="s">
        <v>233</v>
      </c>
      <c r="AT552" s="199" t="s">
        <v>140</v>
      </c>
      <c r="AU552" s="199" t="s">
        <v>145</v>
      </c>
      <c r="AY552" s="17" t="s">
        <v>137</v>
      </c>
      <c r="BE552" s="200">
        <f>IF(N552="základní",J552,0)</f>
        <v>0</v>
      </c>
      <c r="BF552" s="200">
        <f>IF(N552="snížená",J552,0)</f>
        <v>0</v>
      </c>
      <c r="BG552" s="200">
        <f>IF(N552="zákl. přenesená",J552,0)</f>
        <v>0</v>
      </c>
      <c r="BH552" s="200">
        <f>IF(N552="sníž. přenesená",J552,0)</f>
        <v>0</v>
      </c>
      <c r="BI552" s="200">
        <f>IF(N552="nulová",J552,0)</f>
        <v>0</v>
      </c>
      <c r="BJ552" s="17" t="s">
        <v>145</v>
      </c>
      <c r="BK552" s="200">
        <f>ROUND(I552*H552,2)</f>
        <v>0</v>
      </c>
      <c r="BL552" s="17" t="s">
        <v>233</v>
      </c>
      <c r="BM552" s="199" t="s">
        <v>1987</v>
      </c>
    </row>
    <row r="553" spans="1:65" s="2" customFormat="1" ht="33" customHeight="1">
      <c r="A553" s="34"/>
      <c r="B553" s="35"/>
      <c r="C553" s="187" t="s">
        <v>1151</v>
      </c>
      <c r="D553" s="187" t="s">
        <v>140</v>
      </c>
      <c r="E553" s="188" t="s">
        <v>1402</v>
      </c>
      <c r="F553" s="189" t="s">
        <v>1403</v>
      </c>
      <c r="G553" s="190" t="s">
        <v>154</v>
      </c>
      <c r="H553" s="191">
        <v>29.803999999999998</v>
      </c>
      <c r="I553" s="192"/>
      <c r="J553" s="193">
        <f>ROUND(I553*H553,2)</f>
        <v>0</v>
      </c>
      <c r="K553" s="194"/>
      <c r="L553" s="39"/>
      <c r="M553" s="195" t="s">
        <v>1</v>
      </c>
      <c r="N553" s="196" t="s">
        <v>40</v>
      </c>
      <c r="O553" s="71"/>
      <c r="P553" s="197">
        <f>O553*H553</f>
        <v>0</v>
      </c>
      <c r="Q553" s="197">
        <v>2.5999999999999998E-4</v>
      </c>
      <c r="R553" s="197">
        <f>Q553*H553</f>
        <v>7.7490399999999987E-3</v>
      </c>
      <c r="S553" s="197">
        <v>0</v>
      </c>
      <c r="T553" s="198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9" t="s">
        <v>233</v>
      </c>
      <c r="AT553" s="199" t="s">
        <v>140</v>
      </c>
      <c r="AU553" s="199" t="s">
        <v>145</v>
      </c>
      <c r="AY553" s="17" t="s">
        <v>137</v>
      </c>
      <c r="BE553" s="200">
        <f>IF(N553="základní",J553,0)</f>
        <v>0</v>
      </c>
      <c r="BF553" s="200">
        <f>IF(N553="snížená",J553,0)</f>
        <v>0</v>
      </c>
      <c r="BG553" s="200">
        <f>IF(N553="zákl. přenesená",J553,0)</f>
        <v>0</v>
      </c>
      <c r="BH553" s="200">
        <f>IF(N553="sníž. přenesená",J553,0)</f>
        <v>0</v>
      </c>
      <c r="BI553" s="200">
        <f>IF(N553="nulová",J553,0)</f>
        <v>0</v>
      </c>
      <c r="BJ553" s="17" t="s">
        <v>145</v>
      </c>
      <c r="BK553" s="200">
        <f>ROUND(I553*H553,2)</f>
        <v>0</v>
      </c>
      <c r="BL553" s="17" t="s">
        <v>233</v>
      </c>
      <c r="BM553" s="199" t="s">
        <v>1988</v>
      </c>
    </row>
    <row r="554" spans="1:65" s="2" customFormat="1" ht="24.2" customHeight="1">
      <c r="A554" s="34"/>
      <c r="B554" s="35"/>
      <c r="C554" s="187" t="s">
        <v>1157</v>
      </c>
      <c r="D554" s="187" t="s">
        <v>140</v>
      </c>
      <c r="E554" s="188" t="s">
        <v>1406</v>
      </c>
      <c r="F554" s="189" t="s">
        <v>1407</v>
      </c>
      <c r="G554" s="190" t="s">
        <v>154</v>
      </c>
      <c r="H554" s="191">
        <v>3.6040000000000001</v>
      </c>
      <c r="I554" s="192"/>
      <c r="J554" s="193">
        <f>ROUND(I554*H554,2)</f>
        <v>0</v>
      </c>
      <c r="K554" s="194"/>
      <c r="L554" s="39"/>
      <c r="M554" s="195" t="s">
        <v>1</v>
      </c>
      <c r="N554" s="196" t="s">
        <v>40</v>
      </c>
      <c r="O554" s="71"/>
      <c r="P554" s="197">
        <f>O554*H554</f>
        <v>0</v>
      </c>
      <c r="Q554" s="197">
        <v>0</v>
      </c>
      <c r="R554" s="197">
        <f>Q554*H554</f>
        <v>0</v>
      </c>
      <c r="S554" s="197">
        <v>0</v>
      </c>
      <c r="T554" s="198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9" t="s">
        <v>233</v>
      </c>
      <c r="AT554" s="199" t="s">
        <v>140</v>
      </c>
      <c r="AU554" s="199" t="s">
        <v>145</v>
      </c>
      <c r="AY554" s="17" t="s">
        <v>137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7" t="s">
        <v>145</v>
      </c>
      <c r="BK554" s="200">
        <f>ROUND(I554*H554,2)</f>
        <v>0</v>
      </c>
      <c r="BL554" s="17" t="s">
        <v>233</v>
      </c>
      <c r="BM554" s="199" t="s">
        <v>1989</v>
      </c>
    </row>
    <row r="555" spans="1:65" s="13" customFormat="1" ht="11.25">
      <c r="B555" s="201"/>
      <c r="C555" s="202"/>
      <c r="D555" s="203" t="s">
        <v>147</v>
      </c>
      <c r="E555" s="204" t="s">
        <v>1</v>
      </c>
      <c r="F555" s="205" t="s">
        <v>1990</v>
      </c>
      <c r="G555" s="202"/>
      <c r="H555" s="204" t="s">
        <v>1</v>
      </c>
      <c r="I555" s="206"/>
      <c r="J555" s="202"/>
      <c r="K555" s="202"/>
      <c r="L555" s="207"/>
      <c r="M555" s="208"/>
      <c r="N555" s="209"/>
      <c r="O555" s="209"/>
      <c r="P555" s="209"/>
      <c r="Q555" s="209"/>
      <c r="R555" s="209"/>
      <c r="S555" s="209"/>
      <c r="T555" s="210"/>
      <c r="AT555" s="211" t="s">
        <v>147</v>
      </c>
      <c r="AU555" s="211" t="s">
        <v>145</v>
      </c>
      <c r="AV555" s="13" t="s">
        <v>82</v>
      </c>
      <c r="AW555" s="13" t="s">
        <v>32</v>
      </c>
      <c r="AX555" s="13" t="s">
        <v>74</v>
      </c>
      <c r="AY555" s="211" t="s">
        <v>137</v>
      </c>
    </row>
    <row r="556" spans="1:65" s="14" customFormat="1" ht="11.25">
      <c r="B556" s="212"/>
      <c r="C556" s="213"/>
      <c r="D556" s="203" t="s">
        <v>147</v>
      </c>
      <c r="E556" s="214" t="s">
        <v>1</v>
      </c>
      <c r="F556" s="215" t="s">
        <v>1523</v>
      </c>
      <c r="G556" s="213"/>
      <c r="H556" s="216">
        <v>3.6040000000000001</v>
      </c>
      <c r="I556" s="217"/>
      <c r="J556" s="213"/>
      <c r="K556" s="213"/>
      <c r="L556" s="218"/>
      <c r="M556" s="250"/>
      <c r="N556" s="251"/>
      <c r="O556" s="251"/>
      <c r="P556" s="251"/>
      <c r="Q556" s="251"/>
      <c r="R556" s="251"/>
      <c r="S556" s="251"/>
      <c r="T556" s="252"/>
      <c r="AT556" s="222" t="s">
        <v>147</v>
      </c>
      <c r="AU556" s="222" t="s">
        <v>145</v>
      </c>
      <c r="AV556" s="14" t="s">
        <v>145</v>
      </c>
      <c r="AW556" s="14" t="s">
        <v>32</v>
      </c>
      <c r="AX556" s="14" t="s">
        <v>82</v>
      </c>
      <c r="AY556" s="222" t="s">
        <v>137</v>
      </c>
    </row>
    <row r="557" spans="1:65" s="2" customFormat="1" ht="6.95" customHeight="1">
      <c r="A557" s="34"/>
      <c r="B557" s="54"/>
      <c r="C557" s="55"/>
      <c r="D557" s="55"/>
      <c r="E557" s="55"/>
      <c r="F557" s="55"/>
      <c r="G557" s="55"/>
      <c r="H557" s="55"/>
      <c r="I557" s="55"/>
      <c r="J557" s="55"/>
      <c r="K557" s="55"/>
      <c r="L557" s="39"/>
      <c r="M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</row>
  </sheetData>
  <sheetProtection algorithmName="SHA-512" hashValue="1o+nIuNtTAqnF/78H1xG4JUq9krYAsEDif14owWeM9fOvFqrtUKNpyK66Y/OhajOceRAWiA0c6KFYsSsHvaooQ==" saltValue="c/4HbmGqojrEDBZ4CpEpSODKwfZ4ie+/cmAfjWMdtEQMN0ZutuIw57ZRqwu1d7Lg6dLZ4TvbUZR2S8dhmlq5NA==" spinCount="100000" sheet="1" objects="1" scenarios="1" formatColumns="0" formatRows="0" autoFilter="0"/>
  <autoFilter ref="C141:K556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04-a - Byt č. 7, V Sedlci...</vt:lpstr>
      <vt:lpstr>04-b - Byt č. 7, V Sedlci...</vt:lpstr>
      <vt:lpstr>'04-a - Byt č. 7, V Sedlci...'!Názvy_tisku</vt:lpstr>
      <vt:lpstr>'04-b - Byt č. 7, V Sedlci...'!Názvy_tisku</vt:lpstr>
      <vt:lpstr>'Rekapitulace stavby'!Názvy_tisku</vt:lpstr>
      <vt:lpstr>'04-a - Byt č. 7, V Sedlci...'!Oblast_tisku</vt:lpstr>
      <vt:lpstr>'04-b - Byt č. 7, V Sedlci...'!Oblast_tisku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2023-10-25T08:18:04Z</dcterms:created>
  <dcterms:modified xsi:type="dcterms:W3CDTF">2023-10-25T08:18:44Z</dcterms:modified>
</cp:coreProperties>
</file>