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workbookProtection workbookAlgorithmName="SHA-512" workbookHashValue="7WZyM65D/JoGmgnEoQSe0kUMNZFL5cTRBCY3iMjMQNNF60L+g5TdeK/BruFIeDtZ9+VHAA7vhLta2rTn8EUySw==" workbookSpinCount="100000" workbookSaltValue="HcgilGgLh8ptx47GjeMAmg==" lockStructure="1"/>
  <bookViews>
    <workbookView xWindow="36616" yWindow="65416" windowWidth="29040" windowHeight="15840" activeTab="5"/>
  </bookViews>
  <sheets>
    <sheet name="Titulní list" sheetId="1" r:id="rId1"/>
    <sheet name="1NP - typ " sheetId="9" r:id="rId2"/>
    <sheet name="1NP - atyp" sheetId="10" r:id="rId3"/>
    <sheet name="2NP - typ" sheetId="2" r:id="rId4"/>
    <sheet name="2NP - atyp" sheetId="8" r:id="rId5"/>
    <sheet name="4NP - typ" sheetId="5" r:id="rId6"/>
    <sheet name="4NP - atyp" sheetId="7" r:id="rId7"/>
  </sheets>
  <definedNames>
    <definedName name="_xlnm.Print_Area" localSheetId="2">'1NP - atyp'!$A$1:$I$22</definedName>
    <definedName name="_xlnm.Print_Area" localSheetId="1">'1NP - typ '!$A$1:$I$28</definedName>
    <definedName name="_xlnm.Print_Area" localSheetId="4">'2NP - atyp'!$A$1:$I$34</definedName>
    <definedName name="_xlnm.Print_Area" localSheetId="3">'2NP - typ'!$A$1:$I$29</definedName>
    <definedName name="_xlnm.Print_Area" localSheetId="6">'4NP - atyp'!$A$1:$I$16</definedName>
    <definedName name="_xlnm.Print_Area" localSheetId="5">'4NP - typ'!$A$1:$I$30</definedName>
    <definedName name="_xlnm.Print_Area" localSheetId="0">'Titulní list'!$A$1:$I$56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<sst xmlns="http://schemas.openxmlformats.org/spreadsheetml/2006/main" count="451" uniqueCount="174">
  <si>
    <t>Stavba:</t>
  </si>
  <si>
    <t>Místo:</t>
  </si>
  <si>
    <t>U dělnického cvičiště 1100/1, Praha 6 - Břevnov</t>
  </si>
  <si>
    <t>Zadavatel:</t>
  </si>
  <si>
    <t>MČ Praha 6, Čs. Armády 601/23, Praha 6, 160 52</t>
  </si>
  <si>
    <t>Cena bez DPH</t>
  </si>
  <si>
    <t>Cena s DPH</t>
  </si>
  <si>
    <t>DPH základní</t>
  </si>
  <si>
    <t>Sazba daně</t>
  </si>
  <si>
    <t>Základ daně</t>
  </si>
  <si>
    <t>Výše daně</t>
  </si>
  <si>
    <t>[CZK]</t>
  </si>
  <si>
    <t>Náklady:</t>
  </si>
  <si>
    <t>2NP</t>
  </si>
  <si>
    <t>4NP</t>
  </si>
  <si>
    <t>Číslo</t>
  </si>
  <si>
    <t>Popis</t>
  </si>
  <si>
    <t>Cena za jednotku</t>
  </si>
  <si>
    <t>Cena celkem [CZK]</t>
  </si>
  <si>
    <t>I</t>
  </si>
  <si>
    <t>MJ</t>
  </si>
  <si>
    <t>Množství</t>
  </si>
  <si>
    <t>ks</t>
  </si>
  <si>
    <t>Typové prvky 4NP</t>
  </si>
  <si>
    <t>kpl</t>
  </si>
  <si>
    <r>
      <t xml:space="preserve">Jídelní stůl 120x80
</t>
    </r>
    <r>
      <rPr>
        <i/>
        <sz val="11"/>
        <color theme="1"/>
        <rFont val="Calibri"/>
        <family val="2"/>
        <scheme val="minor"/>
      </rPr>
      <t xml:space="preserve">RAL 7035 centrální podnož </t>
    </r>
  </si>
  <si>
    <t>Sestava prac. Stolu 160x80 a kanc. kontejneru</t>
  </si>
  <si>
    <t>Sestava rohového stolu 180x175 (L) a kanc. kontejneru</t>
  </si>
  <si>
    <t>Sestava rohového stolu 180x175 (P) a kanc. kontejneru</t>
  </si>
  <si>
    <t>Uzamykatelná komoda 120x81x40 RAL 7035</t>
  </si>
  <si>
    <t>Uzamykatelná komoda 80x81x40 RAL 7035</t>
  </si>
  <si>
    <r>
      <t xml:space="preserve">Konferenční stolek kulatý </t>
    </r>
    <r>
      <rPr>
        <i/>
        <sz val="11"/>
        <color theme="1"/>
        <rFont val="Calibri"/>
        <family val="2"/>
        <scheme val="minor"/>
      </rPr>
      <t>80cm,centrální noha RAL 7035</t>
    </r>
  </si>
  <si>
    <r>
      <t xml:space="preserve">Věšák kovový stojanový
</t>
    </r>
    <r>
      <rPr>
        <i/>
        <sz val="11"/>
        <color theme="1"/>
        <rFont val="Calibri"/>
        <family val="2"/>
        <scheme val="minor"/>
      </rPr>
      <t>RAL 6034</t>
    </r>
  </si>
  <si>
    <r>
      <t xml:space="preserve">Věšák kovový stojanový
</t>
    </r>
    <r>
      <rPr>
        <i/>
        <sz val="11"/>
        <color theme="1"/>
        <rFont val="Calibri"/>
        <family val="2"/>
        <scheme val="minor"/>
      </rPr>
      <t>RAL 2012</t>
    </r>
  </si>
  <si>
    <r>
      <t xml:space="preserve">Pracovní stůl 160x80cm
</t>
    </r>
    <r>
      <rPr>
        <i/>
        <sz val="11"/>
        <color theme="1"/>
        <rFont val="Calibri"/>
        <family val="2"/>
        <scheme val="minor"/>
      </rPr>
      <t>RAL 7035</t>
    </r>
  </si>
  <si>
    <t>Typové prvky 2NP</t>
  </si>
  <si>
    <t>Nástěnka korková 60x90</t>
  </si>
  <si>
    <t>Ficus lyrata v květináči
d 37cm výška celkem 155cm</t>
  </si>
  <si>
    <t>Stolička nastavitelná šedá</t>
  </si>
  <si>
    <t>Infotabulka 21x12cm hliníková hranatá</t>
  </si>
  <si>
    <r>
      <t xml:space="preserve">Otevřená knihovna
</t>
    </r>
    <r>
      <rPr>
        <i/>
        <sz val="11"/>
        <rFont val="Calibri"/>
        <family val="2"/>
        <scheme val="minor"/>
      </rPr>
      <t>120x29x105cm, dekor dub</t>
    </r>
  </si>
  <si>
    <t>m2</t>
  </si>
  <si>
    <t>m</t>
  </si>
  <si>
    <t>Stolová deska 130x45 konzolová RAL 7035 se šuplíkem</t>
  </si>
  <si>
    <t>Laminátový obklad
nad lavicí RAL 7036</t>
  </si>
  <si>
    <t>Police 60x30x5
MDF RAL 1003</t>
  </si>
  <si>
    <t xml:space="preserve">Šatní skříňky 1,5x0,3x2,1
RAL 7035, 6x dvířka </t>
  </si>
  <si>
    <t>Vestavná skříň kabinety 
(L) Oranžová</t>
  </si>
  <si>
    <t>Vestavná skříň kabinety 
(P) Oranžová</t>
  </si>
  <si>
    <t>Vestavná skříň kabinety 
(L) Modrá</t>
  </si>
  <si>
    <t>Vestavná skříň kabinety 
(P) Modrá</t>
  </si>
  <si>
    <t>Vestavná stěna sborovny
(L) RAL 7035</t>
  </si>
  <si>
    <t>Vestavná stěna sborovny
(P) RAL 7035</t>
  </si>
  <si>
    <t xml:space="preserve">ks </t>
  </si>
  <si>
    <t>Zakázková výroba 2NP</t>
  </si>
  <si>
    <t>Zakázková výroba 4NP</t>
  </si>
  <si>
    <r>
      <t xml:space="preserve">Roletová komoda 100x42,5x75,5cm
</t>
    </r>
    <r>
      <rPr>
        <i/>
        <sz val="11"/>
        <rFont val="Calibri"/>
        <family val="2"/>
        <scheme val="minor"/>
      </rPr>
      <t>RAL 7035, NARBUTAS</t>
    </r>
  </si>
  <si>
    <t>Velkoformátové foto 1,3x2m
Břevnovský klášter, černobílá</t>
  </si>
  <si>
    <r>
      <t xml:space="preserve">Židle plastová 
</t>
    </r>
    <r>
      <rPr>
        <i/>
        <sz val="11"/>
        <rFont val="Calibri"/>
        <family val="2"/>
        <scheme val="minor"/>
      </rPr>
      <t>stohovatelná, šedá 533</t>
    </r>
  </si>
  <si>
    <r>
      <t xml:space="preserve">Konferenční židle stohovatelná
</t>
    </r>
    <r>
      <rPr>
        <i/>
        <sz val="11"/>
        <color theme="1"/>
        <rFont val="Calibri"/>
        <family val="2"/>
        <scheme val="minor"/>
      </rPr>
      <t>chromovaná ponož šedý sedák</t>
    </r>
  </si>
  <si>
    <t>Kancelářská židle 
černo bílá</t>
  </si>
  <si>
    <t>Konferenční židle / křesílko
bílá</t>
  </si>
  <si>
    <t>Pohovka dvoumístná 180x80
tmavě šedá</t>
  </si>
  <si>
    <t>Ostatní pložky</t>
  </si>
  <si>
    <r>
      <t xml:space="preserve">Dvoumístná lavice 
</t>
    </r>
    <r>
      <rPr>
        <i/>
        <sz val="11"/>
        <rFont val="Calibri"/>
        <family val="2"/>
        <scheme val="minor"/>
      </rPr>
      <t>RAL 1018, velikost 3-5</t>
    </r>
  </si>
  <si>
    <t>Židle plastová 
stohovatelná, modrá</t>
  </si>
  <si>
    <t>Židle plastová 
stohovatelná, zelená</t>
  </si>
  <si>
    <r>
      <t xml:space="preserve">Židle žákovská 
</t>
    </r>
    <r>
      <rPr>
        <i/>
        <sz val="11"/>
        <rFont val="Calibri"/>
        <family val="2"/>
        <scheme val="minor"/>
      </rPr>
      <t>RAL 1018, velikost 5-7</t>
    </r>
  </si>
  <si>
    <t>Židle plastová 
s područkami, modrá</t>
  </si>
  <si>
    <t>Židle plastová 
s područkami, zelená</t>
  </si>
  <si>
    <r>
      <t xml:space="preserve">Pracovní stůl 80x200 
</t>
    </r>
    <r>
      <rPr>
        <i/>
        <sz val="11"/>
        <rFont val="Calibri"/>
        <family val="2"/>
        <scheme val="minor"/>
      </rPr>
      <t>RAL 7035, deska dub</t>
    </r>
  </si>
  <si>
    <t>Montáž prvků</t>
  </si>
  <si>
    <t>Vzorkování a technické listy</t>
  </si>
  <si>
    <t>%</t>
  </si>
  <si>
    <t>Stojánková baterie černá</t>
  </si>
  <si>
    <t>Granitový dřez 45+45</t>
  </si>
  <si>
    <t>Vestevná lednička</t>
  </si>
  <si>
    <t>Vestavná myčka</t>
  </si>
  <si>
    <t>Vestavná mikrovlnná trouba</t>
  </si>
  <si>
    <t>LED osvětlení</t>
  </si>
  <si>
    <t>koncové prvky elektro</t>
  </si>
  <si>
    <t>Zapojení spotřebičů</t>
  </si>
  <si>
    <t>Dodávka a výroba</t>
  </si>
  <si>
    <t>Úklid a likvidace odpadu</t>
  </si>
  <si>
    <t>Doprava</t>
  </si>
  <si>
    <t>Ostatní položky</t>
  </si>
  <si>
    <t>Konferenční stolek 120x60
antracit</t>
  </si>
  <si>
    <r>
      <t xml:space="preserve">Jednomístná lavice 
</t>
    </r>
    <r>
      <rPr>
        <i/>
        <sz val="11"/>
        <rFont val="Calibri"/>
        <family val="2"/>
        <scheme val="minor"/>
      </rPr>
      <t>RAL 1018, velikost 3-5</t>
    </r>
  </si>
  <si>
    <r>
      <t xml:space="preserve">Kantorský stůl 
</t>
    </r>
    <r>
      <rPr>
        <i/>
        <sz val="11"/>
        <rFont val="Calibri"/>
        <family val="2"/>
        <scheme val="minor"/>
      </rPr>
      <t>RAL 1018, dvě zásuvky</t>
    </r>
  </si>
  <si>
    <r>
      <t xml:space="preserve">Kantorský stůl 
</t>
    </r>
    <r>
      <rPr>
        <i/>
        <sz val="11"/>
        <rFont val="Calibri"/>
        <family val="2"/>
        <scheme val="minor"/>
      </rPr>
      <t>RAL 7035, dvě zásuvky</t>
    </r>
  </si>
  <si>
    <r>
      <t xml:space="preserve">Židle učitelská 
</t>
    </r>
    <r>
      <rPr>
        <i/>
        <sz val="11"/>
        <rFont val="Calibri"/>
        <family val="2"/>
        <scheme val="minor"/>
      </rPr>
      <t>RAL 1018, čalouněná</t>
    </r>
  </si>
  <si>
    <t>Truhlářské výrobky a spotřebiče</t>
  </si>
  <si>
    <t>Kuchyňská linka 2.13 
nábytek</t>
  </si>
  <si>
    <t>Kuchyňská linka 2.17
nábytek</t>
  </si>
  <si>
    <t>kuchyňské spotřebiče
 I266 a I277</t>
  </si>
  <si>
    <t>Dílenská dokumentace včetně zaměření atyp prvků, vzorkování a technických listů</t>
  </si>
  <si>
    <t>Interiérové prvky</t>
  </si>
  <si>
    <t>Vedlejší náklady</t>
  </si>
  <si>
    <t>Truhlářské výrobky a speciální výrobky</t>
  </si>
  <si>
    <r>
      <t xml:space="preserve">Pracovní stůl 80x160 </t>
    </r>
    <r>
      <rPr>
        <i/>
        <sz val="11"/>
        <rFont val="Calibri"/>
        <family val="2"/>
        <scheme val="minor"/>
      </rPr>
      <t>RAL 7035</t>
    </r>
  </si>
  <si>
    <r>
      <t xml:space="preserve">Pracovní stůl 80x180 </t>
    </r>
    <r>
      <rPr>
        <i/>
        <sz val="11"/>
        <rFont val="Calibri"/>
        <family val="2"/>
        <scheme val="minor"/>
      </rPr>
      <t>RAL 7035</t>
    </r>
  </si>
  <si>
    <r>
      <t xml:space="preserve">Plastová židle </t>
    </r>
    <r>
      <rPr>
        <i/>
        <sz val="11"/>
        <rFont val="Calibri"/>
        <family val="2"/>
        <scheme val="minor"/>
      </rPr>
      <t>okrová</t>
    </r>
    <r>
      <rPr>
        <sz val="11"/>
        <rFont val="Calibri"/>
        <family val="2"/>
        <scheme val="minor"/>
      </rPr>
      <t xml:space="preserve"> </t>
    </r>
  </si>
  <si>
    <r>
      <t xml:space="preserve">Plastová židle </t>
    </r>
    <r>
      <rPr>
        <i/>
        <sz val="11"/>
        <rFont val="Calibri"/>
        <family val="2"/>
        <scheme val="minor"/>
      </rPr>
      <t>oranžová</t>
    </r>
  </si>
  <si>
    <r>
      <t xml:space="preserve">Plastová židle </t>
    </r>
    <r>
      <rPr>
        <i/>
        <sz val="11"/>
        <rFont val="Calibri"/>
        <family val="2"/>
        <scheme val="minor"/>
      </rPr>
      <t>zelená</t>
    </r>
  </si>
  <si>
    <t>Knihovna 2,4x1,2x0,3
Korpus RAL 7035 Niky RAL 1003</t>
  </si>
  <si>
    <t>Vestavná lavice 2,8m, čaluněný sedák, RAL 7036, korpus RAL 7035</t>
  </si>
  <si>
    <t>Laťová příčka MDF lakovaná RAL 7036 1,1x1,9(0,8)x0,1</t>
  </si>
  <si>
    <t>Laťová příčka MDF lakovaná 
RAL 7036 3,3x4,0x0,05</t>
  </si>
  <si>
    <t>Laťová příčka MDF 
RAL 7036 3,3x3x0,05</t>
  </si>
  <si>
    <t xml:space="preserve">Montáž prvků </t>
  </si>
  <si>
    <t>Poznámky:</t>
  </si>
  <si>
    <t>Typové prvky - Interiérové prvky</t>
  </si>
  <si>
    <t>Typové prvky - Ostatní položky</t>
  </si>
  <si>
    <t>Zakázková výroba - Truhlářské výrobky</t>
  </si>
  <si>
    <t>Zakázková výroba - Ostatní položky</t>
  </si>
  <si>
    <t>Časová osa + popis</t>
  </si>
  <si>
    <r>
      <t xml:space="preserve">Knihovní regál typ B
</t>
    </r>
    <r>
      <rPr>
        <i/>
        <sz val="11"/>
        <color theme="1"/>
        <rFont val="Calibri"/>
        <family val="2"/>
        <scheme val="minor"/>
      </rPr>
      <t>90x228x30 + 2x 85x228x40,</t>
    </r>
    <r>
      <rPr>
        <sz val="11"/>
        <color theme="1"/>
        <rFont val="Calibri"/>
        <family val="2"/>
        <scheme val="minor"/>
      </rPr>
      <t>police 15ks</t>
    </r>
  </si>
  <si>
    <t>Knihovní regál typ A
6x 80x228x30cm 
stavitelné police 30ks</t>
  </si>
  <si>
    <t>Skříň na školní pomůcky 227x45x60cm (6x), dvířka na klíč</t>
  </si>
  <si>
    <t>Skříň na školní pomůcky 227x45x60cm (4x), dvířka na klíč</t>
  </si>
  <si>
    <t>Úložné skříňky se sezením 80x70x45cm (7x), dvířka na klíč</t>
  </si>
  <si>
    <t>Úložné skříňky se sezením 80x70x45cm (6x), dvířka na klíč</t>
  </si>
  <si>
    <r>
      <t>Závěsné osvěltení</t>
    </r>
    <r>
      <rPr>
        <i/>
        <sz val="11"/>
        <rFont val="Calibri"/>
        <family val="2"/>
        <scheme val="minor"/>
      </rPr>
      <t xml:space="preserve"> - zelené</t>
    </r>
    <r>
      <rPr>
        <sz val="11"/>
        <rFont val="Calibri"/>
        <family val="2"/>
        <scheme val="minor"/>
      </rPr>
      <t xml:space="preserve"> včetně připojení a zavěšení</t>
    </r>
  </si>
  <si>
    <r>
      <t>Závěsné osvěltení</t>
    </r>
    <r>
      <rPr>
        <i/>
        <sz val="11"/>
        <rFont val="Calibri"/>
        <family val="2"/>
        <scheme val="minor"/>
      </rPr>
      <t xml:space="preserve"> - Oranžové</t>
    </r>
    <r>
      <rPr>
        <sz val="11"/>
        <rFont val="Calibri"/>
        <family val="2"/>
        <scheme val="minor"/>
      </rPr>
      <t xml:space="preserve"> včetně připojení a zavěšení</t>
    </r>
  </si>
  <si>
    <r>
      <t xml:space="preserve">Závěsné osvěltení </t>
    </r>
    <r>
      <rPr>
        <i/>
        <sz val="11"/>
        <rFont val="Calibri"/>
        <family val="2"/>
        <scheme val="minor"/>
      </rPr>
      <t>- šedé včetně připojení</t>
    </r>
    <r>
      <rPr>
        <sz val="11"/>
        <rFont val="Calibri"/>
        <family val="2"/>
        <scheme val="minor"/>
      </rPr>
      <t xml:space="preserve"> a zavěšení</t>
    </r>
  </si>
  <si>
    <r>
      <t xml:space="preserve">Nástěnné hodiny
</t>
    </r>
    <r>
      <rPr>
        <i/>
        <sz val="11"/>
        <rFont val="Calibri"/>
        <family val="2"/>
        <scheme val="minor"/>
      </rPr>
      <t>75cm černé</t>
    </r>
  </si>
  <si>
    <r>
      <t xml:space="preserve">Stůl knihovníka </t>
    </r>
    <r>
      <rPr>
        <i/>
        <sz val="11"/>
        <rFont val="Calibri"/>
        <family val="2"/>
        <scheme val="minor"/>
      </rPr>
      <t>120x60</t>
    </r>
  </si>
  <si>
    <t>Montáž prvků může zahrnovat práce ve výškách do 4 metrů.</t>
  </si>
  <si>
    <t>ZŠ Jana Amose Komenského - interiér</t>
  </si>
  <si>
    <r>
      <t xml:space="preserve">Konferenční židle - polstrovaná 
</t>
    </r>
    <r>
      <rPr>
        <i/>
        <sz val="11"/>
        <color theme="1"/>
        <rFont val="Calibri"/>
        <family val="2"/>
        <scheme val="minor"/>
      </rPr>
      <t xml:space="preserve">RAL </t>
    </r>
    <r>
      <rPr>
        <sz val="11"/>
        <color theme="1"/>
        <rFont val="Calibri"/>
        <family val="2"/>
        <scheme val="minor"/>
      </rPr>
      <t>- žlutá</t>
    </r>
  </si>
  <si>
    <t>Konferenční židle - polstrovaná 
RAL - šedá</t>
  </si>
  <si>
    <t>Pohovka dvoumístná 180x80
žlutá</t>
  </si>
  <si>
    <t>Křeslo polstrované - ušák
žlutá</t>
  </si>
  <si>
    <t>Podnožka polstrovaná k ušáku
žlutá</t>
  </si>
  <si>
    <t>Balanční puf
světle šedý</t>
  </si>
  <si>
    <t>Sestava prac. Stolu 180x80 a kanc. kontejneru</t>
  </si>
  <si>
    <t xml:space="preserve">Pracovní stůl 160x80cm
</t>
  </si>
  <si>
    <t>Odkládací stolek</t>
  </si>
  <si>
    <t>Magnetická skleněná tabule 
200x120cm - bíé sklo</t>
  </si>
  <si>
    <t>Stolní lampa s úchytem na stůl
tmavě šedá - kovová</t>
  </si>
  <si>
    <t>Dělicí paravan
30x160cm</t>
  </si>
  <si>
    <t xml:space="preserve">Truhlík samozavlažovací 
60x20x20 - antracit </t>
  </si>
  <si>
    <t xml:space="preserve">Kancelářská židle 
</t>
  </si>
  <si>
    <t>Nástěnné hodiny kulaté
d 40cm - žlutý ciferník</t>
  </si>
  <si>
    <t>Konferenční stůl oválný 240x120cm</t>
  </si>
  <si>
    <t>Granitový dřez 62x44</t>
  </si>
  <si>
    <t>Kolejnice na záclony 4,2m
včetně konzolí</t>
  </si>
  <si>
    <t>Záclony béžové
145x300cm</t>
  </si>
  <si>
    <t>Zrcadlo lepené na dveře
40x150cm</t>
  </si>
  <si>
    <t>Obraz na plátně v rámu -antracit 50x70cm</t>
  </si>
  <si>
    <t>Stolová deska 270x65 konzolová - světlý dub</t>
  </si>
  <si>
    <t>kuchyňské spotřebiče
 I150</t>
  </si>
  <si>
    <t>Kuchyňská linka</t>
  </si>
  <si>
    <t>Obklad místnosti 1.02A</t>
  </si>
  <si>
    <t>Obklad Místnosti 1.02B</t>
  </si>
  <si>
    <t>Kancelářská skříň
50x65x210cm</t>
  </si>
  <si>
    <t>Skříňová sestava
80x45x210 - 4ks</t>
  </si>
  <si>
    <t>Policová sestava
80x45x210 - 4ks</t>
  </si>
  <si>
    <t>1NP</t>
  </si>
  <si>
    <t>Nedílnou součástí výkazu je PD "Interiér ZŠ J.A.Komenského - část 2 vybrané prostory 2. a 4. NP" a "Interiér ZŠ J.A.Komenského - část 3 vybrané prostory 1. NP" včetně tabulek prvků.</t>
  </si>
  <si>
    <t>Typové prvky 1NP</t>
  </si>
  <si>
    <t>Zakázková výroba 1NP</t>
  </si>
  <si>
    <t>Zpracovatel výkazu:</t>
  </si>
  <si>
    <t>D-Plus, projektová a inženýrská a.s.</t>
  </si>
  <si>
    <t>Zhotovitel (uchazeč):</t>
  </si>
  <si>
    <t>Kontaktní údaje:</t>
  </si>
  <si>
    <t>adresa</t>
  </si>
  <si>
    <t>IČ</t>
  </si>
  <si>
    <t>Soupis prací, dodávek a služeb s výkazem výměr</t>
  </si>
  <si>
    <t>Projekt interiéru ZŠ J.A.Komenského část 2 + 3 vybrané části 1. 2. a 4. NP</t>
  </si>
  <si>
    <t>Datum zpracování soupisu:</t>
  </si>
  <si>
    <t>Výkaz spolus s dokumentací vydán dne:</t>
  </si>
  <si>
    <t>firma</t>
  </si>
  <si>
    <t xml:space="preserve">datum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</si>
</sst>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64" fontId="0" fillId="0" borderId="0" xfId="20" applyNumberFormat="1" applyFont="1" applyAlignment="1">
      <alignment vertical="top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right" vertical="top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/>
    </xf>
    <xf numFmtId="0" fontId="0" fillId="3" borderId="10" xfId="0" applyFill="1" applyBorder="1"/>
    <xf numFmtId="0" fontId="5" fillId="3" borderId="11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/>
    </xf>
    <xf numFmtId="164" fontId="3" fillId="3" borderId="6" xfId="20" applyNumberFormat="1" applyFont="1" applyFill="1" applyBorder="1" applyAlignment="1">
      <alignment vertical="top"/>
    </xf>
    <xf numFmtId="164" fontId="3" fillId="3" borderId="6" xfId="0" applyNumberFormat="1" applyFont="1" applyFill="1" applyBorder="1" applyAlignment="1">
      <alignment horizontal="center"/>
    </xf>
    <xf numFmtId="0" fontId="0" fillId="0" borderId="12" xfId="0" applyBorder="1" applyAlignment="1">
      <alignment vertical="top" wrapText="1"/>
    </xf>
    <xf numFmtId="164" fontId="0" fillId="0" borderId="13" xfId="20" applyNumberFormat="1" applyFont="1" applyBorder="1" applyAlignment="1">
      <alignment vertical="top"/>
    </xf>
    <xf numFmtId="0" fontId="0" fillId="3" borderId="14" xfId="0" applyFill="1" applyBorder="1" applyAlignment="1">
      <alignment horizontal="right" vertical="top"/>
    </xf>
    <xf numFmtId="0" fontId="0" fillId="3" borderId="9" xfId="0" applyFill="1" applyBorder="1" applyAlignment="1">
      <alignment horizontal="left" vertical="top"/>
    </xf>
    <xf numFmtId="0" fontId="0" fillId="0" borderId="15" xfId="0" applyBorder="1" applyAlignment="1">
      <alignment vertical="top" wrapText="1"/>
    </xf>
    <xf numFmtId="164" fontId="0" fillId="0" borderId="16" xfId="20" applyNumberFormat="1" applyFont="1" applyBorder="1" applyAlignment="1">
      <alignment vertical="top"/>
    </xf>
    <xf numFmtId="164" fontId="5" fillId="0" borderId="17" xfId="20" applyNumberFormat="1" applyFont="1" applyBorder="1" applyAlignment="1">
      <alignment vertical="top"/>
    </xf>
    <xf numFmtId="164" fontId="5" fillId="0" borderId="13" xfId="20" applyNumberFormat="1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164" fontId="5" fillId="0" borderId="19" xfId="20" applyNumberFormat="1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164" fontId="5" fillId="0" borderId="21" xfId="20" applyNumberFormat="1" applyFont="1" applyBorder="1" applyAlignment="1">
      <alignment vertical="top"/>
    </xf>
    <xf numFmtId="0" fontId="0" fillId="3" borderId="14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164" fontId="3" fillId="3" borderId="22" xfId="0" applyNumberFormat="1" applyFont="1" applyFill="1" applyBorder="1" applyAlignment="1">
      <alignment horizontal="center" wrapText="1"/>
    </xf>
    <xf numFmtId="0" fontId="0" fillId="3" borderId="11" xfId="0" applyFill="1" applyBorder="1" applyAlignment="1">
      <alignment horizontal="left" wrapText="1"/>
    </xf>
    <xf numFmtId="0" fontId="0" fillId="3" borderId="10" xfId="0" applyFill="1" applyBorder="1" applyAlignment="1">
      <alignment horizontal="right" wrapText="1"/>
    </xf>
    <xf numFmtId="0" fontId="5" fillId="0" borderId="23" xfId="0" applyFont="1" applyBorder="1" applyAlignment="1">
      <alignment horizontal="right" vertical="top"/>
    </xf>
    <xf numFmtId="0" fontId="5" fillId="0" borderId="24" xfId="0" applyFont="1" applyBorder="1" applyAlignment="1">
      <alignment horizontal="right" vertical="top"/>
    </xf>
    <xf numFmtId="0" fontId="5" fillId="0" borderId="25" xfId="0" applyFont="1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26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4" fontId="0" fillId="0" borderId="21" xfId="2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13" xfId="2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64" fontId="0" fillId="0" borderId="13" xfId="2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64" fontId="0" fillId="0" borderId="16" xfId="20" applyNumberFormat="1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164" fontId="0" fillId="0" borderId="21" xfId="2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164" fontId="0" fillId="0" borderId="13" xfId="20" applyNumberFormat="1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64" fontId="0" fillId="0" borderId="0" xfId="20" applyNumberFormat="1" applyFont="1" applyBorder="1" applyAlignment="1">
      <alignment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17" xfId="20" applyNumberFormat="1" applyFont="1" applyBorder="1" applyAlignment="1">
      <alignment vertical="center"/>
    </xf>
    <xf numFmtId="0" fontId="5" fillId="0" borderId="28" xfId="0" applyFont="1" applyBorder="1" applyAlignment="1">
      <alignment horizontal="left" vertical="top"/>
    </xf>
    <xf numFmtId="0" fontId="0" fillId="0" borderId="8" xfId="0" applyBorder="1"/>
    <xf numFmtId="0" fontId="0" fillId="0" borderId="4" xfId="0" applyBorder="1"/>
    <xf numFmtId="0" fontId="0" fillId="0" borderId="1" xfId="0" applyBorder="1" applyAlignment="1">
      <alignment vertical="top" wrapText="1"/>
    </xf>
    <xf numFmtId="1" fontId="0" fillId="0" borderId="0" xfId="21" applyNumberFormat="1" applyFont="1" applyBorder="1" applyAlignment="1">
      <alignment vertical="top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164" fontId="3" fillId="3" borderId="11" xfId="20" applyNumberFormat="1" applyFont="1" applyFill="1" applyBorder="1"/>
    <xf numFmtId="164" fontId="3" fillId="3" borderId="22" xfId="20" applyNumberFormat="1" applyFont="1" applyFill="1" applyBorder="1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164" fontId="0" fillId="0" borderId="33" xfId="20" applyNumberFormat="1" applyFont="1" applyBorder="1" applyAlignment="1">
      <alignment vertical="center"/>
    </xf>
    <xf numFmtId="0" fontId="0" fillId="0" borderId="32" xfId="0" applyBorder="1" applyAlignment="1">
      <alignment vertical="top" wrapText="1"/>
    </xf>
    <xf numFmtId="164" fontId="0" fillId="0" borderId="17" xfId="20" applyNumberFormat="1" applyFont="1" applyBorder="1" applyAlignment="1">
      <alignment horizontal="right" vertical="center"/>
    </xf>
    <xf numFmtId="164" fontId="0" fillId="0" borderId="33" xfId="20" applyNumberFormat="1" applyFont="1" applyBorder="1" applyAlignment="1">
      <alignment horizontal="right" vertical="center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/>
    </xf>
    <xf numFmtId="164" fontId="3" fillId="3" borderId="0" xfId="20" applyNumberFormat="1" applyFont="1" applyFill="1" applyBorder="1"/>
    <xf numFmtId="164" fontId="3" fillId="3" borderId="30" xfId="20" applyNumberFormat="1" applyFont="1" applyFill="1" applyBorder="1" applyAlignment="1">
      <alignment vertical="top"/>
    </xf>
    <xf numFmtId="0" fontId="0" fillId="3" borderId="34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0" borderId="2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164" fontId="0" fillId="0" borderId="33" xfId="2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164" fontId="5" fillId="0" borderId="0" xfId="20" applyNumberFormat="1" applyFont="1" applyBorder="1" applyAlignment="1">
      <alignment vertical="top"/>
    </xf>
    <xf numFmtId="164" fontId="0" fillId="0" borderId="0" xfId="0" applyNumberFormat="1"/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0" fillId="0" borderId="25" xfId="0" applyBorder="1" applyAlignment="1">
      <alignment vertical="top" wrapText="1"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left"/>
    </xf>
    <xf numFmtId="0" fontId="0" fillId="0" borderId="24" xfId="0" applyBorder="1"/>
    <xf numFmtId="164" fontId="0" fillId="0" borderId="17" xfId="20" applyNumberFormat="1" applyFont="1" applyBorder="1" applyAlignment="1">
      <alignment vertical="top"/>
    </xf>
    <xf numFmtId="0" fontId="5" fillId="0" borderId="40" xfId="0" applyFont="1" applyBorder="1" applyAlignment="1">
      <alignment vertical="top" wrapText="1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3" borderId="9" xfId="0" applyFont="1" applyFill="1" applyBorder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164" fontId="0" fillId="0" borderId="17" xfId="20" applyNumberFormat="1" applyFont="1" applyBorder="1" applyAlignment="1">
      <alignment horizontal="center" vertical="center"/>
    </xf>
    <xf numFmtId="164" fontId="0" fillId="0" borderId="12" xfId="20" applyNumberFormat="1" applyFont="1" applyBorder="1" applyAlignment="1">
      <alignment vertical="top"/>
    </xf>
    <xf numFmtId="164" fontId="0" fillId="0" borderId="32" xfId="20" applyNumberFormat="1" applyFont="1" applyBorder="1" applyAlignment="1">
      <alignment horizontal="right" vertical="center"/>
    </xf>
    <xf numFmtId="164" fontId="0" fillId="0" borderId="2" xfId="20" applyNumberFormat="1" applyFont="1" applyBorder="1" applyAlignment="1">
      <alignment vertical="top"/>
    </xf>
    <xf numFmtId="44" fontId="0" fillId="0" borderId="32" xfId="20" applyFont="1" applyBorder="1" applyAlignment="1">
      <alignment vertical="center"/>
    </xf>
    <xf numFmtId="164" fontId="0" fillId="0" borderId="19" xfId="20" applyNumberFormat="1" applyFont="1" applyBorder="1" applyAlignment="1">
      <alignment vertical="center"/>
    </xf>
    <xf numFmtId="0" fontId="0" fillId="4" borderId="2" xfId="0" applyFill="1" applyBorder="1" applyProtection="1">
      <protection locked="0"/>
    </xf>
    <xf numFmtId="14" fontId="0" fillId="4" borderId="32" xfId="0" applyNumberFormat="1" applyFill="1" applyBorder="1" applyProtection="1">
      <protection locked="0"/>
    </xf>
    <xf numFmtId="0" fontId="3" fillId="0" borderId="0" xfId="0" applyFont="1"/>
    <xf numFmtId="0" fontId="0" fillId="0" borderId="4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3" borderId="2" xfId="0" applyFill="1" applyBorder="1"/>
    <xf numFmtId="0" fontId="0" fillId="0" borderId="2" xfId="0" applyBorder="1"/>
    <xf numFmtId="14" fontId="0" fillId="0" borderId="0" xfId="0" applyNumberFormat="1"/>
    <xf numFmtId="44" fontId="3" fillId="3" borderId="6" xfId="0" applyNumberFormat="1" applyFont="1" applyFill="1" applyBorder="1"/>
    <xf numFmtId="0" fontId="0" fillId="0" borderId="21" xfId="0" applyBorder="1" applyAlignment="1">
      <alignment horizontal="right"/>
    </xf>
    <xf numFmtId="44" fontId="0" fillId="0" borderId="13" xfId="0" applyNumberFormat="1" applyBorder="1" applyAlignment="1">
      <alignment horizontal="right"/>
    </xf>
    <xf numFmtId="0" fontId="3" fillId="3" borderId="44" xfId="0" applyFont="1" applyFill="1" applyBorder="1"/>
    <xf numFmtId="0" fontId="3" fillId="3" borderId="5" xfId="0" applyFont="1" applyFill="1" applyBorder="1"/>
    <xf numFmtId="44" fontId="3" fillId="3" borderId="6" xfId="20" applyFont="1" applyFill="1" applyBorder="1" applyProtection="1">
      <protection/>
    </xf>
    <xf numFmtId="44" fontId="0" fillId="0" borderId="0" xfId="0" applyNumberFormat="1"/>
    <xf numFmtId="0" fontId="0" fillId="3" borderId="5" xfId="0" applyFill="1" applyBorder="1" applyAlignment="1">
      <alignment horizontal="right"/>
    </xf>
    <xf numFmtId="0" fontId="0" fillId="0" borderId="4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0" fillId="0" borderId="2" xfId="20" applyNumberFormat="1" applyFont="1" applyBorder="1" applyAlignment="1" applyProtection="1">
      <alignment horizontal="center" vertical="center"/>
      <protection/>
    </xf>
    <xf numFmtId="164" fontId="0" fillId="0" borderId="13" xfId="2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20" applyFont="1" applyBorder="1" applyAlignment="1" applyProtection="1">
      <alignment horizontal="center" vertical="center"/>
      <protection/>
    </xf>
    <xf numFmtId="44" fontId="0" fillId="0" borderId="43" xfId="20" applyFont="1" applyBorder="1" applyAlignment="1" applyProtection="1">
      <alignment horizontal="center" vertical="center"/>
      <protection/>
    </xf>
    <xf numFmtId="164" fontId="0" fillId="4" borderId="20" xfId="20" applyNumberFormat="1" applyFont="1" applyFill="1" applyBorder="1" applyAlignment="1" applyProtection="1">
      <alignment horizontal="center" vertical="center"/>
      <protection locked="0"/>
    </xf>
    <xf numFmtId="164" fontId="5" fillId="4" borderId="2" xfId="20" applyNumberFormat="1" applyFont="1" applyFill="1" applyBorder="1" applyAlignment="1" applyProtection="1">
      <alignment horizontal="center" vertical="center"/>
      <protection locked="0"/>
    </xf>
    <xf numFmtId="164" fontId="0" fillId="4" borderId="2" xfId="20" applyNumberFormat="1" applyFont="1" applyFill="1" applyBorder="1" applyAlignment="1" applyProtection="1">
      <alignment horizontal="center" vertical="center"/>
      <protection locked="0"/>
    </xf>
    <xf numFmtId="1" fontId="0" fillId="4" borderId="12" xfId="21" applyNumberFormat="1" applyFont="1" applyFill="1" applyBorder="1" applyAlignment="1" applyProtection="1">
      <alignment horizontal="center" vertical="top"/>
      <protection locked="0"/>
    </xf>
    <xf numFmtId="164" fontId="0" fillId="4" borderId="15" xfId="0" applyNumberFormat="1" applyFill="1" applyBorder="1" applyAlignment="1" applyProtection="1">
      <alignment vertical="top"/>
      <protection locked="0"/>
    </xf>
    <xf numFmtId="164" fontId="0" fillId="4" borderId="12" xfId="0" applyNumberFormat="1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164" fontId="0" fillId="4" borderId="12" xfId="20" applyNumberFormat="1" applyFont="1" applyFill="1" applyBorder="1" applyAlignment="1" applyProtection="1">
      <alignment horizontal="center" vertical="center"/>
      <protection locked="0"/>
    </xf>
    <xf numFmtId="164" fontId="0" fillId="4" borderId="32" xfId="20" applyNumberFormat="1" applyFont="1" applyFill="1" applyBorder="1" applyAlignment="1" applyProtection="1">
      <alignment horizontal="center" vertical="center"/>
      <protection locked="0"/>
    </xf>
    <xf numFmtId="164" fontId="0" fillId="4" borderId="12" xfId="20" applyNumberFormat="1" applyFont="1" applyFill="1" applyBorder="1" applyAlignment="1" applyProtection="1">
      <alignment horizontal="right" vertical="center"/>
      <protection locked="0"/>
    </xf>
    <xf numFmtId="1" fontId="0" fillId="4" borderId="32" xfId="21" applyNumberFormat="1" applyFont="1" applyFill="1" applyBorder="1" applyAlignment="1" applyProtection="1">
      <alignment horizontal="center" vertical="center"/>
      <protection locked="0"/>
    </xf>
    <xf numFmtId="164" fontId="0" fillId="4" borderId="15" xfId="20" applyNumberFormat="1" applyFon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vertical="center"/>
      <protection locked="0"/>
    </xf>
    <xf numFmtId="164" fontId="5" fillId="4" borderId="12" xfId="20" applyNumberFormat="1" applyFont="1" applyFill="1" applyBorder="1" applyAlignment="1" applyProtection="1">
      <alignment vertical="top"/>
      <protection locked="0"/>
    </xf>
    <xf numFmtId="164" fontId="5" fillId="4" borderId="2" xfId="20" applyNumberFormat="1" applyFont="1" applyFill="1" applyBorder="1" applyAlignment="1" applyProtection="1">
      <alignment vertical="top"/>
      <protection locked="0"/>
    </xf>
    <xf numFmtId="164" fontId="5" fillId="4" borderId="20" xfId="20" applyNumberFormat="1" applyFont="1" applyFill="1" applyBorder="1" applyAlignment="1" applyProtection="1">
      <alignment vertical="top"/>
      <protection locked="0"/>
    </xf>
    <xf numFmtId="164" fontId="5" fillId="4" borderId="18" xfId="20" applyNumberFormat="1" applyFont="1" applyFill="1" applyBorder="1" applyAlignment="1" applyProtection="1">
      <alignment vertical="top"/>
      <protection locked="0"/>
    </xf>
    <xf numFmtId="1" fontId="0" fillId="4" borderId="2" xfId="21" applyNumberFormat="1" applyFont="1" applyFill="1" applyBorder="1" applyAlignment="1" applyProtection="1">
      <alignment horizontal="center" vertical="center"/>
      <protection locked="0"/>
    </xf>
    <xf numFmtId="164" fontId="0" fillId="4" borderId="20" xfId="20" applyNumberFormat="1" applyFont="1" applyFill="1" applyBorder="1" applyAlignment="1" applyProtection="1">
      <alignment vertical="center"/>
      <protection locked="0"/>
    </xf>
    <xf numFmtId="164" fontId="0" fillId="4" borderId="2" xfId="20" applyNumberFormat="1" applyFont="1" applyFill="1" applyBorder="1" applyAlignment="1" applyProtection="1">
      <alignment vertical="center"/>
      <protection locked="0"/>
    </xf>
    <xf numFmtId="164" fontId="0" fillId="4" borderId="18" xfId="20" applyNumberFormat="1" applyFont="1" applyFill="1" applyBorder="1" applyAlignment="1" applyProtection="1">
      <alignment vertical="center"/>
      <protection locked="0"/>
    </xf>
    <xf numFmtId="164" fontId="0" fillId="4" borderId="12" xfId="2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64" fontId="0" fillId="0" borderId="49" xfId="20" applyNumberFormat="1" applyFont="1" applyBorder="1" applyAlignment="1" applyProtection="1">
      <alignment horizontal="center" vertical="center"/>
      <protection/>
    </xf>
    <xf numFmtId="164" fontId="0" fillId="0" borderId="25" xfId="20" applyNumberFormat="1" applyFont="1" applyBorder="1" applyAlignment="1" applyProtection="1">
      <alignment horizontal="center" vertical="center"/>
      <protection/>
    </xf>
    <xf numFmtId="164" fontId="0" fillId="0" borderId="50" xfId="20" applyNumberFormat="1" applyFont="1" applyBorder="1" applyAlignment="1" applyProtection="1">
      <alignment horizontal="center" vertical="center"/>
      <protection/>
    </xf>
    <xf numFmtId="164" fontId="0" fillId="0" borderId="51" xfId="20" applyNumberFormat="1" applyFont="1" applyBorder="1" applyAlignment="1" applyProtection="1">
      <alignment horizontal="center" vertical="center"/>
      <protection/>
    </xf>
    <xf numFmtId="164" fontId="0" fillId="0" borderId="52" xfId="2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64" fontId="0" fillId="0" borderId="53" xfId="20" applyNumberFormat="1" applyFont="1" applyBorder="1" applyAlignment="1" applyProtection="1">
      <alignment horizontal="center" vertical="center"/>
      <protection/>
    </xf>
    <xf numFmtId="164" fontId="0" fillId="0" borderId="41" xfId="20" applyNumberFormat="1" applyFont="1" applyBorder="1" applyAlignment="1" applyProtection="1">
      <alignment horizontal="center" vertical="center"/>
      <protection/>
    </xf>
    <xf numFmtId="164" fontId="0" fillId="0" borderId="54" xfId="20" applyNumberFormat="1" applyFont="1" applyBorder="1" applyAlignment="1" applyProtection="1">
      <alignment horizontal="center" vertical="center"/>
      <protection/>
    </xf>
    <xf numFmtId="0" fontId="0" fillId="3" borderId="4" xfId="0" applyFill="1" applyBorder="1"/>
    <xf numFmtId="0" fontId="0" fillId="3" borderId="36" xfId="0" applyFill="1" applyBorder="1"/>
    <xf numFmtId="0" fontId="0" fillId="3" borderId="1" xfId="0" applyFill="1" applyBorder="1"/>
    <xf numFmtId="0" fontId="0" fillId="3" borderId="51" xfId="0" applyFill="1" applyBorder="1"/>
    <xf numFmtId="0" fontId="0" fillId="3" borderId="52" xfId="0" applyFill="1" applyBorder="1"/>
    <xf numFmtId="0" fontId="0" fillId="4" borderId="4" xfId="0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51" xfId="0" applyFill="1" applyBorder="1" applyAlignment="1" applyProtection="1">
      <alignment horizontal="left"/>
      <protection locked="0"/>
    </xf>
    <xf numFmtId="0" fontId="0" fillId="4" borderId="52" xfId="0" applyFill="1" applyBorder="1" applyAlignment="1" applyProtection="1">
      <alignment horizontal="left"/>
      <protection locked="0"/>
    </xf>
    <xf numFmtId="0" fontId="0" fillId="3" borderId="55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" borderId="4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3" borderId="5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51" xfId="0" applyNumberForma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14" fontId="0" fillId="4" borderId="38" xfId="0" applyNumberFormat="1" applyFill="1" applyBorder="1" applyAlignment="1" applyProtection="1">
      <alignment horizontal="left"/>
      <protection locked="0"/>
    </xf>
    <xf numFmtId="14" fontId="0" fillId="4" borderId="39" xfId="0" applyNumberFormat="1" applyFill="1" applyBorder="1" applyAlignment="1" applyProtection="1">
      <alignment horizontal="left"/>
      <protection locked="0"/>
    </xf>
    <xf numFmtId="14" fontId="0" fillId="4" borderId="41" xfId="0" applyNumberFormat="1" applyFill="1" applyBorder="1" applyAlignment="1" applyProtection="1">
      <alignment horizontal="left"/>
      <protection locked="0"/>
    </xf>
    <xf numFmtId="14" fontId="0" fillId="4" borderId="53" xfId="0" applyNumberFormat="1" applyFill="1" applyBorder="1" applyAlignment="1" applyProtection="1">
      <alignment horizontal="left"/>
      <protection locked="0"/>
    </xf>
    <xf numFmtId="14" fontId="0" fillId="4" borderId="54" xfId="0" applyNumberForma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164" fontId="0" fillId="0" borderId="12" xfId="20" applyNumberFormat="1" applyFont="1" applyBorder="1" applyAlignment="1" applyProtection="1">
      <alignment horizontal="center" vertical="center"/>
      <protection/>
    </xf>
    <xf numFmtId="164" fontId="0" fillId="0" borderId="17" xfId="20" applyNumberFormat="1" applyFont="1" applyBorder="1" applyAlignment="1" applyProtection="1">
      <alignment horizontal="center" vertical="center"/>
      <protection/>
    </xf>
    <xf numFmtId="164" fontId="0" fillId="0" borderId="32" xfId="20" applyNumberFormat="1" applyFont="1" applyBorder="1" applyAlignment="1" applyProtection="1">
      <alignment horizontal="center" vertical="center"/>
      <protection/>
    </xf>
    <xf numFmtId="164" fontId="0" fillId="0" borderId="33" xfId="20" applyNumberFormat="1" applyFont="1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4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9" fontId="0" fillId="0" borderId="2" xfId="0" applyNumberFormat="1" applyBorder="1" applyAlignment="1">
      <alignment horizontal="right"/>
    </xf>
    <xf numFmtId="44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64" fontId="0" fillId="4" borderId="53" xfId="20" applyNumberFormat="1" applyFont="1" applyFill="1" applyBorder="1" applyAlignment="1" applyProtection="1">
      <alignment horizontal="center" vertical="center"/>
      <protection locked="0"/>
    </xf>
    <xf numFmtId="164" fontId="0" fillId="4" borderId="41" xfId="20" applyNumberFormat="1" applyFont="1" applyFill="1" applyBorder="1" applyAlignment="1" applyProtection="1">
      <alignment horizontal="center" vertical="center"/>
      <protection locked="0"/>
    </xf>
    <xf numFmtId="44" fontId="0" fillId="0" borderId="12" xfId="20" applyFont="1" applyBorder="1" applyAlignment="1" applyProtection="1">
      <alignment horizontal="center" vertical="center"/>
      <protection/>
    </xf>
    <xf numFmtId="44" fontId="0" fillId="0" borderId="17" xfId="20" applyFont="1" applyBorder="1" applyAlignment="1" applyProtection="1">
      <alignment horizontal="center" vertical="center"/>
      <protection/>
    </xf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55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3" borderId="24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164" fontId="0" fillId="4" borderId="49" xfId="20" applyNumberFormat="1" applyFont="1" applyFill="1" applyBorder="1" applyAlignment="1" applyProtection="1">
      <alignment horizontal="center" vertical="center"/>
      <protection locked="0"/>
    </xf>
    <xf numFmtId="164" fontId="0" fillId="4" borderId="25" xfId="2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2" borderId="4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3" borderId="4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59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7" xfId="0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A16F-38B8-41DF-8155-6403D3282792}">
  <dimension ref="B2:P55"/>
  <sheetViews>
    <sheetView view="pageLayout" zoomScaleSheetLayoutView="115" workbookViewId="0" topLeftCell="A7">
      <selection activeCell="E49" sqref="E49:F49"/>
    </sheetView>
  </sheetViews>
  <sheetFormatPr defaultColWidth="9.140625" defaultRowHeight="15"/>
  <cols>
    <col min="1" max="1" width="3.140625" style="0" customWidth="1"/>
    <col min="2" max="2" width="10.140625" style="0" bestFit="1" customWidth="1"/>
    <col min="3" max="3" width="10.28125" style="0" customWidth="1"/>
    <col min="4" max="4" width="23.421875" style="0" customWidth="1"/>
    <col min="5" max="5" width="3.28125" style="0" hidden="1" customWidth="1"/>
    <col min="6" max="6" width="18.7109375" style="0" customWidth="1"/>
    <col min="7" max="7" width="0.13671875" style="0" hidden="1" customWidth="1"/>
    <col min="8" max="8" width="18.28125" style="0" customWidth="1"/>
    <col min="9" max="9" width="3.421875" style="0" customWidth="1"/>
    <col min="11" max="11" width="16.57421875" style="0" bestFit="1" customWidth="1"/>
    <col min="12" max="12" width="15.421875" style="0" bestFit="1" customWidth="1"/>
    <col min="16" max="16" width="13.7109375" style="0" bestFit="1" customWidth="1"/>
  </cols>
  <sheetData>
    <row r="1" ht="6.95" customHeight="1" thickBot="1"/>
    <row r="2" spans="2:9" ht="15">
      <c r="B2" s="268" t="s">
        <v>168</v>
      </c>
      <c r="C2" s="269"/>
      <c r="D2" s="269"/>
      <c r="E2" s="269"/>
      <c r="F2" s="269"/>
      <c r="G2" s="269"/>
      <c r="H2" s="270"/>
      <c r="I2" s="164"/>
    </row>
    <row r="3" spans="2:9" ht="15.75" thickBot="1">
      <c r="B3" s="271" t="s">
        <v>169</v>
      </c>
      <c r="C3" s="272"/>
      <c r="D3" s="272"/>
      <c r="E3" s="272"/>
      <c r="F3" s="272"/>
      <c r="G3" s="272"/>
      <c r="H3" s="273"/>
      <c r="I3" s="164"/>
    </row>
    <row r="4" ht="15.75" thickBot="1"/>
    <row r="5" spans="2:8" ht="15">
      <c r="B5" s="238" t="s">
        <v>0</v>
      </c>
      <c r="C5" s="239"/>
      <c r="D5" s="239"/>
      <c r="E5" s="239"/>
      <c r="F5" s="239"/>
      <c r="G5" s="239"/>
      <c r="H5" s="240"/>
    </row>
    <row r="6" spans="2:8" ht="15">
      <c r="B6" s="241" t="s">
        <v>128</v>
      </c>
      <c r="C6" s="242"/>
      <c r="D6" s="242"/>
      <c r="E6" s="242"/>
      <c r="F6" s="242"/>
      <c r="G6" s="242"/>
      <c r="H6" s="243"/>
    </row>
    <row r="7" spans="2:8" ht="4.5" customHeight="1">
      <c r="B7" s="167"/>
      <c r="C7" s="4"/>
      <c r="D7" s="4"/>
      <c r="E7" s="4"/>
      <c r="F7" s="4"/>
      <c r="G7" s="4"/>
      <c r="H7" s="168"/>
    </row>
    <row r="8" spans="2:8" ht="15">
      <c r="B8" s="244" t="s">
        <v>1</v>
      </c>
      <c r="C8" s="245"/>
      <c r="D8" s="245"/>
      <c r="E8" s="245"/>
      <c r="F8" s="245"/>
      <c r="G8" s="245"/>
      <c r="H8" s="246"/>
    </row>
    <row r="9" spans="2:8" ht="15">
      <c r="B9" s="241" t="s">
        <v>2</v>
      </c>
      <c r="C9" s="242"/>
      <c r="D9" s="242"/>
      <c r="E9" s="242"/>
      <c r="F9" s="242"/>
      <c r="G9" s="242"/>
      <c r="H9" s="243"/>
    </row>
    <row r="10" spans="2:8" ht="4.5" customHeight="1">
      <c r="B10" s="167"/>
      <c r="C10" s="4"/>
      <c r="D10" s="4"/>
      <c r="E10" s="4"/>
      <c r="F10" s="4"/>
      <c r="G10" s="4"/>
      <c r="H10" s="168"/>
    </row>
    <row r="11" spans="2:8" ht="15">
      <c r="B11" s="244" t="s">
        <v>3</v>
      </c>
      <c r="C11" s="245"/>
      <c r="D11" s="245"/>
      <c r="E11" s="245"/>
      <c r="F11" s="245"/>
      <c r="G11" s="245"/>
      <c r="H11" s="246"/>
    </row>
    <row r="12" spans="2:8" ht="15">
      <c r="B12" s="241" t="s">
        <v>4</v>
      </c>
      <c r="C12" s="242"/>
      <c r="D12" s="242"/>
      <c r="E12" s="242"/>
      <c r="F12" s="242"/>
      <c r="G12" s="242"/>
      <c r="H12" s="243"/>
    </row>
    <row r="13" spans="2:8" ht="4.5" customHeight="1">
      <c r="B13" s="167"/>
      <c r="C13" s="4"/>
      <c r="D13" s="4"/>
      <c r="E13" s="4"/>
      <c r="F13" s="4"/>
      <c r="G13" s="4"/>
      <c r="H13" s="168"/>
    </row>
    <row r="14" spans="2:8" ht="15">
      <c r="B14" s="247" t="s">
        <v>162</v>
      </c>
      <c r="C14" s="248"/>
      <c r="D14" s="249"/>
      <c r="E14" s="169"/>
      <c r="F14" s="250" t="s">
        <v>171</v>
      </c>
      <c r="G14" s="248"/>
      <c r="H14" s="251"/>
    </row>
    <row r="15" spans="2:8" ht="15">
      <c r="B15" s="252" t="s">
        <v>163</v>
      </c>
      <c r="C15" s="253"/>
      <c r="D15" s="254"/>
      <c r="E15" s="170"/>
      <c r="F15" s="255">
        <v>45167</v>
      </c>
      <c r="G15" s="253"/>
      <c r="H15" s="256"/>
    </row>
    <row r="16" spans="2:8" ht="4.5" customHeight="1">
      <c r="B16" s="167"/>
      <c r="C16" s="4"/>
      <c r="D16" s="4"/>
      <c r="E16" s="4"/>
      <c r="F16" s="4"/>
      <c r="G16" s="4"/>
      <c r="H16" s="168"/>
    </row>
    <row r="17" spans="2:8" ht="15">
      <c r="B17" s="228" t="s">
        <v>164</v>
      </c>
      <c r="C17" s="229"/>
      <c r="D17" s="230"/>
      <c r="E17" s="169"/>
      <c r="F17" s="231" t="s">
        <v>170</v>
      </c>
      <c r="G17" s="229"/>
      <c r="H17" s="232"/>
    </row>
    <row r="18" spans="2:8" ht="15">
      <c r="B18" s="233" t="s">
        <v>172</v>
      </c>
      <c r="C18" s="234"/>
      <c r="D18" s="235"/>
      <c r="E18" s="162"/>
      <c r="F18" s="236" t="s">
        <v>173</v>
      </c>
      <c r="G18" s="234"/>
      <c r="H18" s="237"/>
    </row>
    <row r="19" spans="2:8" ht="4.5" customHeight="1">
      <c r="B19" s="167"/>
      <c r="C19" s="4"/>
      <c r="D19" s="4"/>
      <c r="E19" s="4"/>
      <c r="F19" s="4"/>
      <c r="G19" s="4"/>
      <c r="H19" s="168"/>
    </row>
    <row r="20" spans="2:8" ht="15">
      <c r="B20" s="244" t="s">
        <v>165</v>
      </c>
      <c r="C20" s="245"/>
      <c r="D20" s="245"/>
      <c r="E20" s="245"/>
      <c r="F20" s="245"/>
      <c r="G20" s="245"/>
      <c r="H20" s="246"/>
    </row>
    <row r="21" spans="2:8" ht="15.75" thickBot="1">
      <c r="B21" s="263" t="s">
        <v>166</v>
      </c>
      <c r="C21" s="264"/>
      <c r="D21" s="265"/>
      <c r="E21" s="163"/>
      <c r="F21" s="266" t="s">
        <v>167</v>
      </c>
      <c r="G21" s="264"/>
      <c r="H21" s="267"/>
    </row>
    <row r="22" spans="2:8" ht="4.5" customHeight="1" hidden="1">
      <c r="B22" s="167"/>
      <c r="C22" s="4"/>
      <c r="D22" s="4"/>
      <c r="E22" s="4"/>
      <c r="F22" s="4"/>
      <c r="G22" s="4"/>
      <c r="H22" s="168"/>
    </row>
    <row r="23" spans="2:8" ht="15">
      <c r="B23" s="257"/>
      <c r="C23" s="257"/>
      <c r="D23" s="257"/>
      <c r="E23" s="257"/>
      <c r="F23" s="257"/>
      <c r="G23" s="257"/>
      <c r="H23" s="257"/>
    </row>
    <row r="24" spans="2:8" ht="15">
      <c r="B24" s="171"/>
      <c r="C24" s="171"/>
      <c r="D24" s="171"/>
      <c r="E24" s="171"/>
      <c r="F24" s="171"/>
      <c r="G24" s="171"/>
      <c r="H24" s="171"/>
    </row>
    <row r="25" ht="15.75" thickBot="1"/>
    <row r="26" spans="2:8" ht="15.75" thickBot="1">
      <c r="B26" s="262" t="s">
        <v>5</v>
      </c>
      <c r="C26" s="261"/>
      <c r="D26" s="261" t="s">
        <v>11</v>
      </c>
      <c r="E26" s="261"/>
      <c r="F26" s="261"/>
      <c r="G26" s="261"/>
      <c r="H26" s="172">
        <f>E39+E42+E44+E47+F40+F41+F45+F46+E34+F35+F36+E37+E49+E50</f>
        <v>0</v>
      </c>
    </row>
    <row r="27" spans="2:8" ht="15">
      <c r="B27" s="285"/>
      <c r="C27" s="286"/>
      <c r="D27" s="287" t="s">
        <v>8</v>
      </c>
      <c r="E27" s="287"/>
      <c r="F27" s="287" t="s">
        <v>9</v>
      </c>
      <c r="G27" s="287"/>
      <c r="H27" s="173" t="s">
        <v>10</v>
      </c>
    </row>
    <row r="28" spans="2:8" ht="15">
      <c r="B28" s="165" t="s">
        <v>7</v>
      </c>
      <c r="C28" s="166"/>
      <c r="D28" s="288">
        <v>0.21</v>
      </c>
      <c r="E28" s="288"/>
      <c r="F28" s="289">
        <f>H26</f>
        <v>0</v>
      </c>
      <c r="G28" s="289"/>
      <c r="H28" s="174">
        <f>0.21*F28</f>
        <v>0</v>
      </c>
    </row>
    <row r="29" spans="2:8" ht="5.1" customHeight="1" thickBot="1">
      <c r="B29" s="258"/>
      <c r="C29" s="259"/>
      <c r="D29" s="259"/>
      <c r="E29" s="259"/>
      <c r="F29" s="259"/>
      <c r="G29" s="259"/>
      <c r="H29" s="260"/>
    </row>
    <row r="30" spans="2:8" ht="15.75" thickBot="1">
      <c r="B30" s="175" t="s">
        <v>6</v>
      </c>
      <c r="C30" s="176"/>
      <c r="D30" s="261" t="s">
        <v>11</v>
      </c>
      <c r="E30" s="261"/>
      <c r="F30" s="261"/>
      <c r="G30" s="261"/>
      <c r="H30" s="177">
        <f>H28+H26</f>
        <v>0</v>
      </c>
    </row>
    <row r="31" ht="15.75" thickBot="1">
      <c r="L31" s="178"/>
    </row>
    <row r="32" spans="2:8" ht="15.75" thickBot="1">
      <c r="B32" s="281" t="s">
        <v>12</v>
      </c>
      <c r="C32" s="282"/>
      <c r="D32" s="282"/>
      <c r="E32" s="282"/>
      <c r="F32" s="179" t="s">
        <v>5</v>
      </c>
      <c r="G32" s="283" t="s">
        <v>6</v>
      </c>
      <c r="H32" s="284"/>
    </row>
    <row r="33" spans="2:8" ht="5.1" customHeight="1" thickBot="1">
      <c r="B33" s="210"/>
      <c r="C33" s="211"/>
      <c r="D33" s="211"/>
      <c r="E33" s="211"/>
      <c r="F33" s="211"/>
      <c r="G33" s="211"/>
      <c r="H33" s="212"/>
    </row>
    <row r="34" spans="2:16" ht="15">
      <c r="B34" s="213" t="s">
        <v>158</v>
      </c>
      <c r="C34" s="216" t="s">
        <v>111</v>
      </c>
      <c r="D34" s="217"/>
      <c r="E34" s="218">
        <f>'1NP - typ '!H4</f>
        <v>0</v>
      </c>
      <c r="F34" s="219"/>
      <c r="G34" s="218">
        <f>E34*1.21</f>
        <v>0</v>
      </c>
      <c r="H34" s="220"/>
      <c r="L34" s="178"/>
      <c r="P34" s="178"/>
    </row>
    <row r="35" spans="2:16" ht="15">
      <c r="B35" s="214"/>
      <c r="C35" s="180" t="s">
        <v>112</v>
      </c>
      <c r="D35" s="181"/>
      <c r="E35" s="182"/>
      <c r="F35" s="182">
        <f>'1NP - typ '!H25</f>
        <v>0</v>
      </c>
      <c r="G35" s="221">
        <f>F35*1.21</f>
        <v>0</v>
      </c>
      <c r="H35" s="222"/>
      <c r="L35" s="178"/>
      <c r="P35" s="178"/>
    </row>
    <row r="36" spans="2:16" ht="15">
      <c r="B36" s="214"/>
      <c r="C36" s="180" t="s">
        <v>113</v>
      </c>
      <c r="D36" s="181"/>
      <c r="E36" s="182"/>
      <c r="F36" s="182">
        <f>'1NP - atyp'!H4</f>
        <v>0</v>
      </c>
      <c r="G36" s="221">
        <f>F36*1.21</f>
        <v>0</v>
      </c>
      <c r="H36" s="222"/>
      <c r="L36" s="178"/>
      <c r="P36" s="178"/>
    </row>
    <row r="37" spans="2:16" ht="15.75" thickBot="1">
      <c r="B37" s="215"/>
      <c r="C37" s="223" t="s">
        <v>114</v>
      </c>
      <c r="D37" s="224"/>
      <c r="E37" s="225">
        <f>'1NP - atyp'!H19</f>
        <v>0</v>
      </c>
      <c r="F37" s="226"/>
      <c r="G37" s="225">
        <f>E37*1.21</f>
        <v>0</v>
      </c>
      <c r="H37" s="227"/>
      <c r="P37" s="178"/>
    </row>
    <row r="38" spans="2:8" ht="5.1" customHeight="1" thickBot="1">
      <c r="B38" s="210"/>
      <c r="C38" s="211"/>
      <c r="D38" s="211"/>
      <c r="E38" s="211"/>
      <c r="F38" s="211"/>
      <c r="G38" s="211"/>
      <c r="H38" s="212"/>
    </row>
    <row r="39" spans="2:16" ht="15">
      <c r="B39" s="213" t="s">
        <v>13</v>
      </c>
      <c r="C39" s="216" t="s">
        <v>111</v>
      </c>
      <c r="D39" s="217"/>
      <c r="E39" s="218">
        <f>'2NP - typ'!H4</f>
        <v>0</v>
      </c>
      <c r="F39" s="219"/>
      <c r="G39" s="218">
        <f>E39*1.21</f>
        <v>0</v>
      </c>
      <c r="H39" s="220"/>
      <c r="L39" s="178"/>
      <c r="P39" s="178"/>
    </row>
    <row r="40" spans="2:16" ht="15">
      <c r="B40" s="214"/>
      <c r="C40" s="180" t="s">
        <v>112</v>
      </c>
      <c r="D40" s="181"/>
      <c r="E40" s="182"/>
      <c r="F40" s="182">
        <f>'2NP - typ'!H26</f>
        <v>0</v>
      </c>
      <c r="G40" s="221">
        <f>F40*1.21</f>
        <v>0</v>
      </c>
      <c r="H40" s="222"/>
      <c r="L40" s="178"/>
      <c r="P40" s="178"/>
    </row>
    <row r="41" spans="2:16" ht="15">
      <c r="B41" s="214"/>
      <c r="C41" s="180" t="s">
        <v>113</v>
      </c>
      <c r="D41" s="181"/>
      <c r="E41" s="182"/>
      <c r="F41" s="182">
        <f>'2NP - atyp'!H4</f>
        <v>0</v>
      </c>
      <c r="G41" s="221">
        <f>F41*1.21</f>
        <v>0</v>
      </c>
      <c r="H41" s="222"/>
      <c r="L41" s="178"/>
      <c r="P41" s="178"/>
    </row>
    <row r="42" spans="2:16" ht="15.75" thickBot="1">
      <c r="B42" s="215"/>
      <c r="C42" s="223" t="s">
        <v>114</v>
      </c>
      <c r="D42" s="224"/>
      <c r="E42" s="225">
        <f>'2NP - atyp'!H31</f>
        <v>0</v>
      </c>
      <c r="F42" s="226"/>
      <c r="G42" s="225">
        <f>E42*1.21</f>
        <v>0</v>
      </c>
      <c r="H42" s="227"/>
      <c r="P42" s="178"/>
    </row>
    <row r="43" spans="2:8" ht="5.1" customHeight="1" thickBot="1">
      <c r="B43" s="278"/>
      <c r="C43" s="279"/>
      <c r="D43" s="279"/>
      <c r="E43" s="279"/>
      <c r="F43" s="279"/>
      <c r="G43" s="279"/>
      <c r="H43" s="280"/>
    </row>
    <row r="44" spans="2:8" ht="15">
      <c r="B44" s="302" t="s">
        <v>14</v>
      </c>
      <c r="C44" s="216" t="s">
        <v>111</v>
      </c>
      <c r="D44" s="217"/>
      <c r="E44" s="274">
        <f>'4NP - typ'!H4</f>
        <v>0</v>
      </c>
      <c r="F44" s="274"/>
      <c r="G44" s="274">
        <f>E44*1.21</f>
        <v>0</v>
      </c>
      <c r="H44" s="275"/>
    </row>
    <row r="45" spans="2:8" ht="15">
      <c r="B45" s="303"/>
      <c r="C45" s="180" t="s">
        <v>112</v>
      </c>
      <c r="D45" s="181"/>
      <c r="E45" s="182"/>
      <c r="F45" s="182">
        <f>'4NP - typ'!H28</f>
        <v>0</v>
      </c>
      <c r="G45" s="182"/>
      <c r="H45" s="183">
        <f>F45*1.21</f>
        <v>0</v>
      </c>
    </row>
    <row r="46" spans="2:8" ht="15">
      <c r="B46" s="303"/>
      <c r="C46" s="180" t="s">
        <v>113</v>
      </c>
      <c r="D46" s="181"/>
      <c r="E46" s="182"/>
      <c r="F46" s="182">
        <f>'4NP - atyp'!H4</f>
        <v>0</v>
      </c>
      <c r="G46" s="182"/>
      <c r="H46" s="183">
        <f>F46*1.21</f>
        <v>0</v>
      </c>
    </row>
    <row r="47" spans="2:8" ht="15.75" thickBot="1">
      <c r="B47" s="304"/>
      <c r="C47" s="223" t="s">
        <v>114</v>
      </c>
      <c r="D47" s="224"/>
      <c r="E47" s="276">
        <f>'4NP - atyp'!H13</f>
        <v>0</v>
      </c>
      <c r="F47" s="276"/>
      <c r="G47" s="276">
        <f>E47*1.21</f>
        <v>0</v>
      </c>
      <c r="H47" s="277"/>
    </row>
    <row r="48" spans="2:8" ht="5.1" customHeight="1" thickBot="1">
      <c r="B48" s="184"/>
      <c r="C48" s="185"/>
      <c r="D48" s="186"/>
      <c r="E48" s="186"/>
      <c r="F48" s="186"/>
      <c r="G48" s="186"/>
      <c r="H48" s="187"/>
    </row>
    <row r="49" spans="2:8" ht="15">
      <c r="B49" s="299" t="s">
        <v>97</v>
      </c>
      <c r="C49" s="290" t="s">
        <v>84</v>
      </c>
      <c r="D49" s="290"/>
      <c r="E49" s="305"/>
      <c r="F49" s="306"/>
      <c r="G49" s="295">
        <f>E49*1.21</f>
        <v>0</v>
      </c>
      <c r="H49" s="296"/>
    </row>
    <row r="50" spans="2:8" ht="15.75" thickBot="1">
      <c r="B50" s="300"/>
      <c r="C50" s="301" t="s">
        <v>83</v>
      </c>
      <c r="D50" s="301"/>
      <c r="E50" s="293"/>
      <c r="F50" s="294"/>
      <c r="G50" s="297">
        <f>E50*1.21</f>
        <v>0</v>
      </c>
      <c r="H50" s="298"/>
    </row>
    <row r="52" ht="15">
      <c r="B52" t="s">
        <v>110</v>
      </c>
    </row>
    <row r="53" spans="2:8" ht="15" customHeight="1">
      <c r="B53" s="291" t="s">
        <v>159</v>
      </c>
      <c r="C53" s="291"/>
      <c r="D53" s="291"/>
      <c r="E53" s="291"/>
      <c r="F53" s="291"/>
      <c r="G53" s="291"/>
      <c r="H53" s="291"/>
    </row>
    <row r="54" spans="2:8" ht="15">
      <c r="B54" s="291"/>
      <c r="C54" s="291"/>
      <c r="D54" s="291"/>
      <c r="E54" s="291"/>
      <c r="F54" s="291"/>
      <c r="G54" s="291"/>
      <c r="H54" s="291"/>
    </row>
    <row r="55" spans="2:8" ht="15" customHeight="1">
      <c r="B55" s="292" t="s">
        <v>127</v>
      </c>
      <c r="C55" s="292"/>
      <c r="D55" s="292"/>
      <c r="E55" s="292"/>
      <c r="F55" s="292"/>
      <c r="G55" s="292"/>
      <c r="H55" s="292"/>
    </row>
  </sheetData>
  <sheetProtection algorithmName="SHA-512" hashValue="4u4tJHRFuH/3z9VT3BpdXfZdsEOAKbzW86nsqjG+uh2qtFqQc3rYdJZnCbn1Szfwra3hsIIHLdMX1xLPWQIuOQ==" saltValue="xzQgtlFiJmS1L0LQGByrRQ==" spinCount="100000" sheet="1" objects="1" scenarios="1" selectLockedCells="1"/>
  <mergeCells count="68">
    <mergeCell ref="G40:H40"/>
    <mergeCell ref="B53:H54"/>
    <mergeCell ref="B55:H55"/>
    <mergeCell ref="G41:H41"/>
    <mergeCell ref="E50:F50"/>
    <mergeCell ref="G49:H49"/>
    <mergeCell ref="G50:H50"/>
    <mergeCell ref="B49:B50"/>
    <mergeCell ref="C50:D50"/>
    <mergeCell ref="B44:B47"/>
    <mergeCell ref="B39:B42"/>
    <mergeCell ref="E39:F39"/>
    <mergeCell ref="E42:F42"/>
    <mergeCell ref="E44:F44"/>
    <mergeCell ref="E47:F47"/>
    <mergeCell ref="E49:F49"/>
    <mergeCell ref="C39:D39"/>
    <mergeCell ref="C42:D42"/>
    <mergeCell ref="C44:D44"/>
    <mergeCell ref="C47:D47"/>
    <mergeCell ref="C49:D49"/>
    <mergeCell ref="B2:H2"/>
    <mergeCell ref="B3:H3"/>
    <mergeCell ref="G44:H44"/>
    <mergeCell ref="G47:H47"/>
    <mergeCell ref="B38:H38"/>
    <mergeCell ref="B43:H43"/>
    <mergeCell ref="B32:E32"/>
    <mergeCell ref="G32:H32"/>
    <mergeCell ref="G39:H39"/>
    <mergeCell ref="G42:H42"/>
    <mergeCell ref="D30:G30"/>
    <mergeCell ref="B27:C27"/>
    <mergeCell ref="F27:G27"/>
    <mergeCell ref="D27:E27"/>
    <mergeCell ref="D28:E28"/>
    <mergeCell ref="F28:G28"/>
    <mergeCell ref="B20:H20"/>
    <mergeCell ref="B23:H23"/>
    <mergeCell ref="B29:H29"/>
    <mergeCell ref="D26:G26"/>
    <mergeCell ref="B26:C26"/>
    <mergeCell ref="B21:D21"/>
    <mergeCell ref="F21:H21"/>
    <mergeCell ref="B17:D17"/>
    <mergeCell ref="F17:H17"/>
    <mergeCell ref="B18:D18"/>
    <mergeCell ref="F18:H18"/>
    <mergeCell ref="B5:H5"/>
    <mergeCell ref="B6:H6"/>
    <mergeCell ref="B8:H8"/>
    <mergeCell ref="B9:H9"/>
    <mergeCell ref="B11:H11"/>
    <mergeCell ref="B12:H12"/>
    <mergeCell ref="B14:D14"/>
    <mergeCell ref="F14:H14"/>
    <mergeCell ref="B15:D15"/>
    <mergeCell ref="F15:H15"/>
    <mergeCell ref="B33:H33"/>
    <mergeCell ref="B34:B37"/>
    <mergeCell ref="C34:D34"/>
    <mergeCell ref="E34:F34"/>
    <mergeCell ref="G34:H34"/>
    <mergeCell ref="G35:H35"/>
    <mergeCell ref="G36:H36"/>
    <mergeCell ref="C37:D37"/>
    <mergeCell ref="E37:F37"/>
    <mergeCell ref="G37:H3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&amp;C1/8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E1AD-63BA-43C8-ADE8-F7BFEC660434}">
  <sheetPr>
    <pageSetUpPr fitToPage="1"/>
  </sheetPr>
  <dimension ref="A2:T31"/>
  <sheetViews>
    <sheetView view="pageLayout" zoomScaleSheetLayoutView="115" workbookViewId="0" topLeftCell="A19">
      <selection activeCell="B18" sqref="B18:D18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3" width="7.421875" style="0" customWidth="1"/>
    <col min="4" max="4" width="28.57421875" style="0" customWidth="1"/>
    <col min="5" max="5" width="6.8515625" style="1" customWidth="1"/>
    <col min="6" max="6" width="9.28125" style="1" customWidth="1"/>
    <col min="7" max="7" width="11.8515625" style="0" customWidth="1"/>
    <col min="8" max="8" width="12.421875" style="0" customWidth="1"/>
    <col min="9" max="9" width="2.57421875" style="0" customWidth="1"/>
    <col min="11" max="20" width="5.7109375" style="0" customWidth="1"/>
  </cols>
  <sheetData>
    <row r="1" ht="6.95" customHeight="1" thickBot="1"/>
    <row r="2" spans="2:9" ht="15.75" thickBot="1">
      <c r="B2" s="307" t="s">
        <v>160</v>
      </c>
      <c r="C2" s="308"/>
      <c r="D2" s="308"/>
      <c r="E2" s="308"/>
      <c r="F2" s="308"/>
      <c r="G2" s="308"/>
      <c r="H2" s="309"/>
      <c r="I2" s="1"/>
    </row>
    <row r="3" spans="2:20" ht="30" customHeight="1" thickBot="1">
      <c r="B3" s="310" t="s">
        <v>15</v>
      </c>
      <c r="C3" s="311"/>
      <c r="D3" s="19" t="s">
        <v>16</v>
      </c>
      <c r="E3" s="19" t="s">
        <v>20</v>
      </c>
      <c r="F3" s="19" t="s">
        <v>21</v>
      </c>
      <c r="G3" s="19" t="s">
        <v>17</v>
      </c>
      <c r="H3" s="20" t="s">
        <v>18</v>
      </c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</row>
    <row r="4" spans="2:9" ht="15.75" thickBot="1">
      <c r="B4" s="24"/>
      <c r="C4" s="21"/>
      <c r="D4" s="22" t="s">
        <v>96</v>
      </c>
      <c r="E4" s="23"/>
      <c r="F4" s="23"/>
      <c r="G4" s="23"/>
      <c r="H4" s="32">
        <f>SUM(H5:H24)</f>
        <v>0</v>
      </c>
      <c r="I4" s="11"/>
    </row>
    <row r="5" spans="1:9" ht="45">
      <c r="A5" s="8"/>
      <c r="B5" s="58" t="s">
        <v>19</v>
      </c>
      <c r="C5" s="59">
        <v>101</v>
      </c>
      <c r="D5" s="60" t="s">
        <v>129</v>
      </c>
      <c r="E5" s="61" t="s">
        <v>22</v>
      </c>
      <c r="F5" s="62">
        <v>4</v>
      </c>
      <c r="G5" s="188"/>
      <c r="H5" s="63">
        <f>G5*F5</f>
        <v>0</v>
      </c>
      <c r="I5" s="10"/>
    </row>
    <row r="6" spans="1:9" ht="45">
      <c r="A6" s="8"/>
      <c r="B6" s="64" t="s">
        <v>19</v>
      </c>
      <c r="C6" s="65">
        <v>102</v>
      </c>
      <c r="D6" s="66" t="s">
        <v>130</v>
      </c>
      <c r="E6" s="67" t="s">
        <v>22</v>
      </c>
      <c r="F6" s="68">
        <v>6</v>
      </c>
      <c r="G6" s="189"/>
      <c r="H6" s="69">
        <f aca="true" t="shared" si="0" ref="H6:H24">G6*F6</f>
        <v>0</v>
      </c>
      <c r="I6" s="10"/>
    </row>
    <row r="7" spans="2:8" ht="30" customHeight="1">
      <c r="B7" s="64" t="s">
        <v>19</v>
      </c>
      <c r="C7" s="65">
        <v>103</v>
      </c>
      <c r="D7" s="70" t="s">
        <v>142</v>
      </c>
      <c r="E7" s="71" t="s">
        <v>22</v>
      </c>
      <c r="F7" s="71">
        <v>2</v>
      </c>
      <c r="G7" s="190"/>
      <c r="H7" s="72">
        <f t="shared" si="0"/>
        <v>0</v>
      </c>
    </row>
    <row r="8" spans="2:8" ht="30" customHeight="1">
      <c r="B8" s="64" t="s">
        <v>19</v>
      </c>
      <c r="C8" s="65">
        <v>104</v>
      </c>
      <c r="D8" s="70" t="s">
        <v>134</v>
      </c>
      <c r="E8" s="71" t="s">
        <v>22</v>
      </c>
      <c r="F8" s="71">
        <v>2</v>
      </c>
      <c r="G8" s="190"/>
      <c r="H8" s="72">
        <f t="shared" si="0"/>
        <v>0</v>
      </c>
    </row>
    <row r="9" spans="2:8" ht="30" customHeight="1">
      <c r="B9" s="64" t="s">
        <v>19</v>
      </c>
      <c r="C9" s="65">
        <v>105</v>
      </c>
      <c r="D9" s="70" t="s">
        <v>131</v>
      </c>
      <c r="E9" s="71" t="s">
        <v>22</v>
      </c>
      <c r="F9" s="71">
        <v>1</v>
      </c>
      <c r="G9" s="190"/>
      <c r="H9" s="72">
        <f t="shared" si="0"/>
        <v>0</v>
      </c>
    </row>
    <row r="10" spans="2:8" ht="30" customHeight="1">
      <c r="B10" s="64" t="s">
        <v>19</v>
      </c>
      <c r="C10" s="65">
        <v>106</v>
      </c>
      <c r="D10" s="70" t="s">
        <v>132</v>
      </c>
      <c r="E10" s="71" t="s">
        <v>22</v>
      </c>
      <c r="F10" s="71">
        <v>1</v>
      </c>
      <c r="G10" s="190"/>
      <c r="H10" s="72">
        <f t="shared" si="0"/>
        <v>0</v>
      </c>
    </row>
    <row r="11" spans="2:8" ht="30" customHeight="1">
      <c r="B11" s="64" t="s">
        <v>19</v>
      </c>
      <c r="C11" s="65">
        <v>107</v>
      </c>
      <c r="D11" s="70" t="s">
        <v>133</v>
      </c>
      <c r="E11" s="71" t="s">
        <v>22</v>
      </c>
      <c r="F11" s="71">
        <v>1</v>
      </c>
      <c r="G11" s="190"/>
      <c r="H11" s="72">
        <f t="shared" si="0"/>
        <v>0</v>
      </c>
    </row>
    <row r="12" spans="2:8" ht="30" customHeight="1">
      <c r="B12" s="64" t="s">
        <v>19</v>
      </c>
      <c r="C12" s="65">
        <v>108</v>
      </c>
      <c r="D12" s="70" t="s">
        <v>135</v>
      </c>
      <c r="E12" s="71" t="s">
        <v>22</v>
      </c>
      <c r="F12" s="71">
        <v>2</v>
      </c>
      <c r="G12" s="190"/>
      <c r="H12" s="72">
        <f t="shared" si="0"/>
        <v>0</v>
      </c>
    </row>
    <row r="13" spans="2:8" ht="30" customHeight="1">
      <c r="B13" s="64" t="s">
        <v>19</v>
      </c>
      <c r="C13" s="65">
        <v>109</v>
      </c>
      <c r="D13" s="70" t="s">
        <v>136</v>
      </c>
      <c r="E13" s="71" t="s">
        <v>22</v>
      </c>
      <c r="F13" s="71">
        <v>1</v>
      </c>
      <c r="G13" s="190"/>
      <c r="H13" s="72">
        <f t="shared" si="0"/>
        <v>0</v>
      </c>
    </row>
    <row r="14" spans="2:8" ht="30" customHeight="1">
      <c r="B14" s="64" t="s">
        <v>19</v>
      </c>
      <c r="C14" s="65">
        <v>110</v>
      </c>
      <c r="D14" s="70" t="s">
        <v>140</v>
      </c>
      <c r="E14" s="71" t="s">
        <v>22</v>
      </c>
      <c r="F14" s="71">
        <v>1</v>
      </c>
      <c r="G14" s="190"/>
      <c r="H14" s="72">
        <f t="shared" si="0"/>
        <v>0</v>
      </c>
    </row>
    <row r="15" spans="2:8" ht="30" customHeight="1">
      <c r="B15" s="64" t="s">
        <v>19</v>
      </c>
      <c r="C15" s="65">
        <v>111</v>
      </c>
      <c r="D15" s="70" t="s">
        <v>144</v>
      </c>
      <c r="E15" s="71" t="s">
        <v>22</v>
      </c>
      <c r="F15" s="71">
        <v>1</v>
      </c>
      <c r="G15" s="190"/>
      <c r="H15" s="72">
        <f t="shared" si="0"/>
        <v>0</v>
      </c>
    </row>
    <row r="16" spans="2:8" ht="30" customHeight="1">
      <c r="B16" s="64" t="s">
        <v>19</v>
      </c>
      <c r="C16" s="65">
        <v>112</v>
      </c>
      <c r="D16" s="70" t="s">
        <v>137</v>
      </c>
      <c r="E16" s="71" t="s">
        <v>22</v>
      </c>
      <c r="F16" s="71">
        <v>2</v>
      </c>
      <c r="G16" s="190"/>
      <c r="H16" s="72">
        <f t="shared" si="0"/>
        <v>0</v>
      </c>
    </row>
    <row r="17" spans="2:8" ht="30" customHeight="1">
      <c r="B17" s="64" t="s">
        <v>19</v>
      </c>
      <c r="C17" s="65">
        <v>113</v>
      </c>
      <c r="D17" s="70" t="s">
        <v>138</v>
      </c>
      <c r="E17" s="71" t="s">
        <v>22</v>
      </c>
      <c r="F17" s="71">
        <v>2</v>
      </c>
      <c r="G17" s="190"/>
      <c r="H17" s="72">
        <f t="shared" si="0"/>
        <v>0</v>
      </c>
    </row>
    <row r="18" spans="2:8" ht="30" customHeight="1">
      <c r="B18" s="64" t="s">
        <v>19</v>
      </c>
      <c r="C18" s="65">
        <v>114</v>
      </c>
      <c r="D18" s="70" t="s">
        <v>149</v>
      </c>
      <c r="E18" s="71" t="s">
        <v>22</v>
      </c>
      <c r="F18" s="71">
        <v>3</v>
      </c>
      <c r="G18" s="190"/>
      <c r="H18" s="72">
        <f t="shared" si="0"/>
        <v>0</v>
      </c>
    </row>
    <row r="19" spans="2:8" ht="30" customHeight="1">
      <c r="B19" s="64" t="s">
        <v>19</v>
      </c>
      <c r="C19" s="65">
        <v>115</v>
      </c>
      <c r="D19" s="70" t="s">
        <v>141</v>
      </c>
      <c r="E19" s="71" t="s">
        <v>22</v>
      </c>
      <c r="F19" s="71">
        <v>11</v>
      </c>
      <c r="G19" s="190"/>
      <c r="H19" s="72">
        <f t="shared" si="0"/>
        <v>0</v>
      </c>
    </row>
    <row r="20" spans="2:8" ht="30" customHeight="1">
      <c r="B20" s="64" t="s">
        <v>19</v>
      </c>
      <c r="C20" s="65">
        <v>116</v>
      </c>
      <c r="D20" s="70" t="s">
        <v>139</v>
      </c>
      <c r="E20" s="71" t="s">
        <v>22</v>
      </c>
      <c r="F20" s="71">
        <v>2</v>
      </c>
      <c r="G20" s="190"/>
      <c r="H20" s="72">
        <f t="shared" si="0"/>
        <v>0</v>
      </c>
    </row>
    <row r="21" spans="2:8" ht="30" customHeight="1">
      <c r="B21" s="64" t="s">
        <v>19</v>
      </c>
      <c r="C21" s="65">
        <v>117</v>
      </c>
      <c r="D21" s="57" t="s">
        <v>143</v>
      </c>
      <c r="E21" s="71" t="s">
        <v>22</v>
      </c>
      <c r="F21" s="71">
        <v>1</v>
      </c>
      <c r="G21" s="190"/>
      <c r="H21" s="72">
        <f t="shared" si="0"/>
        <v>0</v>
      </c>
    </row>
    <row r="22" spans="2:8" ht="30" customHeight="1">
      <c r="B22" s="64" t="s">
        <v>19</v>
      </c>
      <c r="C22" s="65">
        <v>118</v>
      </c>
      <c r="D22" s="70" t="s">
        <v>146</v>
      </c>
      <c r="E22" s="71" t="s">
        <v>22</v>
      </c>
      <c r="F22" s="71">
        <v>1</v>
      </c>
      <c r="G22" s="190"/>
      <c r="H22" s="72">
        <f t="shared" si="0"/>
        <v>0</v>
      </c>
    </row>
    <row r="23" spans="2:8" ht="30" customHeight="1">
      <c r="B23" s="64" t="s">
        <v>19</v>
      </c>
      <c r="C23" s="65">
        <v>119</v>
      </c>
      <c r="D23" s="70" t="s">
        <v>147</v>
      </c>
      <c r="E23" s="71" t="s">
        <v>22</v>
      </c>
      <c r="F23" s="71">
        <v>2</v>
      </c>
      <c r="G23" s="190"/>
      <c r="H23" s="72">
        <f t="shared" si="0"/>
        <v>0</v>
      </c>
    </row>
    <row r="24" spans="2:8" ht="30" customHeight="1" thickBot="1">
      <c r="B24" s="64" t="s">
        <v>19</v>
      </c>
      <c r="C24" s="65">
        <v>120</v>
      </c>
      <c r="D24" s="70" t="s">
        <v>148</v>
      </c>
      <c r="E24" s="71" t="s">
        <v>22</v>
      </c>
      <c r="F24" s="71">
        <v>1</v>
      </c>
      <c r="G24" s="190"/>
      <c r="H24" s="72">
        <f t="shared" si="0"/>
        <v>0</v>
      </c>
    </row>
    <row r="25" spans="2:8" ht="15" customHeight="1" thickBot="1">
      <c r="B25" s="27"/>
      <c r="C25" s="28"/>
      <c r="D25" s="29" t="s">
        <v>85</v>
      </c>
      <c r="E25" s="103"/>
      <c r="F25" s="133"/>
      <c r="G25" s="30"/>
      <c r="H25" s="105">
        <f>SUM(H26:H27)</f>
        <v>0</v>
      </c>
    </row>
    <row r="26" spans="2:8" ht="15">
      <c r="B26" s="139"/>
      <c r="C26" s="55"/>
      <c r="D26" s="134" t="s">
        <v>71</v>
      </c>
      <c r="E26" s="131" t="s">
        <v>73</v>
      </c>
      <c r="F26" s="191"/>
      <c r="G26" s="157">
        <f>H4/100</f>
        <v>0</v>
      </c>
      <c r="H26" s="140">
        <f>F26*G26</f>
        <v>0</v>
      </c>
    </row>
    <row r="27" spans="2:8" ht="15.75" thickBot="1">
      <c r="B27" s="96"/>
      <c r="C27" s="95"/>
      <c r="D27" s="37" t="s">
        <v>72</v>
      </c>
      <c r="E27" s="132" t="s">
        <v>24</v>
      </c>
      <c r="F27" s="132">
        <v>1</v>
      </c>
      <c r="G27" s="192"/>
      <c r="H27" s="38">
        <f>G27*F27</f>
        <v>0</v>
      </c>
    </row>
    <row r="28" ht="30" customHeight="1">
      <c r="C28" s="13"/>
    </row>
    <row r="29" ht="30" customHeight="1">
      <c r="C29" s="13"/>
    </row>
    <row r="30" ht="30" customHeight="1">
      <c r="C30" s="13"/>
    </row>
    <row r="31" ht="30" customHeight="1">
      <c r="C31" s="13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 algorithmName="SHA-512" hashValue="mWHlAbijQRg5er6Y/j6dLbIlb00F/TfUfoTsynd5/mA8vUeI9dx84U7CQWfUWaGSFqARfwd9+Sf8NFTywzyq3Q==" saltValue="B26v9O7y9v3eXgP2IBAQZg==" spinCount="100000" sheet="1" objects="1" scenarios="1" selectLockedCells="1"/>
  <mergeCells count="2">
    <mergeCell ref="B2:H2"/>
    <mergeCell ref="B3:C3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  <headerFooter>
    <oddFooter>&amp;C2/8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29B9A-AFAD-4EBB-9CDD-343F9FB7F47E}">
  <dimension ref="B2:Q21"/>
  <sheetViews>
    <sheetView view="pageLayout" zoomScaleSheetLayoutView="115" workbookViewId="0" topLeftCell="A19">
      <selection activeCell="B18" sqref="B18:D18"/>
    </sheetView>
  </sheetViews>
  <sheetFormatPr defaultColWidth="9.140625" defaultRowHeight="15"/>
  <cols>
    <col min="1" max="1" width="2.8515625" style="0" customWidth="1"/>
    <col min="2" max="2" width="2.28125" style="5" customWidth="1"/>
    <col min="3" max="3" width="5.8515625" style="4" customWidth="1"/>
    <col min="4" max="4" width="29.8515625" style="0" customWidth="1"/>
    <col min="5" max="5" width="4.00390625" style="0" bestFit="1" customWidth="1"/>
    <col min="6" max="6" width="9.57421875" style="0" customWidth="1"/>
    <col min="7" max="7" width="12.421875" style="0" customWidth="1"/>
    <col min="8" max="8" width="14.57421875" style="0" customWidth="1"/>
    <col min="9" max="9" width="4.7109375" style="0" customWidth="1"/>
    <col min="10" max="10" width="5.7109375" style="0" customWidth="1"/>
    <col min="11" max="11" width="19.7109375" style="0" customWidth="1"/>
    <col min="12" max="12" width="16.57421875" style="0" customWidth="1"/>
    <col min="13" max="13" width="16.140625" style="0" customWidth="1"/>
    <col min="14" max="17" width="5.7109375" style="0" customWidth="1"/>
  </cols>
  <sheetData>
    <row r="1" ht="6.95" customHeight="1" thickBot="1"/>
    <row r="2" spans="2:8" ht="15.75" thickBot="1">
      <c r="B2" s="312" t="s">
        <v>161</v>
      </c>
      <c r="C2" s="313"/>
      <c r="D2" s="313"/>
      <c r="E2" s="313"/>
      <c r="F2" s="313"/>
      <c r="G2" s="313"/>
      <c r="H2" s="314"/>
    </row>
    <row r="3" spans="2:17" ht="30" customHeight="1" thickBot="1">
      <c r="B3" s="315" t="s">
        <v>15</v>
      </c>
      <c r="C3" s="316"/>
      <c r="D3" s="100" t="s">
        <v>16</v>
      </c>
      <c r="E3" s="100" t="s">
        <v>20</v>
      </c>
      <c r="F3" s="100" t="s">
        <v>21</v>
      </c>
      <c r="G3" s="100" t="s">
        <v>82</v>
      </c>
      <c r="H3" s="101" t="s">
        <v>18</v>
      </c>
      <c r="I3" s="2"/>
      <c r="J3" s="3"/>
      <c r="K3" s="3"/>
      <c r="L3" s="3"/>
      <c r="M3" s="3"/>
      <c r="N3" s="3"/>
      <c r="O3" s="3"/>
      <c r="P3" s="3"/>
      <c r="Q3" s="3"/>
    </row>
    <row r="4" spans="2:17" ht="15" customHeight="1" thickBot="1">
      <c r="B4" s="52"/>
      <c r="C4" s="51"/>
      <c r="D4" s="49" t="s">
        <v>91</v>
      </c>
      <c r="E4" s="49"/>
      <c r="F4" s="49"/>
      <c r="G4" s="49"/>
      <c r="H4" s="50">
        <f>SUM(H5:H18)</f>
        <v>0</v>
      </c>
      <c r="I4" s="2"/>
      <c r="J4" s="3"/>
      <c r="K4" s="3"/>
      <c r="L4" s="3"/>
      <c r="M4" s="3"/>
      <c r="N4" s="3"/>
      <c r="O4" s="3"/>
      <c r="P4" s="3"/>
      <c r="Q4" s="3"/>
    </row>
    <row r="5" spans="2:12" s="8" customFormat="1" ht="37.35" customHeight="1">
      <c r="B5" s="121" t="s">
        <v>19</v>
      </c>
      <c r="C5" s="122">
        <v>150</v>
      </c>
      <c r="D5" s="108" t="s">
        <v>152</v>
      </c>
      <c r="E5" s="92" t="s">
        <v>22</v>
      </c>
      <c r="F5" s="93">
        <v>1</v>
      </c>
      <c r="G5" s="193"/>
      <c r="H5" s="94">
        <f>(+G5)*F5</f>
        <v>0</v>
      </c>
      <c r="K5" s="12"/>
      <c r="L5" s="12"/>
    </row>
    <row r="6" spans="2:12" s="8" customFormat="1" ht="37.35" customHeight="1">
      <c r="B6" s="64" t="s">
        <v>19</v>
      </c>
      <c r="C6" s="123">
        <v>151</v>
      </c>
      <c r="D6" s="85" t="s">
        <v>155</v>
      </c>
      <c r="E6" s="86" t="s">
        <v>22</v>
      </c>
      <c r="F6" s="150">
        <v>1</v>
      </c>
      <c r="G6" s="194"/>
      <c r="H6" s="161">
        <f aca="true" t="shared" si="0" ref="H6:H11">(+G6)*F6</f>
        <v>0</v>
      </c>
      <c r="I6" s="9"/>
      <c r="K6" s="12"/>
      <c r="L6" s="12"/>
    </row>
    <row r="7" spans="2:12" s="8" customFormat="1" ht="37.35" customHeight="1">
      <c r="B7" s="84" t="s">
        <v>19</v>
      </c>
      <c r="C7" s="123">
        <v>152</v>
      </c>
      <c r="D7" s="70" t="s">
        <v>150</v>
      </c>
      <c r="E7" s="56" t="s">
        <v>22</v>
      </c>
      <c r="F7" s="71">
        <v>1</v>
      </c>
      <c r="G7" s="194"/>
      <c r="H7" s="82">
        <f>(+G7)*F7</f>
        <v>0</v>
      </c>
      <c r="K7" s="12"/>
      <c r="L7" s="12"/>
    </row>
    <row r="8" spans="2:12" s="8" customFormat="1" ht="37.35" customHeight="1">
      <c r="B8" s="84" t="s">
        <v>19</v>
      </c>
      <c r="C8" s="123">
        <v>153</v>
      </c>
      <c r="D8" s="70" t="s">
        <v>156</v>
      </c>
      <c r="E8" s="56" t="s">
        <v>24</v>
      </c>
      <c r="F8" s="71">
        <v>1</v>
      </c>
      <c r="G8" s="194"/>
      <c r="H8" s="82">
        <f t="shared" si="0"/>
        <v>0</v>
      </c>
      <c r="K8" s="12"/>
      <c r="L8" s="12"/>
    </row>
    <row r="9" spans="2:12" s="8" customFormat="1" ht="37.35" customHeight="1">
      <c r="B9" s="84" t="s">
        <v>19</v>
      </c>
      <c r="C9" s="123">
        <v>154</v>
      </c>
      <c r="D9" s="70" t="s">
        <v>157</v>
      </c>
      <c r="E9" s="56" t="s">
        <v>24</v>
      </c>
      <c r="F9" s="71">
        <v>1</v>
      </c>
      <c r="G9" s="194"/>
      <c r="H9" s="82">
        <f t="shared" si="0"/>
        <v>0</v>
      </c>
      <c r="K9" s="12"/>
      <c r="L9" s="12"/>
    </row>
    <row r="10" spans="2:12" s="8" customFormat="1" ht="37.35" customHeight="1">
      <c r="B10" s="84" t="s">
        <v>19</v>
      </c>
      <c r="C10" s="123">
        <v>155</v>
      </c>
      <c r="D10" s="70" t="s">
        <v>153</v>
      </c>
      <c r="E10" s="56" t="s">
        <v>41</v>
      </c>
      <c r="F10" s="71">
        <v>22.4</v>
      </c>
      <c r="G10" s="194"/>
      <c r="H10" s="82">
        <f t="shared" si="0"/>
        <v>0</v>
      </c>
      <c r="K10" s="12"/>
      <c r="L10" s="12"/>
    </row>
    <row r="11" spans="2:12" ht="37.35" customHeight="1" thickBot="1">
      <c r="B11" s="84" t="s">
        <v>19</v>
      </c>
      <c r="C11" s="123">
        <v>156</v>
      </c>
      <c r="D11" s="70" t="s">
        <v>154</v>
      </c>
      <c r="E11" s="71" t="s">
        <v>41</v>
      </c>
      <c r="F11" s="71">
        <v>31.4</v>
      </c>
      <c r="G11" s="194"/>
      <c r="H11" s="82">
        <f t="shared" si="0"/>
        <v>0</v>
      </c>
      <c r="K11" s="12"/>
      <c r="L11" s="12"/>
    </row>
    <row r="12" spans="2:12" ht="17.1" customHeight="1">
      <c r="B12" s="317" t="s">
        <v>151</v>
      </c>
      <c r="C12" s="318"/>
      <c r="D12" s="155" t="s">
        <v>74</v>
      </c>
      <c r="E12" s="93" t="s">
        <v>22</v>
      </c>
      <c r="F12" s="93">
        <v>1</v>
      </c>
      <c r="G12" s="195"/>
      <c r="H12" s="156">
        <f>F12*G12</f>
        <v>0</v>
      </c>
      <c r="K12" s="130"/>
      <c r="L12" s="12"/>
    </row>
    <row r="13" spans="2:17" ht="17.1" customHeight="1">
      <c r="B13" s="319"/>
      <c r="C13" s="320"/>
      <c r="D13" s="57" t="s">
        <v>145</v>
      </c>
      <c r="E13" s="71" t="s">
        <v>22</v>
      </c>
      <c r="F13" s="71">
        <v>1</v>
      </c>
      <c r="G13" s="190"/>
      <c r="H13" s="72">
        <f aca="true" t="shared" si="1" ref="H13:H17">F13*G13</f>
        <v>0</v>
      </c>
      <c r="K13" s="130"/>
      <c r="L13" s="12"/>
      <c r="M13" s="88"/>
      <c r="N13" s="1"/>
      <c r="O13" s="1"/>
      <c r="P13" s="91"/>
      <c r="Q13" s="91"/>
    </row>
    <row r="14" spans="2:17" ht="17.1" customHeight="1">
      <c r="B14" s="319"/>
      <c r="C14" s="320"/>
      <c r="D14" s="57" t="s">
        <v>76</v>
      </c>
      <c r="E14" s="71" t="s">
        <v>22</v>
      </c>
      <c r="F14" s="71">
        <v>1</v>
      </c>
      <c r="G14" s="190"/>
      <c r="H14" s="72">
        <f t="shared" si="1"/>
        <v>0</v>
      </c>
      <c r="K14" s="130"/>
      <c r="L14" s="12"/>
      <c r="M14" s="88"/>
      <c r="N14" s="1"/>
      <c r="O14" s="1"/>
      <c r="P14" s="91"/>
      <c r="Q14" s="91"/>
    </row>
    <row r="15" spans="2:17" ht="17.1" customHeight="1">
      <c r="B15" s="319"/>
      <c r="C15" s="320"/>
      <c r="D15" s="57" t="s">
        <v>78</v>
      </c>
      <c r="E15" s="71" t="s">
        <v>22</v>
      </c>
      <c r="F15" s="71">
        <v>1</v>
      </c>
      <c r="G15" s="190"/>
      <c r="H15" s="72">
        <f t="shared" si="1"/>
        <v>0</v>
      </c>
      <c r="K15" s="130"/>
      <c r="L15" s="12"/>
      <c r="M15" s="88"/>
      <c r="N15" s="1"/>
      <c r="O15" s="1"/>
      <c r="P15" s="91"/>
      <c r="Q15" s="91"/>
    </row>
    <row r="16" spans="2:17" ht="17.1" customHeight="1">
      <c r="B16" s="319"/>
      <c r="C16" s="320"/>
      <c r="D16" s="57" t="s">
        <v>80</v>
      </c>
      <c r="E16" s="71" t="s">
        <v>22</v>
      </c>
      <c r="F16" s="71">
        <v>3</v>
      </c>
      <c r="G16" s="190"/>
      <c r="H16" s="72">
        <f t="shared" si="1"/>
        <v>0</v>
      </c>
      <c r="K16" s="130"/>
      <c r="L16" s="12"/>
      <c r="M16" s="88"/>
      <c r="N16" s="1"/>
      <c r="O16" s="1"/>
      <c r="P16" s="91"/>
      <c r="Q16" s="91"/>
    </row>
    <row r="17" spans="2:17" ht="17.1" customHeight="1">
      <c r="B17" s="319"/>
      <c r="C17" s="320"/>
      <c r="D17" s="57" t="s">
        <v>79</v>
      </c>
      <c r="E17" s="71" t="s">
        <v>42</v>
      </c>
      <c r="F17" s="71">
        <v>2</v>
      </c>
      <c r="G17" s="190"/>
      <c r="H17" s="72">
        <f t="shared" si="1"/>
        <v>0</v>
      </c>
      <c r="K17" s="130"/>
      <c r="L17" s="12"/>
      <c r="M17" s="88"/>
      <c r="N17" s="1"/>
      <c r="O17" s="1"/>
      <c r="P17" s="91"/>
      <c r="Q17" s="91"/>
    </row>
    <row r="18" spans="2:17" ht="17.1" customHeight="1" thickBot="1">
      <c r="B18" s="321"/>
      <c r="C18" s="322"/>
      <c r="D18" s="125" t="s">
        <v>81</v>
      </c>
      <c r="E18" s="110" t="s">
        <v>24</v>
      </c>
      <c r="F18" s="110">
        <v>1</v>
      </c>
      <c r="G18" s="196"/>
      <c r="H18" s="126">
        <f>G18*F18</f>
        <v>0</v>
      </c>
      <c r="K18" s="130"/>
      <c r="L18" s="12"/>
      <c r="M18" s="88"/>
      <c r="N18" s="1"/>
      <c r="O18" s="1"/>
      <c r="P18" s="91"/>
      <c r="Q18" s="91"/>
    </row>
    <row r="19" spans="2:17" ht="15.75" thickBot="1">
      <c r="B19" s="119"/>
      <c r="C19" s="120"/>
      <c r="D19" s="115" t="s">
        <v>63</v>
      </c>
      <c r="E19" s="116"/>
      <c r="F19" s="116"/>
      <c r="G19" s="117"/>
      <c r="H19" s="118">
        <f>SUM(H20:H21)</f>
        <v>0</v>
      </c>
      <c r="M19" s="88"/>
      <c r="N19" s="1"/>
      <c r="O19" s="1"/>
      <c r="P19" s="91"/>
      <c r="Q19" s="91"/>
    </row>
    <row r="20" spans="2:17" ht="45">
      <c r="B20" s="135"/>
      <c r="C20" s="136"/>
      <c r="D20" s="33" t="s">
        <v>95</v>
      </c>
      <c r="E20" s="93" t="s">
        <v>24</v>
      </c>
      <c r="F20" s="93">
        <v>1</v>
      </c>
      <c r="G20" s="197"/>
      <c r="H20" s="113">
        <f>(G20)*F20</f>
        <v>0</v>
      </c>
      <c r="L20" s="130"/>
      <c r="M20" s="88"/>
      <c r="N20" s="1"/>
      <c r="O20" s="1"/>
      <c r="P20" s="91"/>
      <c r="Q20" s="91"/>
    </row>
    <row r="21" spans="2:8" ht="15.75" thickBot="1">
      <c r="B21" s="137"/>
      <c r="C21" s="138"/>
      <c r="D21" s="112" t="s">
        <v>109</v>
      </c>
      <c r="E21" s="110" t="s">
        <v>73</v>
      </c>
      <c r="F21" s="198"/>
      <c r="G21" s="158">
        <f>H4/100</f>
        <v>0</v>
      </c>
      <c r="H21" s="114">
        <f>G21*F21</f>
        <v>0</v>
      </c>
    </row>
  </sheetData>
  <sheetProtection algorithmName="SHA-512" hashValue="3vlwKHQ44WKbjxRS4iDC6vAN5tojSbGHWfCjgskfk0l0zP1cBgPBeYe71zRu4SqmgEDItnRHqNhyUs1eZJLRMQ==" saltValue="wn89tj4N1DnCfggKqqTVnA==" spinCount="100000" sheet="1" objects="1" scenarios="1" selectLockedCells="1"/>
  <mergeCells count="3">
    <mergeCell ref="B2:H2"/>
    <mergeCell ref="B3:C3"/>
    <mergeCell ref="B12:C18"/>
  </mergeCells>
  <printOptions/>
  <pageMargins left="0.7" right="0.7" top="0.787401575" bottom="0.787401575" header="0.3" footer="0.3"/>
  <pageSetup horizontalDpi="600" verticalDpi="600" orientation="portrait" paperSize="9" r:id="rId1"/>
  <headerFooter differentFirst="1">
    <oddFooter>&amp;C4/6
</oddFooter>
    <firstFooter>&amp;C3/8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AE27-0619-4660-995E-DC71A7357BDD}">
  <sheetPr>
    <pageSetUpPr fitToPage="1"/>
  </sheetPr>
  <dimension ref="A2:T32"/>
  <sheetViews>
    <sheetView view="pageLayout" zoomScaleSheetLayoutView="115" workbookViewId="0" topLeftCell="A22">
      <selection activeCell="B18" sqref="B18:D18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3" width="7.421875" style="0" customWidth="1"/>
    <col min="4" max="4" width="28.57421875" style="0" customWidth="1"/>
    <col min="5" max="5" width="6.8515625" style="1" customWidth="1"/>
    <col min="6" max="6" width="9.28125" style="1" customWidth="1"/>
    <col min="7" max="7" width="11.8515625" style="0" customWidth="1"/>
    <col min="8" max="8" width="12.421875" style="0" customWidth="1"/>
    <col min="9" max="9" width="2.57421875" style="0" customWidth="1"/>
    <col min="11" max="20" width="5.7109375" style="0" customWidth="1"/>
  </cols>
  <sheetData>
    <row r="1" ht="6.95" customHeight="1" thickBot="1"/>
    <row r="2" spans="2:9" ht="15.75" thickBot="1">
      <c r="B2" s="307" t="s">
        <v>35</v>
      </c>
      <c r="C2" s="308"/>
      <c r="D2" s="308"/>
      <c r="E2" s="308"/>
      <c r="F2" s="308"/>
      <c r="G2" s="308"/>
      <c r="H2" s="309"/>
      <c r="I2" s="1"/>
    </row>
    <row r="3" spans="2:20" ht="30" customHeight="1" thickBot="1">
      <c r="B3" s="310" t="s">
        <v>15</v>
      </c>
      <c r="C3" s="311"/>
      <c r="D3" s="19" t="s">
        <v>16</v>
      </c>
      <c r="E3" s="19" t="s">
        <v>20</v>
      </c>
      <c r="F3" s="19" t="s">
        <v>21</v>
      </c>
      <c r="G3" s="19" t="s">
        <v>17</v>
      </c>
      <c r="H3" s="20" t="s">
        <v>18</v>
      </c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</row>
    <row r="4" spans="2:9" ht="15.75" thickBot="1">
      <c r="B4" s="24"/>
      <c r="C4" s="21"/>
      <c r="D4" s="22" t="s">
        <v>96</v>
      </c>
      <c r="E4" s="23"/>
      <c r="F4" s="23"/>
      <c r="G4" s="23"/>
      <c r="H4" s="32">
        <f>SUM(H5:H25)</f>
        <v>0</v>
      </c>
      <c r="I4" s="11"/>
    </row>
    <row r="5" spans="1:9" ht="30">
      <c r="A5" s="8"/>
      <c r="B5" s="58" t="s">
        <v>19</v>
      </c>
      <c r="C5" s="59">
        <v>201</v>
      </c>
      <c r="D5" s="60" t="s">
        <v>25</v>
      </c>
      <c r="E5" s="61" t="s">
        <v>22</v>
      </c>
      <c r="F5" s="62">
        <v>2</v>
      </c>
      <c r="G5" s="188"/>
      <c r="H5" s="63">
        <f>G5*F5</f>
        <v>0</v>
      </c>
      <c r="I5" s="10"/>
    </row>
    <row r="6" spans="1:9" ht="30">
      <c r="A6" s="8"/>
      <c r="B6" s="64" t="s">
        <v>19</v>
      </c>
      <c r="C6" s="65">
        <v>202</v>
      </c>
      <c r="D6" s="66" t="s">
        <v>58</v>
      </c>
      <c r="E6" s="67" t="s">
        <v>22</v>
      </c>
      <c r="F6" s="68">
        <v>8</v>
      </c>
      <c r="G6" s="189"/>
      <c r="H6" s="69">
        <f aca="true" t="shared" si="0" ref="H6:H25">G6*F6</f>
        <v>0</v>
      </c>
      <c r="I6" s="10"/>
    </row>
    <row r="7" spans="2:8" ht="30" customHeight="1">
      <c r="B7" s="64" t="s">
        <v>19</v>
      </c>
      <c r="C7" s="65">
        <v>203</v>
      </c>
      <c r="D7" s="70" t="s">
        <v>26</v>
      </c>
      <c r="E7" s="71" t="s">
        <v>22</v>
      </c>
      <c r="F7" s="71">
        <v>6</v>
      </c>
      <c r="G7" s="190"/>
      <c r="H7" s="72">
        <f t="shared" si="0"/>
        <v>0</v>
      </c>
    </row>
    <row r="8" spans="2:8" ht="30" customHeight="1">
      <c r="B8" s="64" t="s">
        <v>19</v>
      </c>
      <c r="C8" s="65">
        <v>204</v>
      </c>
      <c r="D8" s="70" t="s">
        <v>27</v>
      </c>
      <c r="E8" s="71" t="s">
        <v>22</v>
      </c>
      <c r="F8" s="71">
        <v>2</v>
      </c>
      <c r="G8" s="190"/>
      <c r="H8" s="72">
        <f t="shared" si="0"/>
        <v>0</v>
      </c>
    </row>
    <row r="9" spans="2:8" ht="30" customHeight="1">
      <c r="B9" s="64" t="s">
        <v>19</v>
      </c>
      <c r="C9" s="65">
        <v>205</v>
      </c>
      <c r="D9" s="70" t="s">
        <v>28</v>
      </c>
      <c r="E9" s="71" t="s">
        <v>22</v>
      </c>
      <c r="F9" s="71">
        <v>2</v>
      </c>
      <c r="G9" s="190"/>
      <c r="H9" s="72">
        <f t="shared" si="0"/>
        <v>0</v>
      </c>
    </row>
    <row r="10" spans="2:8" ht="30" customHeight="1">
      <c r="B10" s="64" t="s">
        <v>19</v>
      </c>
      <c r="C10" s="65">
        <v>206</v>
      </c>
      <c r="D10" s="70" t="s">
        <v>29</v>
      </c>
      <c r="E10" s="71" t="s">
        <v>22</v>
      </c>
      <c r="F10" s="71">
        <v>11</v>
      </c>
      <c r="G10" s="190"/>
      <c r="H10" s="72">
        <f t="shared" si="0"/>
        <v>0</v>
      </c>
    </row>
    <row r="11" spans="2:8" ht="30" customHeight="1">
      <c r="B11" s="64" t="s">
        <v>19</v>
      </c>
      <c r="C11" s="65">
        <v>207</v>
      </c>
      <c r="D11" s="70" t="s">
        <v>30</v>
      </c>
      <c r="E11" s="71" t="s">
        <v>22</v>
      </c>
      <c r="F11" s="71">
        <v>1</v>
      </c>
      <c r="G11" s="190"/>
      <c r="H11" s="72">
        <f t="shared" si="0"/>
        <v>0</v>
      </c>
    </row>
    <row r="12" spans="2:8" ht="30" customHeight="1">
      <c r="B12" s="64" t="s">
        <v>19</v>
      </c>
      <c r="C12" s="65">
        <v>208</v>
      </c>
      <c r="D12" s="70" t="s">
        <v>31</v>
      </c>
      <c r="E12" s="71" t="s">
        <v>22</v>
      </c>
      <c r="F12" s="71">
        <v>4</v>
      </c>
      <c r="G12" s="190"/>
      <c r="H12" s="72">
        <f t="shared" si="0"/>
        <v>0</v>
      </c>
    </row>
    <row r="13" spans="2:8" ht="30" customHeight="1">
      <c r="B13" s="64" t="s">
        <v>19</v>
      </c>
      <c r="C13" s="65">
        <v>209</v>
      </c>
      <c r="D13" s="70" t="s">
        <v>32</v>
      </c>
      <c r="E13" s="71" t="s">
        <v>22</v>
      </c>
      <c r="F13" s="71">
        <v>4</v>
      </c>
      <c r="G13" s="190"/>
      <c r="H13" s="72">
        <f t="shared" si="0"/>
        <v>0</v>
      </c>
    </row>
    <row r="14" spans="2:8" ht="30" customHeight="1">
      <c r="B14" s="64" t="s">
        <v>19</v>
      </c>
      <c r="C14" s="65">
        <v>210</v>
      </c>
      <c r="D14" s="70" t="s">
        <v>33</v>
      </c>
      <c r="E14" s="71" t="s">
        <v>22</v>
      </c>
      <c r="F14" s="71">
        <v>4</v>
      </c>
      <c r="G14" s="190"/>
      <c r="H14" s="72">
        <f t="shared" si="0"/>
        <v>0</v>
      </c>
    </row>
    <row r="15" spans="2:8" ht="30" customHeight="1">
      <c r="B15" s="64" t="s">
        <v>19</v>
      </c>
      <c r="C15" s="65">
        <v>211</v>
      </c>
      <c r="D15" s="70" t="s">
        <v>59</v>
      </c>
      <c r="E15" s="71" t="s">
        <v>22</v>
      </c>
      <c r="F15" s="71">
        <v>24</v>
      </c>
      <c r="G15" s="190"/>
      <c r="H15" s="72">
        <f t="shared" si="0"/>
        <v>0</v>
      </c>
    </row>
    <row r="16" spans="2:8" ht="30" customHeight="1">
      <c r="B16" s="64" t="s">
        <v>19</v>
      </c>
      <c r="C16" s="65">
        <v>212</v>
      </c>
      <c r="D16" s="70" t="s">
        <v>60</v>
      </c>
      <c r="E16" s="71" t="s">
        <v>22</v>
      </c>
      <c r="F16" s="71">
        <v>12</v>
      </c>
      <c r="G16" s="190"/>
      <c r="H16" s="72">
        <f t="shared" si="0"/>
        <v>0</v>
      </c>
    </row>
    <row r="17" spans="2:8" ht="30" customHeight="1">
      <c r="B17" s="64" t="s">
        <v>19</v>
      </c>
      <c r="C17" s="65">
        <v>213</v>
      </c>
      <c r="D17" s="70" t="s">
        <v>61</v>
      </c>
      <c r="E17" s="71" t="s">
        <v>22</v>
      </c>
      <c r="F17" s="71">
        <v>9</v>
      </c>
      <c r="G17" s="190"/>
      <c r="H17" s="72">
        <f t="shared" si="0"/>
        <v>0</v>
      </c>
    </row>
    <row r="18" spans="2:8" ht="30" customHeight="1">
      <c r="B18" s="64" t="s">
        <v>19</v>
      </c>
      <c r="C18" s="65">
        <v>214</v>
      </c>
      <c r="D18" s="70" t="s">
        <v>62</v>
      </c>
      <c r="E18" s="71" t="s">
        <v>22</v>
      </c>
      <c r="F18" s="71">
        <v>3</v>
      </c>
      <c r="G18" s="190"/>
      <c r="H18" s="72">
        <f t="shared" si="0"/>
        <v>0</v>
      </c>
    </row>
    <row r="19" spans="2:8" ht="30" customHeight="1">
      <c r="B19" s="64" t="s">
        <v>19</v>
      </c>
      <c r="C19" s="65">
        <v>215</v>
      </c>
      <c r="D19" s="70" t="s">
        <v>34</v>
      </c>
      <c r="E19" s="71" t="s">
        <v>22</v>
      </c>
      <c r="F19" s="71">
        <v>14</v>
      </c>
      <c r="G19" s="190"/>
      <c r="H19" s="72">
        <f t="shared" si="0"/>
        <v>0</v>
      </c>
    </row>
    <row r="20" spans="2:8" ht="30" customHeight="1">
      <c r="B20" s="64" t="s">
        <v>19</v>
      </c>
      <c r="C20" s="65">
        <v>216</v>
      </c>
      <c r="D20" s="70" t="s">
        <v>86</v>
      </c>
      <c r="E20" s="71" t="s">
        <v>22</v>
      </c>
      <c r="F20" s="71">
        <v>1</v>
      </c>
      <c r="G20" s="190"/>
      <c r="H20" s="72">
        <f aca="true" t="shared" si="1" ref="H20">G20*F20</f>
        <v>0</v>
      </c>
    </row>
    <row r="21" spans="2:8" ht="30" customHeight="1">
      <c r="B21" s="64" t="s">
        <v>19</v>
      </c>
      <c r="C21" s="65">
        <v>217</v>
      </c>
      <c r="D21" s="57" t="s">
        <v>36</v>
      </c>
      <c r="E21" s="71" t="s">
        <v>22</v>
      </c>
      <c r="F21" s="71">
        <v>9</v>
      </c>
      <c r="G21" s="190"/>
      <c r="H21" s="72">
        <f t="shared" si="0"/>
        <v>0</v>
      </c>
    </row>
    <row r="22" spans="2:8" ht="30" customHeight="1">
      <c r="B22" s="64" t="s">
        <v>19</v>
      </c>
      <c r="C22" s="65">
        <v>218</v>
      </c>
      <c r="D22" s="70" t="s">
        <v>39</v>
      </c>
      <c r="E22" s="71" t="s">
        <v>22</v>
      </c>
      <c r="F22" s="71">
        <v>9</v>
      </c>
      <c r="G22" s="190"/>
      <c r="H22" s="72">
        <f t="shared" si="0"/>
        <v>0</v>
      </c>
    </row>
    <row r="23" spans="2:8" ht="30" customHeight="1">
      <c r="B23" s="64" t="s">
        <v>19</v>
      </c>
      <c r="C23" s="65">
        <v>219</v>
      </c>
      <c r="D23" s="70" t="s">
        <v>37</v>
      </c>
      <c r="E23" s="71" t="s">
        <v>22</v>
      </c>
      <c r="F23" s="71">
        <v>4</v>
      </c>
      <c r="G23" s="190"/>
      <c r="H23" s="72">
        <f t="shared" si="0"/>
        <v>0</v>
      </c>
    </row>
    <row r="24" spans="2:8" ht="30" customHeight="1">
      <c r="B24" s="64" t="s">
        <v>19</v>
      </c>
      <c r="C24" s="65">
        <v>220</v>
      </c>
      <c r="D24" s="70" t="s">
        <v>38</v>
      </c>
      <c r="E24" s="71" t="s">
        <v>22</v>
      </c>
      <c r="F24" s="71">
        <v>2</v>
      </c>
      <c r="G24" s="190"/>
      <c r="H24" s="72">
        <f t="shared" si="0"/>
        <v>0</v>
      </c>
    </row>
    <row r="25" spans="2:8" ht="30" customHeight="1" thickBot="1">
      <c r="B25" s="64" t="s">
        <v>19</v>
      </c>
      <c r="C25" s="65">
        <v>221</v>
      </c>
      <c r="D25" s="73" t="s">
        <v>57</v>
      </c>
      <c r="E25" s="74" t="s">
        <v>22</v>
      </c>
      <c r="F25" s="74">
        <v>1</v>
      </c>
      <c r="G25" s="199"/>
      <c r="H25" s="75">
        <f t="shared" si="0"/>
        <v>0</v>
      </c>
    </row>
    <row r="26" spans="2:8" ht="15" customHeight="1" thickBot="1">
      <c r="B26" s="27"/>
      <c r="C26" s="28"/>
      <c r="D26" s="29" t="s">
        <v>85</v>
      </c>
      <c r="E26" s="103"/>
      <c r="F26" s="133"/>
      <c r="G26" s="30"/>
      <c r="H26" s="105">
        <f>SUM(H27:H28)</f>
        <v>0</v>
      </c>
    </row>
    <row r="27" spans="2:8" ht="15">
      <c r="B27" s="139"/>
      <c r="C27" s="55"/>
      <c r="D27" s="134" t="s">
        <v>71</v>
      </c>
      <c r="E27" s="131" t="s">
        <v>73</v>
      </c>
      <c r="F27" s="191"/>
      <c r="G27" s="157">
        <f>H4/100</f>
        <v>0</v>
      </c>
      <c r="H27" s="140">
        <f>F27*G27</f>
        <v>0</v>
      </c>
    </row>
    <row r="28" spans="2:8" ht="15.75" thickBot="1">
      <c r="B28" s="96"/>
      <c r="C28" s="95"/>
      <c r="D28" s="37" t="s">
        <v>72</v>
      </c>
      <c r="E28" s="132" t="s">
        <v>24</v>
      </c>
      <c r="F28" s="132">
        <v>1</v>
      </c>
      <c r="G28" s="192"/>
      <c r="H28" s="38">
        <f>G28*F28</f>
        <v>0</v>
      </c>
    </row>
    <row r="29" ht="30" customHeight="1">
      <c r="C29" s="13"/>
    </row>
    <row r="30" ht="30" customHeight="1">
      <c r="C30" s="13"/>
    </row>
    <row r="31" ht="30" customHeight="1">
      <c r="C31" s="13"/>
    </row>
    <row r="32" ht="30" customHeight="1">
      <c r="C32" s="13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 algorithmName="SHA-512" hashValue="oSAfxXwHipajM+IWl23mn86D65P/HHfkYKuQz5UTSeaqplx8ujfzbsxzr9c0/nXB8ZZef7Mou83BZfSER7QhgA==" saltValue="GIIk2ecrKnOYnjtxO0x1Xw==" spinCount="100000" sheet="1" objects="1" scenarios="1" selectLockedCells="1"/>
  <mergeCells count="2">
    <mergeCell ref="B2:H2"/>
    <mergeCell ref="B3:C3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  <headerFooter>
    <oddFooter>&amp;C4/8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4376-69E7-4A61-8DDD-EE406F9BADC7}">
  <dimension ref="B2:Q33"/>
  <sheetViews>
    <sheetView view="pageLayout" zoomScaleSheetLayoutView="115" workbookViewId="0" topLeftCell="A46">
      <selection activeCell="B18" sqref="B18:D18"/>
    </sheetView>
  </sheetViews>
  <sheetFormatPr defaultColWidth="9.140625" defaultRowHeight="15"/>
  <cols>
    <col min="1" max="1" width="2.8515625" style="0" customWidth="1"/>
    <col min="2" max="2" width="2.28125" style="5" customWidth="1"/>
    <col min="3" max="3" width="5.8515625" style="4" customWidth="1"/>
    <col min="4" max="4" width="29.8515625" style="0" customWidth="1"/>
    <col min="5" max="5" width="4.00390625" style="0" bestFit="1" customWidth="1"/>
    <col min="6" max="6" width="9.57421875" style="0" customWidth="1"/>
    <col min="7" max="7" width="12.421875" style="0" customWidth="1"/>
    <col min="8" max="8" width="14.57421875" style="0" customWidth="1"/>
    <col min="9" max="9" width="4.7109375" style="0" customWidth="1"/>
    <col min="10" max="10" width="5.7109375" style="0" customWidth="1"/>
    <col min="11" max="11" width="19.7109375" style="0" customWidth="1"/>
    <col min="12" max="12" width="16.57421875" style="0" customWidth="1"/>
    <col min="13" max="13" width="16.140625" style="0" customWidth="1"/>
    <col min="14" max="17" width="5.7109375" style="0" customWidth="1"/>
  </cols>
  <sheetData>
    <row r="1" ht="6.95" customHeight="1" thickBot="1"/>
    <row r="2" spans="2:8" ht="15.75" thickBot="1">
      <c r="B2" s="312" t="s">
        <v>54</v>
      </c>
      <c r="C2" s="313"/>
      <c r="D2" s="313"/>
      <c r="E2" s="313"/>
      <c r="F2" s="313"/>
      <c r="G2" s="313"/>
      <c r="H2" s="314"/>
    </row>
    <row r="3" spans="2:17" ht="30" customHeight="1" thickBot="1">
      <c r="B3" s="315" t="s">
        <v>15</v>
      </c>
      <c r="C3" s="316"/>
      <c r="D3" s="100" t="s">
        <v>16</v>
      </c>
      <c r="E3" s="100" t="s">
        <v>20</v>
      </c>
      <c r="F3" s="100" t="s">
        <v>21</v>
      </c>
      <c r="G3" s="100" t="s">
        <v>82</v>
      </c>
      <c r="H3" s="101" t="s">
        <v>18</v>
      </c>
      <c r="I3" s="2"/>
      <c r="J3" s="3"/>
      <c r="K3" s="3"/>
      <c r="L3" s="3"/>
      <c r="M3" s="3"/>
      <c r="N3" s="3"/>
      <c r="O3" s="3"/>
      <c r="P3" s="3"/>
      <c r="Q3" s="3"/>
    </row>
    <row r="4" spans="2:17" ht="15" customHeight="1" thickBot="1">
      <c r="B4" s="52"/>
      <c r="C4" s="51"/>
      <c r="D4" s="49" t="s">
        <v>91</v>
      </c>
      <c r="E4" s="49"/>
      <c r="F4" s="49"/>
      <c r="G4" s="49"/>
      <c r="H4" s="50">
        <f>SUM(H5:H30)</f>
        <v>0</v>
      </c>
      <c r="I4" s="2"/>
      <c r="J4" s="3"/>
      <c r="K4" s="3"/>
      <c r="L4" s="3"/>
      <c r="M4" s="3"/>
      <c r="N4" s="3"/>
      <c r="O4" s="3"/>
      <c r="P4" s="3"/>
      <c r="Q4" s="3"/>
    </row>
    <row r="5" spans="2:12" s="8" customFormat="1" ht="37.35" customHeight="1">
      <c r="B5" s="121" t="s">
        <v>19</v>
      </c>
      <c r="C5" s="122">
        <v>250</v>
      </c>
      <c r="D5" s="108" t="s">
        <v>43</v>
      </c>
      <c r="E5" s="92" t="s">
        <v>22</v>
      </c>
      <c r="F5" s="93">
        <v>1</v>
      </c>
      <c r="G5" s="193"/>
      <c r="H5" s="94">
        <f>(+G5)*F5</f>
        <v>0</v>
      </c>
      <c r="K5" s="12"/>
      <c r="L5" s="12"/>
    </row>
    <row r="6" spans="2:12" s="8" customFormat="1" ht="37.35" customHeight="1">
      <c r="B6" s="64" t="s">
        <v>19</v>
      </c>
      <c r="C6" s="123">
        <v>251</v>
      </c>
      <c r="D6" s="70" t="s">
        <v>105</v>
      </c>
      <c r="E6" s="56" t="s">
        <v>42</v>
      </c>
      <c r="F6" s="68">
        <v>2.8</v>
      </c>
      <c r="G6" s="194"/>
      <c r="H6" s="82">
        <f aca="true" t="shared" si="0" ref="H6:H22">(+G6)*F6</f>
        <v>0</v>
      </c>
      <c r="I6" s="9"/>
      <c r="K6" s="12"/>
      <c r="L6" s="12"/>
    </row>
    <row r="7" spans="2:12" s="8" customFormat="1" ht="37.35" customHeight="1">
      <c r="B7" s="84" t="s">
        <v>19</v>
      </c>
      <c r="C7" s="123">
        <v>252</v>
      </c>
      <c r="D7" s="70" t="s">
        <v>44</v>
      </c>
      <c r="E7" s="56" t="s">
        <v>41</v>
      </c>
      <c r="F7" s="71">
        <v>4.5</v>
      </c>
      <c r="G7" s="194"/>
      <c r="H7" s="82">
        <f t="shared" si="0"/>
        <v>0</v>
      </c>
      <c r="K7" s="12"/>
      <c r="L7" s="12"/>
    </row>
    <row r="8" spans="2:12" s="8" customFormat="1" ht="37.35" customHeight="1">
      <c r="B8" s="84" t="s">
        <v>19</v>
      </c>
      <c r="C8" s="123">
        <v>253</v>
      </c>
      <c r="D8" s="70" t="s">
        <v>45</v>
      </c>
      <c r="E8" s="56" t="s">
        <v>22</v>
      </c>
      <c r="F8" s="71">
        <v>3</v>
      </c>
      <c r="G8" s="194"/>
      <c r="H8" s="82">
        <f t="shared" si="0"/>
        <v>0</v>
      </c>
      <c r="K8" s="12"/>
      <c r="L8" s="12"/>
    </row>
    <row r="9" spans="2:12" s="8" customFormat="1" ht="37.35" customHeight="1">
      <c r="B9" s="84" t="s">
        <v>19</v>
      </c>
      <c r="C9" s="123">
        <v>254</v>
      </c>
      <c r="D9" s="70" t="s">
        <v>104</v>
      </c>
      <c r="E9" s="56" t="s">
        <v>24</v>
      </c>
      <c r="F9" s="71">
        <v>1</v>
      </c>
      <c r="G9" s="194"/>
      <c r="H9" s="82">
        <f t="shared" si="0"/>
        <v>0</v>
      </c>
      <c r="K9" s="12"/>
      <c r="L9" s="12"/>
    </row>
    <row r="10" spans="2:12" s="8" customFormat="1" ht="37.35" customHeight="1">
      <c r="B10" s="84" t="s">
        <v>19</v>
      </c>
      <c r="C10" s="123">
        <v>255</v>
      </c>
      <c r="D10" s="70" t="s">
        <v>46</v>
      </c>
      <c r="E10" s="56" t="s">
        <v>24</v>
      </c>
      <c r="F10" s="71">
        <v>1</v>
      </c>
      <c r="G10" s="194"/>
      <c r="H10" s="82">
        <f t="shared" si="0"/>
        <v>0</v>
      </c>
      <c r="K10" s="12"/>
      <c r="L10" s="12"/>
    </row>
    <row r="11" spans="2:12" ht="37.35" customHeight="1">
      <c r="B11" s="84" t="s">
        <v>19</v>
      </c>
      <c r="C11" s="123">
        <v>256</v>
      </c>
      <c r="D11" s="70" t="s">
        <v>47</v>
      </c>
      <c r="E11" s="71" t="s">
        <v>22</v>
      </c>
      <c r="F11" s="71">
        <v>3</v>
      </c>
      <c r="G11" s="194"/>
      <c r="H11" s="82">
        <f t="shared" si="0"/>
        <v>0</v>
      </c>
      <c r="K11" s="12"/>
      <c r="L11" s="12"/>
    </row>
    <row r="12" spans="2:12" ht="37.35" customHeight="1">
      <c r="B12" s="84" t="s">
        <v>19</v>
      </c>
      <c r="C12" s="123">
        <v>257</v>
      </c>
      <c r="D12" s="70" t="s">
        <v>48</v>
      </c>
      <c r="E12" s="71" t="s">
        <v>22</v>
      </c>
      <c r="F12" s="71">
        <v>3</v>
      </c>
      <c r="G12" s="194"/>
      <c r="H12" s="82">
        <f t="shared" si="0"/>
        <v>0</v>
      </c>
      <c r="K12" s="12"/>
      <c r="L12" s="12"/>
    </row>
    <row r="13" spans="2:12" ht="37.35" customHeight="1">
      <c r="B13" s="84" t="s">
        <v>19</v>
      </c>
      <c r="C13" s="123">
        <v>258</v>
      </c>
      <c r="D13" s="70" t="s">
        <v>49</v>
      </c>
      <c r="E13" s="71" t="s">
        <v>22</v>
      </c>
      <c r="F13" s="71">
        <v>2</v>
      </c>
      <c r="G13" s="194"/>
      <c r="H13" s="82">
        <f t="shared" si="0"/>
        <v>0</v>
      </c>
      <c r="K13" s="12"/>
      <c r="L13" s="12"/>
    </row>
    <row r="14" spans="2:12" ht="37.35" customHeight="1">
      <c r="B14" s="84" t="s">
        <v>19</v>
      </c>
      <c r="C14" s="123">
        <v>259</v>
      </c>
      <c r="D14" s="70" t="s">
        <v>50</v>
      </c>
      <c r="E14" s="71" t="s">
        <v>22</v>
      </c>
      <c r="F14" s="71">
        <v>2</v>
      </c>
      <c r="G14" s="194"/>
      <c r="H14" s="82">
        <f t="shared" si="0"/>
        <v>0</v>
      </c>
      <c r="K14" s="12"/>
      <c r="L14" s="12"/>
    </row>
    <row r="15" spans="2:12" ht="37.35" customHeight="1">
      <c r="B15" s="83" t="s">
        <v>19</v>
      </c>
      <c r="C15" s="124">
        <v>260</v>
      </c>
      <c r="D15" s="70" t="s">
        <v>51</v>
      </c>
      <c r="E15" s="71" t="s">
        <v>24</v>
      </c>
      <c r="F15" s="71">
        <v>1</v>
      </c>
      <c r="G15" s="194"/>
      <c r="H15" s="82">
        <f t="shared" si="0"/>
        <v>0</v>
      </c>
      <c r="K15" s="12"/>
      <c r="L15" s="12"/>
    </row>
    <row r="16" spans="2:12" ht="37.35" customHeight="1">
      <c r="B16" s="83" t="s">
        <v>19</v>
      </c>
      <c r="C16" s="124">
        <v>261</v>
      </c>
      <c r="D16" s="70" t="s">
        <v>52</v>
      </c>
      <c r="E16" s="71" t="s">
        <v>24</v>
      </c>
      <c r="F16" s="71">
        <v>1</v>
      </c>
      <c r="G16" s="194"/>
      <c r="H16" s="82">
        <f t="shared" si="0"/>
        <v>0</v>
      </c>
      <c r="K16" s="12"/>
      <c r="L16" s="12"/>
    </row>
    <row r="17" spans="2:12" ht="37.35" customHeight="1">
      <c r="B17" s="84" t="s">
        <v>19</v>
      </c>
      <c r="C17" s="123">
        <v>262</v>
      </c>
      <c r="D17" s="70" t="s">
        <v>52</v>
      </c>
      <c r="E17" s="71" t="s">
        <v>24</v>
      </c>
      <c r="F17" s="71">
        <v>1</v>
      </c>
      <c r="G17" s="194"/>
      <c r="H17" s="82">
        <f t="shared" si="0"/>
        <v>0</v>
      </c>
      <c r="K17" s="12"/>
      <c r="L17" s="12"/>
    </row>
    <row r="18" spans="2:12" ht="37.35" customHeight="1">
      <c r="B18" s="84" t="s">
        <v>19</v>
      </c>
      <c r="C18" s="123">
        <v>263</v>
      </c>
      <c r="D18" s="70" t="s">
        <v>106</v>
      </c>
      <c r="E18" s="71" t="s">
        <v>22</v>
      </c>
      <c r="F18" s="71">
        <v>2</v>
      </c>
      <c r="G18" s="194"/>
      <c r="H18" s="82">
        <f t="shared" si="0"/>
        <v>0</v>
      </c>
      <c r="K18" s="12"/>
      <c r="L18" s="12"/>
    </row>
    <row r="19" spans="2:12" ht="37.35" customHeight="1">
      <c r="B19" s="84" t="s">
        <v>19</v>
      </c>
      <c r="C19" s="123">
        <v>264</v>
      </c>
      <c r="D19" s="70" t="s">
        <v>107</v>
      </c>
      <c r="E19" s="71" t="s">
        <v>22</v>
      </c>
      <c r="F19" s="71">
        <v>1</v>
      </c>
      <c r="G19" s="194"/>
      <c r="H19" s="82">
        <f t="shared" si="0"/>
        <v>0</v>
      </c>
      <c r="K19" s="12"/>
      <c r="L19" s="12"/>
    </row>
    <row r="20" spans="2:12" ht="37.35" customHeight="1">
      <c r="B20" s="84" t="s">
        <v>19</v>
      </c>
      <c r="C20" s="124">
        <v>265</v>
      </c>
      <c r="D20" s="70" t="s">
        <v>108</v>
      </c>
      <c r="E20" s="71" t="s">
        <v>53</v>
      </c>
      <c r="F20" s="71">
        <v>1</v>
      </c>
      <c r="G20" s="194"/>
      <c r="H20" s="82">
        <f t="shared" si="0"/>
        <v>0</v>
      </c>
      <c r="K20" s="12"/>
      <c r="L20" s="12"/>
    </row>
    <row r="21" spans="2:12" ht="37.35" customHeight="1">
      <c r="B21" s="84" t="s">
        <v>19</v>
      </c>
      <c r="C21" s="124">
        <v>266</v>
      </c>
      <c r="D21" s="70" t="s">
        <v>92</v>
      </c>
      <c r="E21" s="71" t="s">
        <v>53</v>
      </c>
      <c r="F21" s="71">
        <v>1</v>
      </c>
      <c r="G21" s="194"/>
      <c r="H21" s="82">
        <f>(+G21)*F21</f>
        <v>0</v>
      </c>
      <c r="K21" s="12"/>
      <c r="L21" s="12"/>
    </row>
    <row r="22" spans="2:12" ht="37.35" customHeight="1" thickBot="1">
      <c r="B22" s="153" t="s">
        <v>19</v>
      </c>
      <c r="C22" s="154">
        <v>267</v>
      </c>
      <c r="D22" s="109" t="s">
        <v>93</v>
      </c>
      <c r="E22" s="110" t="s">
        <v>53</v>
      </c>
      <c r="F22" s="110">
        <v>1</v>
      </c>
      <c r="G22" s="200"/>
      <c r="H22" s="111">
        <f t="shared" si="0"/>
        <v>0</v>
      </c>
      <c r="K22" s="12"/>
      <c r="L22" s="12"/>
    </row>
    <row r="23" spans="2:12" ht="17.1" customHeight="1">
      <c r="B23" s="317" t="s">
        <v>94</v>
      </c>
      <c r="C23" s="318"/>
      <c r="D23" s="155" t="s">
        <v>74</v>
      </c>
      <c r="E23" s="93" t="s">
        <v>22</v>
      </c>
      <c r="F23" s="93">
        <v>2</v>
      </c>
      <c r="G23" s="195"/>
      <c r="H23" s="156">
        <f>F23*G23</f>
        <v>0</v>
      </c>
      <c r="K23" s="130"/>
      <c r="L23" s="12"/>
    </row>
    <row r="24" spans="2:17" ht="17.1" customHeight="1">
      <c r="B24" s="319"/>
      <c r="C24" s="320"/>
      <c r="D24" s="57" t="s">
        <v>75</v>
      </c>
      <c r="E24" s="71" t="s">
        <v>22</v>
      </c>
      <c r="F24" s="71">
        <v>2</v>
      </c>
      <c r="G24" s="190"/>
      <c r="H24" s="72">
        <f aca="true" t="shared" si="1" ref="H24:H29">F24*G24</f>
        <v>0</v>
      </c>
      <c r="K24" s="130"/>
      <c r="L24" s="12"/>
      <c r="M24" s="88"/>
      <c r="N24" s="1"/>
      <c r="O24" s="1"/>
      <c r="P24" s="91"/>
      <c r="Q24" s="91"/>
    </row>
    <row r="25" spans="2:17" ht="17.1" customHeight="1">
      <c r="B25" s="319"/>
      <c r="C25" s="320"/>
      <c r="D25" s="57" t="s">
        <v>76</v>
      </c>
      <c r="E25" s="71" t="s">
        <v>22</v>
      </c>
      <c r="F25" s="71">
        <v>4</v>
      </c>
      <c r="G25" s="190"/>
      <c r="H25" s="72">
        <f t="shared" si="1"/>
        <v>0</v>
      </c>
      <c r="K25" s="130"/>
      <c r="L25" s="12"/>
      <c r="M25" s="88"/>
      <c r="N25" s="1"/>
      <c r="O25" s="1"/>
      <c r="P25" s="91"/>
      <c r="Q25" s="91"/>
    </row>
    <row r="26" spans="2:17" ht="17.1" customHeight="1">
      <c r="B26" s="319"/>
      <c r="C26" s="320"/>
      <c r="D26" s="57" t="s">
        <v>78</v>
      </c>
      <c r="E26" s="71" t="s">
        <v>22</v>
      </c>
      <c r="F26" s="71">
        <v>2</v>
      </c>
      <c r="G26" s="190"/>
      <c r="H26" s="72">
        <f t="shared" si="1"/>
        <v>0</v>
      </c>
      <c r="K26" s="130"/>
      <c r="L26" s="12"/>
      <c r="M26" s="88"/>
      <c r="N26" s="1"/>
      <c r="O26" s="1"/>
      <c r="P26" s="91"/>
      <c r="Q26" s="91"/>
    </row>
    <row r="27" spans="2:17" ht="17.1" customHeight="1">
      <c r="B27" s="319"/>
      <c r="C27" s="320"/>
      <c r="D27" s="57" t="s">
        <v>77</v>
      </c>
      <c r="E27" s="71" t="s">
        <v>22</v>
      </c>
      <c r="F27" s="71">
        <v>2</v>
      </c>
      <c r="G27" s="190"/>
      <c r="H27" s="72">
        <f t="shared" si="1"/>
        <v>0</v>
      </c>
      <c r="K27" s="130"/>
      <c r="L27" s="12"/>
      <c r="M27" s="88"/>
      <c r="N27" s="1"/>
      <c r="O27" s="1"/>
      <c r="P27" s="91"/>
      <c r="Q27" s="91"/>
    </row>
    <row r="28" spans="2:17" ht="17.1" customHeight="1">
      <c r="B28" s="319"/>
      <c r="C28" s="320"/>
      <c r="D28" s="57" t="s">
        <v>80</v>
      </c>
      <c r="E28" s="71" t="s">
        <v>22</v>
      </c>
      <c r="F28" s="71">
        <v>12</v>
      </c>
      <c r="G28" s="190"/>
      <c r="H28" s="72">
        <f t="shared" si="1"/>
        <v>0</v>
      </c>
      <c r="K28" s="130"/>
      <c r="L28" s="12"/>
      <c r="M28" s="88"/>
      <c r="N28" s="1"/>
      <c r="O28" s="1"/>
      <c r="P28" s="91"/>
      <c r="Q28" s="91"/>
    </row>
    <row r="29" spans="2:17" ht="17.1" customHeight="1">
      <c r="B29" s="319"/>
      <c r="C29" s="320"/>
      <c r="D29" s="57" t="s">
        <v>79</v>
      </c>
      <c r="E29" s="71" t="s">
        <v>42</v>
      </c>
      <c r="F29" s="71">
        <v>6.6</v>
      </c>
      <c r="G29" s="190"/>
      <c r="H29" s="72">
        <f t="shared" si="1"/>
        <v>0</v>
      </c>
      <c r="K29" s="130"/>
      <c r="L29" s="12"/>
      <c r="M29" s="88"/>
      <c r="N29" s="1"/>
      <c r="O29" s="1"/>
      <c r="P29" s="91"/>
      <c r="Q29" s="91"/>
    </row>
    <row r="30" spans="2:17" ht="17.1" customHeight="1" thickBot="1">
      <c r="B30" s="321"/>
      <c r="C30" s="322"/>
      <c r="D30" s="125" t="s">
        <v>81</v>
      </c>
      <c r="E30" s="110" t="s">
        <v>24</v>
      </c>
      <c r="F30" s="110">
        <v>1</v>
      </c>
      <c r="G30" s="196"/>
      <c r="H30" s="126">
        <f>G30*F30</f>
        <v>0</v>
      </c>
      <c r="K30" s="130"/>
      <c r="L30" s="12"/>
      <c r="M30" s="88"/>
      <c r="N30" s="1"/>
      <c r="O30" s="1"/>
      <c r="P30" s="91"/>
      <c r="Q30" s="91"/>
    </row>
    <row r="31" spans="2:17" ht="15.75" thickBot="1">
      <c r="B31" s="119"/>
      <c r="C31" s="120"/>
      <c r="D31" s="115" t="s">
        <v>63</v>
      </c>
      <c r="E31" s="116"/>
      <c r="F31" s="116"/>
      <c r="G31" s="117"/>
      <c r="H31" s="118">
        <f>SUM(H32:H33)</f>
        <v>0</v>
      </c>
      <c r="M31" s="88"/>
      <c r="N31" s="1"/>
      <c r="O31" s="1"/>
      <c r="P31" s="91"/>
      <c r="Q31" s="91"/>
    </row>
    <row r="32" spans="2:17" ht="45">
      <c r="B32" s="135"/>
      <c r="C32" s="136"/>
      <c r="D32" s="33" t="s">
        <v>95</v>
      </c>
      <c r="E32" s="93" t="s">
        <v>24</v>
      </c>
      <c r="F32" s="93">
        <v>1</v>
      </c>
      <c r="G32" s="197"/>
      <c r="H32" s="113">
        <f>(G32)*F32</f>
        <v>0</v>
      </c>
      <c r="L32" s="130"/>
      <c r="M32" s="88"/>
      <c r="N32" s="1"/>
      <c r="O32" s="1"/>
      <c r="P32" s="91"/>
      <c r="Q32" s="91"/>
    </row>
    <row r="33" spans="2:8" ht="15.75" thickBot="1">
      <c r="B33" s="137"/>
      <c r="C33" s="138"/>
      <c r="D33" s="112" t="s">
        <v>109</v>
      </c>
      <c r="E33" s="110" t="s">
        <v>73</v>
      </c>
      <c r="F33" s="198"/>
      <c r="G33" s="158">
        <f>H4/100</f>
        <v>0</v>
      </c>
      <c r="H33" s="114">
        <f>G33*F33</f>
        <v>0</v>
      </c>
    </row>
  </sheetData>
  <sheetProtection algorithmName="SHA-512" hashValue="/zCAu+0waXS1ovBRF1kOJia0WoEQbUKBMIJB4wbivTljhplUpVDr4IhgDKpo/1HoSftxIRfA7TRogGySP3SbWw==" saltValue="oauOh/u+dNGUkudK/Tozww==" spinCount="100000" sheet="1" objects="1" scenarios="1" selectLockedCells="1"/>
  <mergeCells count="3">
    <mergeCell ref="B2:H2"/>
    <mergeCell ref="B3:C3"/>
    <mergeCell ref="B23:C30"/>
  </mergeCells>
  <printOptions/>
  <pageMargins left="0.7" right="0.7" top="0.787401575" bottom="0.787401575" header="0.3" footer="0.3"/>
  <pageSetup horizontalDpi="600" verticalDpi="600" orientation="portrait" paperSize="9" r:id="rId1"/>
  <headerFooter differentFirst="1">
    <oddFooter>&amp;C6/8
</oddFooter>
    <firstFooter>&amp;C5/8
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B018B-5F70-4FD7-AEDF-C5E395359C1F}">
  <sheetPr>
    <pageSetUpPr fitToPage="1"/>
  </sheetPr>
  <dimension ref="B2:Y38"/>
  <sheetViews>
    <sheetView tabSelected="1" view="pageLayout" zoomScaleSheetLayoutView="115" workbookViewId="0" topLeftCell="A3">
      <selection activeCell="G8" sqref="G8"/>
    </sheetView>
  </sheetViews>
  <sheetFormatPr defaultColWidth="9.140625" defaultRowHeight="15"/>
  <cols>
    <col min="1" max="1" width="3.28125" style="0" customWidth="1"/>
    <col min="2" max="2" width="5.00390625" style="0" customWidth="1"/>
    <col min="3" max="3" width="7.421875" style="0" customWidth="1"/>
    <col min="4" max="4" width="27.28125" style="0" customWidth="1"/>
    <col min="5" max="5" width="5.28125" style="152" customWidth="1"/>
    <col min="6" max="6" width="9.00390625" style="152" customWidth="1"/>
    <col min="7" max="7" width="11.8515625" style="0" customWidth="1"/>
    <col min="8" max="8" width="14.57421875" style="0" customWidth="1"/>
    <col min="9" max="9" width="4.00390625" style="0" customWidth="1"/>
    <col min="10" max="10" width="10.28125" style="0" customWidth="1"/>
    <col min="12" max="21" width="5.7109375" style="0" customWidth="1"/>
    <col min="25" max="25" width="11.28125" style="0" bestFit="1" customWidth="1"/>
  </cols>
  <sheetData>
    <row r="1" ht="6.95" customHeight="1" thickBot="1"/>
    <row r="2" spans="2:8" ht="15.75" thickBot="1">
      <c r="B2" s="323" t="s">
        <v>23</v>
      </c>
      <c r="C2" s="324"/>
      <c r="D2" s="324"/>
      <c r="E2" s="324"/>
      <c r="F2" s="324"/>
      <c r="G2" s="324"/>
      <c r="H2" s="325"/>
    </row>
    <row r="3" spans="2:8" ht="30.75" thickBot="1">
      <c r="B3" s="310" t="s">
        <v>15</v>
      </c>
      <c r="C3" s="311"/>
      <c r="D3" s="19" t="s">
        <v>16</v>
      </c>
      <c r="E3" s="145" t="s">
        <v>20</v>
      </c>
      <c r="F3" s="145" t="s">
        <v>21</v>
      </c>
      <c r="G3" s="19" t="s">
        <v>17</v>
      </c>
      <c r="H3" s="20" t="s">
        <v>18</v>
      </c>
    </row>
    <row r="4" spans="2:8" ht="15.75" thickBot="1">
      <c r="B4" s="24"/>
      <c r="C4" s="21"/>
      <c r="D4" s="22" t="s">
        <v>96</v>
      </c>
      <c r="E4" s="146"/>
      <c r="F4" s="146"/>
      <c r="G4" s="23"/>
      <c r="H4" s="32">
        <f>SUM(H5:H27)</f>
        <v>0</v>
      </c>
    </row>
    <row r="5" spans="2:8" s="8" customFormat="1" ht="15.6" customHeight="1">
      <c r="B5" s="54" t="s">
        <v>19</v>
      </c>
      <c r="C5" s="55">
        <v>401</v>
      </c>
      <c r="D5" s="141" t="s">
        <v>100</v>
      </c>
      <c r="E5" s="147" t="s">
        <v>22</v>
      </c>
      <c r="F5" s="148">
        <v>8</v>
      </c>
      <c r="G5" s="201"/>
      <c r="H5" s="39">
        <f>G5*F5</f>
        <v>0</v>
      </c>
    </row>
    <row r="6" spans="2:9" s="8" customFormat="1" ht="15.6" customHeight="1">
      <c r="B6" s="18" t="s">
        <v>19</v>
      </c>
      <c r="C6" s="14">
        <v>402</v>
      </c>
      <c r="D6" s="15" t="s">
        <v>99</v>
      </c>
      <c r="E6" s="67" t="s">
        <v>22</v>
      </c>
      <c r="F6" s="68">
        <v>13</v>
      </c>
      <c r="G6" s="202"/>
      <c r="H6" s="40">
        <f aca="true" t="shared" si="0" ref="H6:H27">G6*F6</f>
        <v>0</v>
      </c>
      <c r="I6" s="9"/>
    </row>
    <row r="7" spans="2:8" s="8" customFormat="1" ht="30" customHeight="1">
      <c r="B7" s="18" t="s">
        <v>19</v>
      </c>
      <c r="C7" s="14">
        <v>403</v>
      </c>
      <c r="D7" s="15" t="s">
        <v>64</v>
      </c>
      <c r="E7" s="67" t="s">
        <v>22</v>
      </c>
      <c r="F7" s="68">
        <v>15</v>
      </c>
      <c r="G7" s="202"/>
      <c r="H7" s="40">
        <f t="shared" si="0"/>
        <v>0</v>
      </c>
    </row>
    <row r="8" spans="2:8" s="8" customFormat="1" ht="30" customHeight="1">
      <c r="B8" s="18" t="s">
        <v>19</v>
      </c>
      <c r="C8" s="14">
        <v>404</v>
      </c>
      <c r="D8" s="15" t="s">
        <v>87</v>
      </c>
      <c r="E8" s="67" t="s">
        <v>22</v>
      </c>
      <c r="F8" s="68">
        <v>18</v>
      </c>
      <c r="G8" s="202"/>
      <c r="H8" s="40">
        <f t="shared" si="0"/>
        <v>0</v>
      </c>
    </row>
    <row r="9" spans="2:8" s="8" customFormat="1" ht="30" customHeight="1">
      <c r="B9" s="18" t="s">
        <v>19</v>
      </c>
      <c r="C9" s="14">
        <v>405</v>
      </c>
      <c r="D9" s="15" t="s">
        <v>65</v>
      </c>
      <c r="E9" s="67" t="s">
        <v>22</v>
      </c>
      <c r="F9" s="68">
        <v>24</v>
      </c>
      <c r="G9" s="202"/>
      <c r="H9" s="40">
        <f aca="true" t="shared" si="1" ref="H9:H11">G9*F9</f>
        <v>0</v>
      </c>
    </row>
    <row r="10" spans="2:8" s="8" customFormat="1" ht="30" customHeight="1">
      <c r="B10" s="18" t="s">
        <v>19</v>
      </c>
      <c r="C10" s="14">
        <v>406</v>
      </c>
      <c r="D10" s="15" t="s">
        <v>66</v>
      </c>
      <c r="E10" s="67" t="s">
        <v>22</v>
      </c>
      <c r="F10" s="68">
        <v>32</v>
      </c>
      <c r="G10" s="202"/>
      <c r="H10" s="40">
        <f t="shared" si="1"/>
        <v>0</v>
      </c>
    </row>
    <row r="11" spans="2:8" s="8" customFormat="1" ht="30" customHeight="1">
      <c r="B11" s="18" t="s">
        <v>19</v>
      </c>
      <c r="C11" s="14">
        <v>407</v>
      </c>
      <c r="D11" s="15" t="s">
        <v>67</v>
      </c>
      <c r="E11" s="67" t="s">
        <v>22</v>
      </c>
      <c r="F11" s="68">
        <v>48</v>
      </c>
      <c r="G11" s="202"/>
      <c r="H11" s="40">
        <f t="shared" si="1"/>
        <v>0</v>
      </c>
    </row>
    <row r="12" spans="2:8" s="8" customFormat="1" ht="30" customHeight="1">
      <c r="B12" s="18" t="s">
        <v>19</v>
      </c>
      <c r="C12" s="14">
        <v>408</v>
      </c>
      <c r="D12" s="15" t="s">
        <v>88</v>
      </c>
      <c r="E12" s="67" t="s">
        <v>22</v>
      </c>
      <c r="F12" s="68">
        <v>2</v>
      </c>
      <c r="G12" s="202"/>
      <c r="H12" s="40">
        <f aca="true" t="shared" si="2" ref="H12:H14">G12*F12</f>
        <v>0</v>
      </c>
    </row>
    <row r="13" spans="2:8" s="8" customFormat="1" ht="30" customHeight="1">
      <c r="B13" s="18" t="s">
        <v>19</v>
      </c>
      <c r="C13" s="14">
        <v>409</v>
      </c>
      <c r="D13" s="15" t="s">
        <v>89</v>
      </c>
      <c r="E13" s="67" t="s">
        <v>22</v>
      </c>
      <c r="F13" s="68">
        <v>1</v>
      </c>
      <c r="G13" s="202"/>
      <c r="H13" s="40">
        <f t="shared" si="2"/>
        <v>0</v>
      </c>
    </row>
    <row r="14" spans="2:8" s="8" customFormat="1" ht="30" customHeight="1">
      <c r="B14" s="18" t="s">
        <v>19</v>
      </c>
      <c r="C14" s="14">
        <v>410</v>
      </c>
      <c r="D14" s="15" t="s">
        <v>68</v>
      </c>
      <c r="E14" s="67" t="s">
        <v>22</v>
      </c>
      <c r="F14" s="68">
        <v>1</v>
      </c>
      <c r="G14" s="202"/>
      <c r="H14" s="40">
        <f t="shared" si="2"/>
        <v>0</v>
      </c>
    </row>
    <row r="15" spans="2:8" s="8" customFormat="1" ht="30" customHeight="1">
      <c r="B15" s="18" t="s">
        <v>19</v>
      </c>
      <c r="C15" s="14">
        <v>411</v>
      </c>
      <c r="D15" s="15" t="s">
        <v>69</v>
      </c>
      <c r="E15" s="67" t="s">
        <v>22</v>
      </c>
      <c r="F15" s="68">
        <v>1</v>
      </c>
      <c r="G15" s="202"/>
      <c r="H15" s="40">
        <f aca="true" t="shared" si="3" ref="H15:H17">G15*F15</f>
        <v>0</v>
      </c>
    </row>
    <row r="16" spans="2:8" s="8" customFormat="1" ht="30" customHeight="1">
      <c r="B16" s="18" t="s">
        <v>19</v>
      </c>
      <c r="C16" s="14">
        <v>412</v>
      </c>
      <c r="D16" s="15" t="s">
        <v>90</v>
      </c>
      <c r="E16" s="67" t="s">
        <v>22</v>
      </c>
      <c r="F16" s="68">
        <v>2</v>
      </c>
      <c r="G16" s="202"/>
      <c r="H16" s="40">
        <f t="shared" si="3"/>
        <v>0</v>
      </c>
    </row>
    <row r="17" spans="2:25" s="8" customFormat="1" ht="30" customHeight="1">
      <c r="B17" s="53" t="s">
        <v>19</v>
      </c>
      <c r="C17" s="14">
        <v>413</v>
      </c>
      <c r="D17" s="15" t="s">
        <v>56</v>
      </c>
      <c r="E17" s="67" t="s">
        <v>22</v>
      </c>
      <c r="F17" s="68">
        <v>3</v>
      </c>
      <c r="G17" s="202"/>
      <c r="H17" s="40">
        <f t="shared" si="3"/>
        <v>0</v>
      </c>
      <c r="Y17" s="12"/>
    </row>
    <row r="18" spans="2:8" s="8" customFormat="1" ht="30" customHeight="1">
      <c r="B18" s="18" t="s">
        <v>19</v>
      </c>
      <c r="C18" s="17">
        <v>414</v>
      </c>
      <c r="D18" s="43" t="s">
        <v>40</v>
      </c>
      <c r="E18" s="149" t="s">
        <v>22</v>
      </c>
      <c r="F18" s="149">
        <v>2</v>
      </c>
      <c r="G18" s="203"/>
      <c r="H18" s="44">
        <f t="shared" si="0"/>
        <v>0</v>
      </c>
    </row>
    <row r="19" spans="2:8" s="8" customFormat="1" ht="30" customHeight="1">
      <c r="B19" s="18" t="s">
        <v>19</v>
      </c>
      <c r="C19" s="14">
        <v>415</v>
      </c>
      <c r="D19" s="15" t="s">
        <v>126</v>
      </c>
      <c r="E19" s="68" t="s">
        <v>22</v>
      </c>
      <c r="F19" s="68">
        <v>1</v>
      </c>
      <c r="G19" s="202"/>
      <c r="H19" s="40">
        <f t="shared" si="0"/>
        <v>0</v>
      </c>
    </row>
    <row r="20" spans="2:8" s="8" customFormat="1" ht="15.6" customHeight="1">
      <c r="B20" s="18" t="s">
        <v>19</v>
      </c>
      <c r="C20" s="17">
        <v>416</v>
      </c>
      <c r="D20" s="15" t="s">
        <v>101</v>
      </c>
      <c r="E20" s="68" t="s">
        <v>22</v>
      </c>
      <c r="F20" s="68">
        <v>7</v>
      </c>
      <c r="G20" s="202"/>
      <c r="H20" s="40">
        <f aca="true" t="shared" si="4" ref="H20:H23">G20*F20</f>
        <v>0</v>
      </c>
    </row>
    <row r="21" spans="2:16" s="8" customFormat="1" ht="15.6" customHeight="1">
      <c r="B21" s="18" t="s">
        <v>19</v>
      </c>
      <c r="C21" s="14">
        <v>417</v>
      </c>
      <c r="D21" s="15" t="s">
        <v>102</v>
      </c>
      <c r="E21" s="68" t="s">
        <v>22</v>
      </c>
      <c r="F21" s="68">
        <v>3</v>
      </c>
      <c r="G21" s="202"/>
      <c r="H21" s="40">
        <f t="shared" si="4"/>
        <v>0</v>
      </c>
      <c r="L21" s="127"/>
      <c r="M21" s="128"/>
      <c r="N21" s="128"/>
      <c r="O21" s="129"/>
      <c r="P21" s="129"/>
    </row>
    <row r="22" spans="2:8" s="8" customFormat="1" ht="15.6" customHeight="1">
      <c r="B22" s="18" t="s">
        <v>19</v>
      </c>
      <c r="C22" s="17">
        <v>418</v>
      </c>
      <c r="D22" s="15" t="s">
        <v>103</v>
      </c>
      <c r="E22" s="68" t="s">
        <v>22</v>
      </c>
      <c r="F22" s="68">
        <v>2</v>
      </c>
      <c r="G22" s="202"/>
      <c r="H22" s="40">
        <f t="shared" si="4"/>
        <v>0</v>
      </c>
    </row>
    <row r="23" spans="2:8" s="8" customFormat="1" ht="30" customHeight="1">
      <c r="B23" s="18" t="s">
        <v>19</v>
      </c>
      <c r="C23" s="14">
        <v>419</v>
      </c>
      <c r="D23" s="15" t="s">
        <v>70</v>
      </c>
      <c r="E23" s="68" t="s">
        <v>22</v>
      </c>
      <c r="F23" s="68">
        <v>2</v>
      </c>
      <c r="G23" s="202"/>
      <c r="H23" s="40">
        <f t="shared" si="4"/>
        <v>0</v>
      </c>
    </row>
    <row r="24" spans="2:8" ht="30" customHeight="1">
      <c r="B24" s="18" t="s">
        <v>19</v>
      </c>
      <c r="C24" s="17">
        <v>420</v>
      </c>
      <c r="D24" s="16" t="s">
        <v>125</v>
      </c>
      <c r="E24" s="68" t="s">
        <v>22</v>
      </c>
      <c r="F24" s="68">
        <v>1</v>
      </c>
      <c r="G24" s="202"/>
      <c r="H24" s="40">
        <f t="shared" si="0"/>
        <v>0</v>
      </c>
    </row>
    <row r="25" spans="2:8" ht="30" customHeight="1">
      <c r="B25" s="18" t="s">
        <v>19</v>
      </c>
      <c r="C25" s="14">
        <v>421</v>
      </c>
      <c r="D25" s="15" t="s">
        <v>124</v>
      </c>
      <c r="E25" s="68" t="s">
        <v>22</v>
      </c>
      <c r="F25" s="68">
        <v>1</v>
      </c>
      <c r="G25" s="202"/>
      <c r="H25" s="40">
        <f t="shared" si="0"/>
        <v>0</v>
      </c>
    </row>
    <row r="26" spans="2:8" ht="30" customHeight="1">
      <c r="B26" s="18" t="s">
        <v>19</v>
      </c>
      <c r="C26" s="17">
        <v>422</v>
      </c>
      <c r="D26" s="15" t="s">
        <v>123</v>
      </c>
      <c r="E26" s="68" t="s">
        <v>22</v>
      </c>
      <c r="F26" s="68">
        <v>1</v>
      </c>
      <c r="G26" s="202"/>
      <c r="H26" s="40">
        <f t="shared" si="0"/>
        <v>0</v>
      </c>
    </row>
    <row r="27" spans="2:8" ht="30" customHeight="1" thickBot="1">
      <c r="B27" s="53" t="s">
        <v>19</v>
      </c>
      <c r="C27" s="14">
        <v>423</v>
      </c>
      <c r="D27" s="41" t="s">
        <v>122</v>
      </c>
      <c r="E27" s="150" t="s">
        <v>22</v>
      </c>
      <c r="F27" s="150">
        <v>1</v>
      </c>
      <c r="G27" s="204"/>
      <c r="H27" s="42">
        <f t="shared" si="0"/>
        <v>0</v>
      </c>
    </row>
    <row r="28" spans="2:8" ht="15" customHeight="1" thickBot="1">
      <c r="B28" s="35"/>
      <c r="C28" s="36"/>
      <c r="D28" s="25" t="s">
        <v>85</v>
      </c>
      <c r="E28" s="151"/>
      <c r="F28" s="151"/>
      <c r="G28" s="26"/>
      <c r="H28" s="31">
        <f>SUM(H29:H30)</f>
        <v>0</v>
      </c>
    </row>
    <row r="29" spans="2:8" ht="15">
      <c r="B29" s="97"/>
      <c r="C29" s="14"/>
      <c r="D29" s="98" t="s">
        <v>71</v>
      </c>
      <c r="E29" s="71" t="s">
        <v>73</v>
      </c>
      <c r="F29" s="205"/>
      <c r="G29" s="159">
        <f>H4/100</f>
        <v>0</v>
      </c>
      <c r="H29" s="34">
        <f>G29*F29</f>
        <v>0</v>
      </c>
    </row>
    <row r="30" spans="2:8" ht="15.75" thickBot="1">
      <c r="B30" s="96"/>
      <c r="C30" s="95"/>
      <c r="D30" s="37" t="s">
        <v>72</v>
      </c>
      <c r="E30" s="74" t="s">
        <v>24</v>
      </c>
      <c r="F30" s="74">
        <v>1</v>
      </c>
      <c r="G30" s="192"/>
      <c r="H30" s="38">
        <f>G30*F30</f>
        <v>0</v>
      </c>
    </row>
    <row r="31" spans="2:8" ht="30" customHeight="1">
      <c r="B31" s="6"/>
      <c r="C31" s="7"/>
      <c r="G31" s="8"/>
      <c r="H31" s="10"/>
    </row>
    <row r="32" spans="2:8" ht="30" customHeight="1">
      <c r="B32" s="6"/>
      <c r="C32" s="7"/>
      <c r="G32" s="8"/>
      <c r="H32" s="8"/>
    </row>
    <row r="33" spans="2:8" ht="30" customHeight="1">
      <c r="B33" s="6"/>
      <c r="C33" s="7"/>
      <c r="G33" s="8"/>
      <c r="H33" s="8"/>
    </row>
    <row r="34" spans="2:8" ht="30" customHeight="1">
      <c r="B34" s="6"/>
      <c r="C34" s="7"/>
      <c r="G34" s="8"/>
      <c r="H34" s="8"/>
    </row>
    <row r="35" spans="2:3" ht="30" customHeight="1">
      <c r="B35" s="6"/>
      <c r="C35" s="7"/>
    </row>
    <row r="36" spans="2:3" ht="30" customHeight="1">
      <c r="B36" s="6"/>
      <c r="C36" s="7"/>
    </row>
    <row r="37" spans="2:3" ht="30" customHeight="1">
      <c r="B37" s="6"/>
      <c r="C37" s="7"/>
    </row>
    <row r="38" spans="2:3" ht="30" customHeight="1">
      <c r="B38" s="6"/>
      <c r="C38" s="7"/>
    </row>
  </sheetData>
  <sheetProtection algorithmName="SHA-512" hashValue="Fk+aiYyiM2y6Lpd1mbdFgXstQ92nFCYsgWPtiPcPQbLlBDgT4yl7aeKxs5g4v1BIUMT7xwOh3xPsdBqWRXv7Tw==" saltValue="+V4KJDj9PBRs/6VIa6mBlQ==" spinCount="100000" sheet="1" objects="1" scenarios="1" selectLockedCells="1"/>
  <mergeCells count="2">
    <mergeCell ref="B2:H2"/>
    <mergeCell ref="B3:C3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  <headerFooter>
    <oddFooter>&amp;C7/8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FFBDD-57AE-48AE-A62E-5AD91114552F}">
  <sheetPr>
    <pageSetUpPr fitToPage="1"/>
  </sheetPr>
  <dimension ref="B2:U17"/>
  <sheetViews>
    <sheetView view="pageLayout" zoomScaleSheetLayoutView="115" workbookViewId="0" topLeftCell="A10">
      <selection activeCell="B18" sqref="B18:D18"/>
    </sheetView>
  </sheetViews>
  <sheetFormatPr defaultColWidth="9.140625" defaultRowHeight="15"/>
  <cols>
    <col min="1" max="1" width="2.8515625" style="0" customWidth="1"/>
    <col min="2" max="2" width="5.00390625" style="0" customWidth="1"/>
    <col min="3" max="3" width="5.28125" style="0" customWidth="1"/>
    <col min="4" max="4" width="24.7109375" style="0" customWidth="1"/>
    <col min="5" max="5" width="6.8515625" style="0" customWidth="1"/>
    <col min="6" max="6" width="10.00390625" style="0" customWidth="1"/>
    <col min="7" max="7" width="16.140625" style="0" customWidth="1"/>
    <col min="8" max="8" width="12.7109375" style="0" customWidth="1"/>
    <col min="9" max="9" width="3.7109375" style="0" customWidth="1"/>
    <col min="10" max="10" width="10.28125" style="0" customWidth="1"/>
    <col min="11" max="11" width="14.8515625" style="0" customWidth="1"/>
    <col min="12" max="12" width="11.00390625" style="0" bestFit="1" customWidth="1"/>
    <col min="13" max="13" width="9.00390625" style="0" bestFit="1" customWidth="1"/>
    <col min="14" max="14" width="13.00390625" style="0" customWidth="1"/>
    <col min="15" max="15" width="7.7109375" style="0" bestFit="1" customWidth="1"/>
    <col min="16" max="16" width="9.8515625" style="0" bestFit="1" customWidth="1"/>
    <col min="17" max="17" width="11.00390625" style="0" bestFit="1" customWidth="1"/>
    <col min="18" max="21" width="5.7109375" style="0" customWidth="1"/>
  </cols>
  <sheetData>
    <row r="1" ht="6.95" customHeight="1" thickBot="1"/>
    <row r="2" spans="2:8" ht="15.75" thickBot="1">
      <c r="B2" s="312" t="s">
        <v>55</v>
      </c>
      <c r="C2" s="313"/>
      <c r="D2" s="313"/>
      <c r="E2" s="313"/>
      <c r="F2" s="313"/>
      <c r="G2" s="313"/>
      <c r="H2" s="314"/>
    </row>
    <row r="3" spans="2:21" ht="30" customHeight="1" thickBot="1">
      <c r="B3" s="315" t="s">
        <v>15</v>
      </c>
      <c r="C3" s="316"/>
      <c r="D3" s="100" t="s">
        <v>16</v>
      </c>
      <c r="E3" s="100" t="s">
        <v>20</v>
      </c>
      <c r="F3" s="100" t="s">
        <v>21</v>
      </c>
      <c r="G3" s="100" t="s">
        <v>82</v>
      </c>
      <c r="H3" s="101" t="s">
        <v>18</v>
      </c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5" customHeight="1" thickBot="1">
      <c r="B4" s="45"/>
      <c r="C4" s="46"/>
      <c r="D4" s="144" t="s">
        <v>98</v>
      </c>
      <c r="E4" s="47"/>
      <c r="F4" s="47"/>
      <c r="G4" s="47"/>
      <c r="H4" s="48">
        <f>SUM(H5:H12)</f>
        <v>0</v>
      </c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</row>
    <row r="5" spans="2:11" s="8" customFormat="1" ht="45" customHeight="1">
      <c r="B5" s="76" t="s">
        <v>19</v>
      </c>
      <c r="C5" s="77">
        <v>450</v>
      </c>
      <c r="D5" s="60" t="s">
        <v>120</v>
      </c>
      <c r="E5" s="61" t="s">
        <v>22</v>
      </c>
      <c r="F5" s="62">
        <v>1</v>
      </c>
      <c r="G5" s="206"/>
      <c r="H5" s="78">
        <f>(G5)*F5</f>
        <v>0</v>
      </c>
      <c r="J5" s="12"/>
      <c r="K5" s="12"/>
    </row>
    <row r="6" spans="2:11" s="8" customFormat="1" ht="45" customHeight="1">
      <c r="B6" s="64" t="s">
        <v>19</v>
      </c>
      <c r="C6" s="79">
        <v>451</v>
      </c>
      <c r="D6" s="70" t="s">
        <v>121</v>
      </c>
      <c r="E6" s="56" t="s">
        <v>22</v>
      </c>
      <c r="F6" s="68">
        <v>1</v>
      </c>
      <c r="G6" s="206"/>
      <c r="H6" s="78">
        <f aca="true" t="shared" si="0" ref="H6:H12">(G6)*F6</f>
        <v>0</v>
      </c>
      <c r="I6" s="9"/>
      <c r="J6" s="12"/>
      <c r="K6" s="12"/>
    </row>
    <row r="7" spans="2:11" s="8" customFormat="1" ht="45" customHeight="1">
      <c r="B7" s="80" t="s">
        <v>19</v>
      </c>
      <c r="C7" s="81">
        <v>452</v>
      </c>
      <c r="D7" s="70" t="s">
        <v>121</v>
      </c>
      <c r="E7" s="56" t="s">
        <v>22</v>
      </c>
      <c r="F7" s="68">
        <v>1</v>
      </c>
      <c r="G7" s="206"/>
      <c r="H7" s="78">
        <f t="shared" si="0"/>
        <v>0</v>
      </c>
      <c r="I7" s="9"/>
      <c r="J7" s="12"/>
      <c r="K7" s="12"/>
    </row>
    <row r="8" spans="2:12" s="8" customFormat="1" ht="45" customHeight="1">
      <c r="B8" s="80" t="s">
        <v>19</v>
      </c>
      <c r="C8" s="81">
        <v>453</v>
      </c>
      <c r="D8" s="70" t="s">
        <v>119</v>
      </c>
      <c r="E8" s="56" t="s">
        <v>22</v>
      </c>
      <c r="F8" s="68">
        <v>1</v>
      </c>
      <c r="G8" s="207"/>
      <c r="H8" s="78">
        <f t="shared" si="0"/>
        <v>0</v>
      </c>
      <c r="I8" s="9"/>
      <c r="J8" s="12"/>
      <c r="K8" s="12"/>
      <c r="L8" s="12"/>
    </row>
    <row r="9" spans="2:17" s="8" customFormat="1" ht="45" customHeight="1">
      <c r="B9" s="80" t="s">
        <v>19</v>
      </c>
      <c r="C9" s="81">
        <v>454</v>
      </c>
      <c r="D9" s="70" t="s">
        <v>118</v>
      </c>
      <c r="E9" s="56" t="s">
        <v>22</v>
      </c>
      <c r="F9" s="68">
        <v>1</v>
      </c>
      <c r="G9" s="207"/>
      <c r="H9" s="78">
        <f t="shared" si="0"/>
        <v>0</v>
      </c>
      <c r="I9" s="9"/>
      <c r="J9" s="12"/>
      <c r="K9" s="12"/>
      <c r="L9" s="88"/>
      <c r="M9" s="89"/>
      <c r="N9" s="90"/>
      <c r="O9" s="91"/>
      <c r="P9" s="91"/>
      <c r="Q9" s="91"/>
    </row>
    <row r="10" spans="2:11" s="8" customFormat="1" ht="45" customHeight="1">
      <c r="B10" s="83" t="s">
        <v>19</v>
      </c>
      <c r="C10" s="81">
        <v>455</v>
      </c>
      <c r="D10" s="70" t="s">
        <v>117</v>
      </c>
      <c r="E10" s="56" t="s">
        <v>24</v>
      </c>
      <c r="F10" s="71">
        <v>1</v>
      </c>
      <c r="G10" s="207"/>
      <c r="H10" s="78">
        <f t="shared" si="0"/>
        <v>0</v>
      </c>
      <c r="J10" s="12"/>
      <c r="K10" s="12"/>
    </row>
    <row r="11" spans="2:11" s="8" customFormat="1" ht="45" customHeight="1">
      <c r="B11" s="84" t="s">
        <v>19</v>
      </c>
      <c r="C11" s="79">
        <v>456</v>
      </c>
      <c r="D11" s="85" t="s">
        <v>116</v>
      </c>
      <c r="E11" s="86" t="s">
        <v>24</v>
      </c>
      <c r="F11" s="87">
        <v>1</v>
      </c>
      <c r="G11" s="208"/>
      <c r="H11" s="78">
        <f t="shared" si="0"/>
        <v>0</v>
      </c>
      <c r="J11" s="12"/>
      <c r="K11" s="12"/>
    </row>
    <row r="12" spans="2:11" s="8" customFormat="1" ht="45" customHeight="1" thickBot="1">
      <c r="B12" s="83" t="s">
        <v>19</v>
      </c>
      <c r="C12" s="81">
        <v>457</v>
      </c>
      <c r="D12" s="85" t="s">
        <v>115</v>
      </c>
      <c r="E12" s="86" t="s">
        <v>24</v>
      </c>
      <c r="F12" s="87">
        <v>1</v>
      </c>
      <c r="G12" s="208"/>
      <c r="H12" s="78">
        <f t="shared" si="0"/>
        <v>0</v>
      </c>
      <c r="J12" s="12"/>
      <c r="K12" s="12"/>
    </row>
    <row r="13" spans="2:11" ht="15.75" thickBot="1">
      <c r="B13" s="27"/>
      <c r="C13" s="102"/>
      <c r="D13" s="29" t="s">
        <v>63</v>
      </c>
      <c r="E13" s="103"/>
      <c r="F13" s="103"/>
      <c r="G13" s="104"/>
      <c r="H13" s="105">
        <f>SUM(H14:H15)</f>
        <v>0</v>
      </c>
      <c r="J13" s="12"/>
      <c r="K13" s="12"/>
    </row>
    <row r="14" spans="2:11" ht="60">
      <c r="B14" s="106"/>
      <c r="C14" s="107"/>
      <c r="D14" s="108" t="s">
        <v>95</v>
      </c>
      <c r="E14" s="93" t="s">
        <v>24</v>
      </c>
      <c r="F14" s="93">
        <v>1</v>
      </c>
      <c r="G14" s="209"/>
      <c r="H14" s="94">
        <f>(G14)*F14</f>
        <v>0</v>
      </c>
      <c r="J14" s="12"/>
      <c r="K14" s="12"/>
    </row>
    <row r="15" spans="2:15" ht="15.75" thickBot="1">
      <c r="B15" s="142"/>
      <c r="C15" s="143"/>
      <c r="D15" s="109" t="s">
        <v>71</v>
      </c>
      <c r="E15" s="110" t="s">
        <v>73</v>
      </c>
      <c r="F15" s="198"/>
      <c r="G15" s="160">
        <f>H4/100</f>
        <v>0</v>
      </c>
      <c r="H15" s="111">
        <f>F15*G15</f>
        <v>0</v>
      </c>
      <c r="K15" s="88"/>
      <c r="L15" s="8"/>
      <c r="M15" s="8"/>
      <c r="N15" s="12"/>
      <c r="O15" s="91"/>
    </row>
    <row r="16" spans="11:15" ht="15">
      <c r="K16" s="88"/>
      <c r="L16" s="8"/>
      <c r="M16" s="99"/>
      <c r="N16" s="12"/>
      <c r="O16" s="91"/>
    </row>
    <row r="17" spans="11:15" ht="15">
      <c r="K17" s="88"/>
      <c r="L17" s="8"/>
      <c r="M17" s="8"/>
      <c r="N17" s="12"/>
      <c r="O17" s="91"/>
    </row>
  </sheetData>
  <sheetProtection algorithmName="SHA-512" hashValue="t8LXI/UU+utOuAirH4UVOWirVWj+sF21Am1+Z9da+r0q/dFMsEVa+AgyheDoutyDqvxbmf/tse8UyUeRd0dsAQ==" saltValue="+QZhdqPPN/c3wnq8M4JcgA==" spinCount="100000" sheet="1" objects="1" scenarios="1" selectLockedCells="1"/>
  <mergeCells count="2">
    <mergeCell ref="B2:H2"/>
    <mergeCell ref="B3:C3"/>
  </mergeCells>
  <printOptions/>
  <pageMargins left="0.7" right="0.7" top="0.787401575" bottom="0.787401575" header="0.3" footer="0.3"/>
  <pageSetup fitToHeight="1" fitToWidth="1" horizontalDpi="600" verticalDpi="600" orientation="portrait" paperSize="9" r:id="rId1"/>
  <headerFooter>
    <oddFooter>&amp;C8/8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Šmolík</dc:creator>
  <cp:keywords/>
  <dc:description/>
  <cp:lastModifiedBy>support ascendi</cp:lastModifiedBy>
  <cp:lastPrinted>2023-10-02T13:00:31Z</cp:lastPrinted>
  <dcterms:created xsi:type="dcterms:W3CDTF">2022-07-29T07:18:36Z</dcterms:created>
  <dcterms:modified xsi:type="dcterms:W3CDTF">2023-11-02T15:08:12Z</dcterms:modified>
  <cp:category/>
  <cp:version/>
  <cp:contentType/>
  <cp:contentStatus/>
</cp:coreProperties>
</file>