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alovas\Desktop\"/>
    </mc:Choice>
  </mc:AlternateContent>
  <bookViews>
    <workbookView xWindow="0" yWindow="0" windowWidth="28800" windowHeight="11430" firstSheet="1" activeTab="1"/>
  </bookViews>
  <sheets>
    <sheet name="Rekapitulace stavby" sheetId="1" state="veryHidden" r:id="rId1"/>
    <sheet name="01 - Výměna ohřívače vody" sheetId="2" r:id="rId2"/>
  </sheets>
  <definedNames>
    <definedName name="_xlnm._FilterDatabase" localSheetId="1" hidden="1">'01 - Výměna ohřívače vody'!$C$118:$K$138</definedName>
    <definedName name="_xlnm.Print_Titles" localSheetId="1">'01 - Výměna ohřívače vody'!$118:$118</definedName>
    <definedName name="_xlnm.Print_Titles" localSheetId="0">'Rekapitulace stavby'!$92:$92</definedName>
    <definedName name="_xlnm.Print_Area" localSheetId="1">'01 - Výměna ohřívače vody'!$C$4:$J$76,'01 - Výměna ohřívače vody'!$C$82:$J$100,'01 - Výměna ohřívače vody'!$C$106:$J$138</definedName>
    <definedName name="_xlnm.Print_Area" localSheetId="0">'Rekapitulace stavby'!$D$4:$AO$76,'Rekapitulace stavby'!$C$82:$AQ$96</definedName>
  </definedNames>
  <calcPr calcId="162913"/>
</workbook>
</file>

<file path=xl/calcChain.xml><?xml version="1.0" encoding="utf-8"?>
<calcChain xmlns="http://schemas.openxmlformats.org/spreadsheetml/2006/main">
  <c r="J37" i="2" l="1"/>
  <c r="J36" i="2"/>
  <c r="AY95" i="1"/>
  <c r="J35" i="2"/>
  <c r="AX95" i="1"/>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BI124" i="2"/>
  <c r="BH124" i="2"/>
  <c r="BG124" i="2"/>
  <c r="BF124" i="2"/>
  <c r="T124" i="2"/>
  <c r="R124" i="2"/>
  <c r="P124" i="2"/>
  <c r="BI122" i="2"/>
  <c r="BH122" i="2"/>
  <c r="BG122" i="2"/>
  <c r="BF122" i="2"/>
  <c r="T122" i="2"/>
  <c r="R122" i="2"/>
  <c r="P122" i="2"/>
  <c r="F113" i="2"/>
  <c r="E111" i="2"/>
  <c r="F89" i="2"/>
  <c r="E87" i="2"/>
  <c r="J24" i="2"/>
  <c r="E24" i="2"/>
  <c r="J116" i="2"/>
  <c r="J23" i="2"/>
  <c r="J21" i="2"/>
  <c r="E21" i="2"/>
  <c r="J115" i="2"/>
  <c r="J20" i="2"/>
  <c r="J18" i="2"/>
  <c r="E18" i="2"/>
  <c r="F92" i="2"/>
  <c r="J17" i="2"/>
  <c r="J15" i="2"/>
  <c r="E15" i="2"/>
  <c r="F115" i="2"/>
  <c r="J14" i="2"/>
  <c r="J12" i="2"/>
  <c r="J113" i="2"/>
  <c r="E7" i="2"/>
  <c r="E85" i="2" s="1"/>
  <c r="L90" i="1"/>
  <c r="AM90" i="1"/>
  <c r="AM89" i="1"/>
  <c r="L89" i="1"/>
  <c r="AM87" i="1"/>
  <c r="L87" i="1"/>
  <c r="L85" i="1"/>
  <c r="L84" i="1"/>
  <c r="BK138" i="2"/>
  <c r="BK134" i="2"/>
  <c r="BK128" i="2"/>
  <c r="BK127" i="2"/>
  <c r="J134" i="2"/>
  <c r="J124" i="2"/>
  <c r="J138" i="2"/>
  <c r="BK132" i="2"/>
  <c r="J136" i="2"/>
  <c r="J130" i="2"/>
  <c r="J122" i="2"/>
  <c r="BK122" i="2"/>
  <c r="BK130" i="2"/>
  <c r="BK124" i="2"/>
  <c r="J128" i="2"/>
  <c r="AS94" i="1"/>
  <c r="BK136" i="2"/>
  <c r="J132" i="2"/>
  <c r="J127" i="2"/>
  <c r="T121" i="2" l="1"/>
  <c r="P126" i="2"/>
  <c r="BK121" i="2"/>
  <c r="J121" i="2" s="1"/>
  <c r="J98" i="2" s="1"/>
  <c r="R121" i="2"/>
  <c r="R120" i="2"/>
  <c r="R119" i="2"/>
  <c r="R126" i="2"/>
  <c r="P121" i="2"/>
  <c r="P120" i="2"/>
  <c r="P119" i="2" s="1"/>
  <c r="AU95" i="1" s="1"/>
  <c r="AU94" i="1" s="1"/>
  <c r="BK126" i="2"/>
  <c r="J126" i="2"/>
  <c r="J99" i="2"/>
  <c r="T126" i="2"/>
  <c r="J92" i="2"/>
  <c r="F116" i="2"/>
  <c r="J89" i="2"/>
  <c r="E109" i="2"/>
  <c r="F91" i="2"/>
  <c r="BE122" i="2"/>
  <c r="BE124" i="2"/>
  <c r="BE127" i="2"/>
  <c r="BE128" i="2"/>
  <c r="BE130" i="2"/>
  <c r="BE132" i="2"/>
  <c r="BE134" i="2"/>
  <c r="BE136" i="2"/>
  <c r="BE138" i="2"/>
  <c r="J91" i="2"/>
  <c r="J34" i="2"/>
  <c r="AW95" i="1"/>
  <c r="F34" i="2"/>
  <c r="BA95" i="1" s="1"/>
  <c r="BA94" i="1" s="1"/>
  <c r="W30" i="1" s="1"/>
  <c r="F36" i="2"/>
  <c r="BC95" i="1" s="1"/>
  <c r="BC94" i="1" s="1"/>
  <c r="AY94" i="1" s="1"/>
  <c r="F35" i="2"/>
  <c r="BB95" i="1" s="1"/>
  <c r="BB94" i="1" s="1"/>
  <c r="AX94" i="1" s="1"/>
  <c r="F37" i="2"/>
  <c r="BD95" i="1" s="1"/>
  <c r="BD94" i="1" s="1"/>
  <c r="W33" i="1" s="1"/>
  <c r="T120" i="2" l="1"/>
  <c r="T119" i="2"/>
  <c r="BK120" i="2"/>
  <c r="BK119" i="2" s="1"/>
  <c r="J119" i="2" s="1"/>
  <c r="J30" i="2" s="1"/>
  <c r="AG95" i="1" s="1"/>
  <c r="W31" i="1"/>
  <c r="J33" i="2"/>
  <c r="AV95" i="1" s="1"/>
  <c r="AT95" i="1" s="1"/>
  <c r="AW94" i="1"/>
  <c r="AK30" i="1" s="1"/>
  <c r="W32" i="1"/>
  <c r="F33" i="2"/>
  <c r="AZ95" i="1"/>
  <c r="AZ94" i="1"/>
  <c r="AV94" i="1" s="1"/>
  <c r="AK29" i="1" s="1"/>
  <c r="AN95" i="1" l="1"/>
  <c r="AG94" i="1"/>
  <c r="AK26" i="1" s="1"/>
  <c r="J120" i="2"/>
  <c r="J97" i="2"/>
  <c r="J96" i="2"/>
  <c r="AK35" i="1"/>
  <c r="J39" i="2"/>
  <c r="AT94" i="1"/>
  <c r="W29" i="1"/>
  <c r="AN94" i="1" l="1"/>
</calcChain>
</file>

<file path=xl/sharedStrings.xml><?xml version="1.0" encoding="utf-8"?>
<sst xmlns="http://schemas.openxmlformats.org/spreadsheetml/2006/main" count="415" uniqueCount="160">
  <si>
    <t>Export Komplet</t>
  </si>
  <si>
    <t/>
  </si>
  <si>
    <t>2.0</t>
  </si>
  <si>
    <t>ZAMOK</t>
  </si>
  <si>
    <t>False</t>
  </si>
  <si>
    <t>{e9affac6-2f98-44fd-90d8-a01597e6edd8}</t>
  </si>
  <si>
    <t>0,01</t>
  </si>
  <si>
    <t>21</t>
  </si>
  <si>
    <t>15</t>
  </si>
  <si>
    <t>REKAPITULACE STAVBY</t>
  </si>
  <si>
    <t>v ---  níže se nacházejí doplnkové a pomocné údaje k sestavám  --- v</t>
  </si>
  <si>
    <t>Návod na vyplnění</t>
  </si>
  <si>
    <t>0,001</t>
  </si>
  <si>
    <t>Kód:</t>
  </si>
  <si>
    <t>2024-03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</si>
  <si>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</si>
  <si>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</si>
  <si>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Šlejnická 5, Praha 6</t>
  </si>
  <si>
    <t>KSO:</t>
  </si>
  <si>
    <t>CC-CZ:</t>
  </si>
  <si>
    <t>Místo:</t>
  </si>
  <si>
    <t xml:space="preserve"> </t>
  </si>
  <si>
    <t>Datum:</t>
  </si>
  <si>
    <t>8. 1. 2024</t>
  </si>
  <si>
    <t>Zadavatel:</t>
  </si>
  <si>
    <t>IČ:</t>
  </si>
  <si>
    <t>DIČ:</t>
  </si>
  <si>
    <t>Uchazeč:</t>
  </si>
  <si>
    <t>Vyplň údaj</t>
  </si>
  <si>
    <t>Projektant:</t>
  </si>
  <si>
    <t>Zpracovatel: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</si>
  <si>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</si>
  <si>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</si>
  <si>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</si>
  <si>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</si>
  <si>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</si>
  <si>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</si>
  <si>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</si>
  <si>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</si>
  <si>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</si>
  <si>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</si>
  <si>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</si>
  <si>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</si>
  <si>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</si>
  <si>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</si>
  <si>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</si>
  <si>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</si>
  <si>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</si>
  <si>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</si>
  <si>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</si>
  <si>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</si>
  <si>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</si>
  <si>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</si>
  <si>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</si>
  <si>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</si>
  <si>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</si>
  <si>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</si>
  <si>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</si>
  <si>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</si>
  <si>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</si>
  <si>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</si>
  <si>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</si>
  <si>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</si>
  <si>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</si>
  <si>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</si>
  <si>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</si>
  <si>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</si>
  <si>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</si>
  <si>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</si>
  <si>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</si>
  <si>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</si>
  <si>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</si>
  <si>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</si>
  <si>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</si>
  <si>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</si>
  <si>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</si>
  <si>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</si>
  <si>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</si>
  <si>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</si>
  <si>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Výměna ohřívače vody</t>
  </si>
  <si>
    <t>STA</t>
  </si>
  <si>
    <t>1</t>
  </si>
  <si>
    <t>{7e6bee03-da63-4aed-96f0-bd10f825a866}</t>
  </si>
  <si>
    <t>2</t>
  </si>
  <si>
    <t>KRYCÍ LIST SOUPISU PRACÍ</t>
  </si>
  <si>
    <t>Objekt:</t>
  </si>
  <si>
    <t>01 - Výměna ohřívače vody</t>
  </si>
  <si>
    <t>REKAPITULACE ČLENĚNÍ SOUPISU PRACÍ</t>
  </si>
  <si>
    <t>Kód dílu - Popis</t>
  </si>
  <si>
    <t>Cena celkem [CZK]</t>
  </si>
  <si>
    <t>Náklady ze soupisu prací</t>
  </si>
  <si>
    <t>-1</t>
  </si>
  <si>
    <t>PSV - Práce a dodávky PSV</t>
  </si>
  <si>
    <t xml:space="preserve">    725 - Zdravotechnika - zařizovací předměty</t>
  </si>
  <si>
    <t xml:space="preserve">    732 - Ústřední vytápění - strojovny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</si>
  <si>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</si>
  <si>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</si>
  <si>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</si>
  <si>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</si>
  <si>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</si>
  <si>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</si>
  <si>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</si>
  <si>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</si>
  <si>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</si>
  <si>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</si>
  <si>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</si>
  <si>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</si>
  <si>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</si>
  <si>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</si>
  <si>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</si>
  <si>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</si>
  <si>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725</t>
  </si>
  <si>
    <t>Zdravotechnika - zařizovací předměty</t>
  </si>
  <si>
    <t>K</t>
  </si>
  <si>
    <t>725530826</t>
  </si>
  <si>
    <t>Demontáž ohřívač elektrický do 800 l</t>
  </si>
  <si>
    <t>soubor</t>
  </si>
  <si>
    <t>16</t>
  </si>
  <si>
    <t>-1326187155</t>
  </si>
  <si>
    <t>PP</t>
  </si>
  <si>
    <t>Demontáž elektrických zásobníkových ohřívačů vody akumulačních do 800 l</t>
  </si>
  <si>
    <t>72501R</t>
  </si>
  <si>
    <t>Ekologická likvidace ohřívače s protokolem o provedení</t>
  </si>
  <si>
    <t>kompl.</t>
  </si>
  <si>
    <t>-1829682304</t>
  </si>
  <si>
    <t>732</t>
  </si>
  <si>
    <t>Ústřední vytápění - strojovny</t>
  </si>
  <si>
    <t>3</t>
  </si>
  <si>
    <t>732-01</t>
  </si>
  <si>
    <t>Montáž ohřívače vody o obsahu 800 litrů</t>
  </si>
  <si>
    <t>107971640</t>
  </si>
  <si>
    <t>4</t>
  </si>
  <si>
    <t>M</t>
  </si>
  <si>
    <t>732-02</t>
  </si>
  <si>
    <t>Dodávka ohřívače nerez nepřímotopný stacionární, 800 l</t>
  </si>
  <si>
    <t>kus</t>
  </si>
  <si>
    <t>32</t>
  </si>
  <si>
    <t>-719176620</t>
  </si>
  <si>
    <t>5</t>
  </si>
  <si>
    <t>732-03</t>
  </si>
  <si>
    <t>Připojovací materiál</t>
  </si>
  <si>
    <t>582947955</t>
  </si>
  <si>
    <t>6</t>
  </si>
  <si>
    <t>732-04</t>
  </si>
  <si>
    <t>Spotřební materiál</t>
  </si>
  <si>
    <t>-886325237</t>
  </si>
  <si>
    <t>7</t>
  </si>
  <si>
    <t>732-05</t>
  </si>
  <si>
    <t>Revizní zpráva</t>
  </si>
  <si>
    <t>709765952</t>
  </si>
  <si>
    <t>8</t>
  </si>
  <si>
    <t>732-06</t>
  </si>
  <si>
    <t>Doprava</t>
  </si>
  <si>
    <t>-545614078</t>
  </si>
  <si>
    <t>9</t>
  </si>
  <si>
    <t>998732101</t>
  </si>
  <si>
    <t>Přesun hmot tonážní pro strojovny v objektech v do 6 m</t>
  </si>
  <si>
    <t>t</t>
  </si>
  <si>
    <t>-2128725550</t>
  </si>
  <si>
    <t xml:space="preserve">Nerezový zásobník teplé vody se dvěma trubkovými výměníky. Objemová řada 800-1000 litrů. Jedná se o výměnu za původní, technické parametry jsou orientační.
Zásobník je určen pro teplovodní zdroje tepla jako jsou kotle na tuhá paliva, teplovodní krby, plynové kotle, kondenzační kotle, solární systémy.
Zásobník je vyroben z vysoce legovaného nerezového materiálu.
Vysoká odolnost nerezového materiálu vůči chemické, galvanické a důlkové korozi.
Masivní konstrukce nádoby odolávající tlakovým rázům a napětí.
Nepřímý ohřev zajišťují nerezové profilované trubkové výměníky.
Špičkový přenášený výkon výměníků díky turbulentnímu prouděni media.
Max. provozní tlak primárního okruhu - 10 bar
Max. provozní tlak sanitární vody - 3 bar
Max. provozní tlak topné vody - 6 bar
Max. teplota sanitární vody - 85 °C
Max. teplota primárního okruhu - 95 °C
Provozní teplota sanitární vody - 55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</si>
</sst>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26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0"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29" fillId="0" borderId="12" xfId="0" applyNumberFormat="1" applyFont="1" applyBorder="1" applyAlignment="1" applyProtection="1"/>
    <xf numFmtId="166" fontId="29" fillId="0" borderId="13" xfId="0" applyNumberFormat="1" applyFont="1" applyBorder="1" applyAlignment="1" applyProtection="1"/>
    <xf numFmtId="4" fontId="30"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3" fillId="0" borderId="22" xfId="0" applyFont="1" applyBorder="1" applyAlignment="1" applyProtection="1">
      <alignment horizontal="center" vertical="center"/>
    </xf>
    <xf numFmtId="49" fontId="33" fillId="0" borderId="22" xfId="0" applyNumberFormat="1"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2" xfId="0" applyFont="1" applyBorder="1" applyAlignment="1" applyProtection="1">
      <alignment horizontal="center" vertical="center" wrapText="1"/>
    </xf>
    <xf numFmtId="167" fontId="33" fillId="0" borderId="22" xfId="0" applyNumberFormat="1" applyFont="1" applyBorder="1" applyAlignment="1" applyProtection="1">
      <alignment vertical="center"/>
    </xf>
    <xf numFmtId="4" fontId="33" fillId="2" borderId="22" xfId="0" applyNumberFormat="1" applyFont="1" applyFill="1" applyBorder="1" applyAlignment="1" applyProtection="1">
      <alignment vertical="center"/>
      <protection locked="0"/>
    </xf>
    <xf numFmtId="4" fontId="33" fillId="0" borderId="22" xfId="0" applyNumberFormat="1" applyFont="1" applyBorder="1" applyAlignment="1" applyProtection="1">
      <alignment vertical="center"/>
    </xf>
    <xf numFmtId="0" fontId="34" fillId="0" borderId="22" xfId="0" applyFont="1" applyBorder="1" applyAlignment="1" applyProtection="1">
      <alignment vertical="center"/>
    </xf>
    <xf numFmtId="0" fontId="34" fillId="0" borderId="3" xfId="0" applyFont="1" applyBorder="1" applyAlignment="1">
      <alignment vertical="center"/>
    </xf>
    <xf numFmtId="0" fontId="33" fillId="2" borderId="14"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20" fillId="2" borderId="19" xfId="0" applyFont="1" applyFill="1" applyBorder="1" applyAlignment="1" applyProtection="1">
      <alignment horizontal="left" vertical="center"/>
      <protection locked="0"/>
    </xf>
    <xf numFmtId="0" fontId="20"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xf numFmtId="0" fontId="0" fillId="0" borderId="0" xfId="0"/>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3" t="s">
        <v>0</v>
      </c>
      <c r="AZ1" s="13" t="s">
        <v>1</v>
      </c>
      <c r="BA1" s="13" t="s">
        <v>2</v>
      </c>
      <c r="BB1" s="13" t="s">
        <v>3</v>
      </c>
      <c r="BT1" s="13" t="s">
        <v>4</v>
      </c>
      <c r="BU1" s="13" t="s">
        <v>4</v>
      </c>
      <c r="BV1" s="13" t="s">
        <v>5</v>
      </c>
    </row>
    <row r="2" spans="1:74" s="1" customFormat="1" ht="36.950000000000003" customHeight="1">
      <c r="AR2" s="215"/>
      <c r="AS2" s="215"/>
      <c r="AT2" s="215"/>
      <c r="AU2" s="215"/>
      <c r="AV2" s="215"/>
      <c r="AW2" s="215"/>
      <c r="AX2" s="215"/>
      <c r="AY2" s="215"/>
      <c r="AZ2" s="215"/>
      <c r="BA2" s="215"/>
      <c r="BB2" s="215"/>
      <c r="BC2" s="215"/>
      <c r="BD2" s="215"/>
      <c r="BE2" s="215"/>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s="1" customFormat="1" ht="24.95"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pans="1:74" s="1" customFormat="1" ht="12" customHeight="1">
      <c r="B5" s="18"/>
      <c r="C5" s="19"/>
      <c r="D5" s="23" t="s">
        <v>13</v>
      </c>
      <c r="E5" s="19"/>
      <c r="F5" s="19"/>
      <c r="G5" s="19"/>
      <c r="H5" s="19"/>
      <c r="I5" s="19"/>
      <c r="J5" s="19"/>
      <c r="K5" s="247" t="s">
        <v>14</v>
      </c>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19"/>
      <c r="AL5" s="19"/>
      <c r="AM5" s="19"/>
      <c r="AN5" s="19"/>
      <c r="AO5" s="19"/>
      <c r="AP5" s="19"/>
      <c r="AQ5" s="19"/>
      <c r="AR5" s="17"/>
      <c r="BE5" s="244" t="s">
        <v>15</v>
      </c>
      <c r="BS5" s="14" t="s">
        <v>6</v>
      </c>
    </row>
    <row r="6" spans="1:74" s="1" customFormat="1" ht="36.950000000000003" customHeight="1">
      <c r="B6" s="18"/>
      <c r="C6" s="19"/>
      <c r="D6" s="25" t="s">
        <v>16</v>
      </c>
      <c r="E6" s="19"/>
      <c r="F6" s="19"/>
      <c r="G6" s="19"/>
      <c r="H6" s="19"/>
      <c r="I6" s="19"/>
      <c r="J6" s="19"/>
      <c r="K6" s="249" t="s">
        <v>17</v>
      </c>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19"/>
      <c r="AL6" s="19"/>
      <c r="AM6" s="19"/>
      <c r="AN6" s="19"/>
      <c r="AO6" s="19"/>
      <c r="AP6" s="19"/>
      <c r="AQ6" s="19"/>
      <c r="AR6" s="17"/>
      <c r="BE6" s="245"/>
      <c r="BS6" s="14" t="s">
        <v>6</v>
      </c>
    </row>
    <row r="7" spans="1:74" s="1" customFormat="1" ht="12" customHeight="1">
      <c r="B7" s="18"/>
      <c r="C7" s="19"/>
      <c r="D7" s="26"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6" t="s">
        <v>19</v>
      </c>
      <c r="AL7" s="19"/>
      <c r="AM7" s="19"/>
      <c r="AN7" s="24" t="s">
        <v>1</v>
      </c>
      <c r="AO7" s="19"/>
      <c r="AP7" s="19"/>
      <c r="AQ7" s="19"/>
      <c r="AR7" s="17"/>
      <c r="BE7" s="245"/>
      <c r="BS7" s="14" t="s">
        <v>6</v>
      </c>
    </row>
    <row r="8" spans="1:74" s="1" customFormat="1" ht="12" customHeight="1">
      <c r="B8" s="18"/>
      <c r="C8" s="19"/>
      <c r="D8" s="26"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22</v>
      </c>
      <c r="AL8" s="19"/>
      <c r="AM8" s="19"/>
      <c r="AN8" s="27" t="s">
        <v>23</v>
      </c>
      <c r="AO8" s="19"/>
      <c r="AP8" s="19"/>
      <c r="AQ8" s="19"/>
      <c r="AR8" s="17"/>
      <c r="BE8" s="245"/>
      <c r="BS8" s="14" t="s">
        <v>6</v>
      </c>
    </row>
    <row r="9" spans="1:74" s="1" customFormat="1"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45"/>
      <c r="BS9" s="14" t="s">
        <v>6</v>
      </c>
    </row>
    <row r="10" spans="1:74" s="1" customFormat="1" ht="12" customHeight="1">
      <c r="B10" s="18"/>
      <c r="C10" s="19"/>
      <c r="D10" s="26"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25</v>
      </c>
      <c r="AL10" s="19"/>
      <c r="AM10" s="19"/>
      <c r="AN10" s="24" t="s">
        <v>1</v>
      </c>
      <c r="AO10" s="19"/>
      <c r="AP10" s="19"/>
      <c r="AQ10" s="19"/>
      <c r="AR10" s="17"/>
      <c r="BE10" s="245"/>
      <c r="BS10" s="14" t="s">
        <v>6</v>
      </c>
    </row>
    <row r="11" spans="1:74" s="1" customFormat="1" ht="18.399999999999999" customHeight="1">
      <c r="B11" s="18"/>
      <c r="C11" s="19"/>
      <c r="D11" s="19"/>
      <c r="E11" s="24" t="s">
        <v>21</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26</v>
      </c>
      <c r="AL11" s="19"/>
      <c r="AM11" s="19"/>
      <c r="AN11" s="24" t="s">
        <v>1</v>
      </c>
      <c r="AO11" s="19"/>
      <c r="AP11" s="19"/>
      <c r="AQ11" s="19"/>
      <c r="AR11" s="17"/>
      <c r="BE11" s="245"/>
      <c r="BS11" s="14" t="s">
        <v>6</v>
      </c>
    </row>
    <row r="12" spans="1:74" s="1" customFormat="1"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45"/>
      <c r="BS12" s="14" t="s">
        <v>6</v>
      </c>
    </row>
    <row r="13" spans="1:74" s="1" customFormat="1" ht="12" customHeight="1">
      <c r="B13" s="18"/>
      <c r="C13" s="19"/>
      <c r="D13" s="26" t="s">
        <v>27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25</v>
      </c>
      <c r="AL13" s="19"/>
      <c r="AM13" s="19"/>
      <c r="AN13" s="28" t="s">
        <v>28</v>
      </c>
      <c r="AO13" s="19"/>
      <c r="AP13" s="19"/>
      <c r="AQ13" s="19"/>
      <c r="AR13" s="17"/>
      <c r="BE13" s="245"/>
      <c r="BS13" s="14" t="s">
        <v>6</v>
      </c>
    </row>
    <row r="14" spans="1:74" ht="12.75">
      <c r="B14" s="18"/>
      <c r="C14" s="19"/>
      <c r="D14" s="19"/>
      <c r="E14" s="250" t="s">
        <v>28</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6" t="s">
        <v>26</v>
      </c>
      <c r="AL14" s="19"/>
      <c r="AM14" s="19"/>
      <c r="AN14" s="28" t="s">
        <v>28</v>
      </c>
      <c r="AO14" s="19"/>
      <c r="AP14" s="19"/>
      <c r="AQ14" s="19"/>
      <c r="AR14" s="17"/>
      <c r="BE14" s="245"/>
      <c r="BS14" s="14" t="s">
        <v>6</v>
      </c>
    </row>
    <row r="15" spans="1:74" s="1" customFormat="1"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45"/>
      <c r="BS15" s="14" t="s">
        <v>4</v>
      </c>
    </row>
    <row r="16" spans="1:74" s="1" customFormat="1" ht="12" customHeight="1">
      <c r="B16" s="18"/>
      <c r="C16" s="19"/>
      <c r="D16" s="26" t="s">
        <v>29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25</v>
      </c>
      <c r="AL16" s="19"/>
      <c r="AM16" s="19"/>
      <c r="AN16" s="24" t="s">
        <v>1</v>
      </c>
      <c r="AO16" s="19"/>
      <c r="AP16" s="19"/>
      <c r="AQ16" s="19"/>
      <c r="AR16" s="17"/>
      <c r="BE16" s="245"/>
      <c r="BS16" s="14" t="s">
        <v>4</v>
      </c>
    </row>
    <row r="17" spans="1:71" s="1" customFormat="1" ht="18.399999999999999" customHeight="1">
      <c r="B17" s="18"/>
      <c r="C17" s="19"/>
      <c r="D17" s="19"/>
      <c r="E17" s="24" t="s">
        <v>21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26</v>
      </c>
      <c r="AL17" s="19"/>
      <c r="AM17" s="19"/>
      <c r="AN17" s="24" t="s">
        <v>1</v>
      </c>
      <c r="AO17" s="19"/>
      <c r="AP17" s="19"/>
      <c r="AQ17" s="19"/>
      <c r="AR17" s="17"/>
      <c r="BE17" s="245"/>
      <c r="BS17" s="14" t="s">
        <v>4</v>
      </c>
    </row>
    <row r="18" spans="1:71" s="1" customFormat="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45"/>
      <c r="BS18" s="14" t="s">
        <v>6</v>
      </c>
    </row>
    <row r="19" spans="1:71" s="1" customFormat="1" ht="12" customHeight="1">
      <c r="B19" s="18"/>
      <c r="C19" s="19"/>
      <c r="D19" s="26" t="s">
        <v>30</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25</v>
      </c>
      <c r="AL19" s="19"/>
      <c r="AM19" s="19"/>
      <c r="AN19" s="24" t="s">
        <v>1</v>
      </c>
      <c r="AO19" s="19"/>
      <c r="AP19" s="19"/>
      <c r="AQ19" s="19"/>
      <c r="AR19" s="17"/>
      <c r="BE19" s="245"/>
      <c r="BS19" s="14" t="s">
        <v>6</v>
      </c>
    </row>
    <row r="20" spans="1:71" s="1" customFormat="1" ht="18.399999999999999" customHeight="1">
      <c r="B20" s="18"/>
      <c r="C20" s="19"/>
      <c r="D20" s="19"/>
      <c r="E20" s="24" t="s">
        <v>21</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26</v>
      </c>
      <c r="AL20" s="19"/>
      <c r="AM20" s="19"/>
      <c r="AN20" s="24" t="s">
        <v>1</v>
      </c>
      <c r="AO20" s="19"/>
      <c r="AP20" s="19"/>
      <c r="AQ20" s="19"/>
      <c r="AR20" s="17"/>
      <c r="BE20" s="245"/>
      <c r="BS20" s="14" t="s">
        <v>31</v>
      </c>
    </row>
    <row r="21" spans="1:71" s="1" customFormat="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45"/>
    </row>
    <row r="22" spans="1:71" s="1" customFormat="1" ht="12" customHeight="1">
      <c r="B22" s="18"/>
      <c r="C22" s="19"/>
      <c r="D22" s="26" t="s">
        <v>32</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45"/>
    </row>
    <row r="23" spans="1:71" s="1" customFormat="1" ht="16.5" customHeight="1">
      <c r="B23" s="18"/>
      <c r="C23" s="19"/>
      <c r="D23" s="19"/>
      <c r="E23" s="252" t="s">
        <v>1</v>
      </c>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19"/>
      <c r="AP23" s="19"/>
      <c r="AQ23" s="19"/>
      <c r="AR23" s="17"/>
      <c r="BE23" s="245"/>
    </row>
    <row r="24" spans="1:71" s="1" customFormat="1" ht="6.95"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45"/>
    </row>
    <row r="25" spans="1:71" s="1" customFormat="1" ht="6.95"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E25" s="245"/>
    </row>
    <row r="26" spans="1:71" s="2" customFormat="1" ht="25.9" customHeight="1">
      <c r="A26" s="31"/>
      <c r="B26" s="32"/>
      <c r="C26" s="33"/>
      <c r="D26" s="34" t="s">
        <v>33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53">
        <f>ROUND(AG94,2)</f>
        <v>0</v>
      </c>
      <c r="AL26" s="254"/>
      <c r="AM26" s="254"/>
      <c r="AN26" s="254"/>
      <c r="AO26" s="254"/>
      <c r="AP26" s="33"/>
      <c r="AQ26" s="33"/>
      <c r="AR26" s="36"/>
      <c r="BE26" s="245"/>
    </row>
    <row r="27" spans="1:71" s="2" customFormat="1" ht="6.95" customHeight="1">
      <c r="A27" s="3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245"/>
    </row>
    <row r="28" spans="1:71" s="2" customFormat="1" ht="12.75">
      <c r="A28" s="31"/>
      <c r="B28" s="32"/>
      <c r="C28" s="33"/>
      <c r="D28" s="33"/>
      <c r="E28" s="33"/>
      <c r="F28" s="33"/>
      <c r="G28" s="33"/>
      <c r="H28" s="33"/>
      <c r="I28" s="33"/>
      <c r="J28" s="33"/>
      <c r="K28" s="33"/>
      <c r="L28" s="255" t="s">
        <v>34</v>
      </c>
      <c r="M28" s="255"/>
      <c r="N28" s="255"/>
      <c r="O28" s="255"/>
      <c r="P28" s="255"/>
      <c r="Q28" s="33"/>
      <c r="R28" s="33"/>
      <c r="S28" s="33"/>
      <c r="T28" s="33"/>
      <c r="U28" s="33"/>
      <c r="V28" s="33"/>
      <c r="W28" s="255" t="s">
        <v>35</v>
      </c>
      <c r="X28" s="255"/>
      <c r="Y28" s="255"/>
      <c r="Z28" s="255"/>
      <c r="AA28" s="255"/>
      <c r="AB28" s="255"/>
      <c r="AC28" s="255"/>
      <c r="AD28" s="255"/>
      <c r="AE28" s="255"/>
      <c r="AF28" s="33"/>
      <c r="AG28" s="33"/>
      <c r="AH28" s="33"/>
      <c r="AI28" s="33"/>
      <c r="AJ28" s="33"/>
      <c r="AK28" s="255" t="s">
        <v>36</v>
      </c>
      <c r="AL28" s="255"/>
      <c r="AM28" s="255"/>
      <c r="AN28" s="255"/>
      <c r="AO28" s="255"/>
      <c r="AP28" s="33"/>
      <c r="AQ28" s="33"/>
      <c r="AR28" s="36"/>
      <c r="BE28" s="245"/>
    </row>
    <row r="29" spans="1:71" s="3" customFormat="1" ht="14.45" customHeight="1">
      <c r="B29" s="37"/>
      <c r="C29" s="38"/>
      <c r="D29" s="26" t="s">
        <v>37</v>
      </c>
      <c r="E29" s="38"/>
      <c r="F29" s="26" t="s">
        <v>38</v>
      </c>
      <c r="G29" s="38"/>
      <c r="H29" s="38"/>
      <c r="I29" s="38"/>
      <c r="J29" s="38"/>
      <c r="K29" s="38"/>
      <c r="L29" s="239">
        <v>0.21</v>
      </c>
      <c r="M29" s="238"/>
      <c r="N29" s="238"/>
      <c r="O29" s="238"/>
      <c r="P29" s="238"/>
      <c r="Q29" s="38"/>
      <c r="R29" s="38"/>
      <c r="S29" s="38"/>
      <c r="T29" s="38"/>
      <c r="U29" s="38"/>
      <c r="V29" s="38"/>
      <c r="W29" s="237">
        <f>ROUND(AZ94, 2)</f>
        <v>0</v>
      </c>
      <c r="X29" s="238"/>
      <c r="Y29" s="238"/>
      <c r="Z29" s="238"/>
      <c r="AA29" s="238"/>
      <c r="AB29" s="238"/>
      <c r="AC29" s="238"/>
      <c r="AD29" s="238"/>
      <c r="AE29" s="238"/>
      <c r="AF29" s="38"/>
      <c r="AG29" s="38"/>
      <c r="AH29" s="38"/>
      <c r="AI29" s="38"/>
      <c r="AJ29" s="38"/>
      <c r="AK29" s="237">
        <f>ROUND(AV94, 2)</f>
        <v>0</v>
      </c>
      <c r="AL29" s="238"/>
      <c r="AM29" s="238"/>
      <c r="AN29" s="238"/>
      <c r="AO29" s="238"/>
      <c r="AP29" s="38"/>
      <c r="AQ29" s="38"/>
      <c r="AR29" s="39"/>
      <c r="BE29" s="246"/>
    </row>
    <row r="30" spans="1:71" s="3" customFormat="1" ht="14.45" customHeight="1">
      <c r="B30" s="37"/>
      <c r="C30" s="38"/>
      <c r="D30" s="38"/>
      <c r="E30" s="38"/>
      <c r="F30" s="26" t="s">
        <v>39</v>
      </c>
      <c r="G30" s="38"/>
      <c r="H30" s="38"/>
      <c r="I30" s="38"/>
      <c r="J30" s="38"/>
      <c r="K30" s="38"/>
      <c r="L30" s="239">
        <v>0.15</v>
      </c>
      <c r="M30" s="238"/>
      <c r="N30" s="238"/>
      <c r="O30" s="238"/>
      <c r="P30" s="238"/>
      <c r="Q30" s="38"/>
      <c r="R30" s="38"/>
      <c r="S30" s="38"/>
      <c r="T30" s="38"/>
      <c r="U30" s="38"/>
      <c r="V30" s="38"/>
      <c r="W30" s="237">
        <f>ROUND(BA94, 2)</f>
        <v>0</v>
      </c>
      <c r="X30" s="238"/>
      <c r="Y30" s="238"/>
      <c r="Z30" s="238"/>
      <c r="AA30" s="238"/>
      <c r="AB30" s="238"/>
      <c r="AC30" s="238"/>
      <c r="AD30" s="238"/>
      <c r="AE30" s="238"/>
      <c r="AF30" s="38"/>
      <c r="AG30" s="38"/>
      <c r="AH30" s="38"/>
      <c r="AI30" s="38"/>
      <c r="AJ30" s="38"/>
      <c r="AK30" s="237">
        <f>ROUND(AW94, 2)</f>
        <v>0</v>
      </c>
      <c r="AL30" s="238"/>
      <c r="AM30" s="238"/>
      <c r="AN30" s="238"/>
      <c r="AO30" s="238"/>
      <c r="AP30" s="38"/>
      <c r="AQ30" s="38"/>
      <c r="AR30" s="39"/>
      <c r="BE30" s="246"/>
    </row>
    <row r="31" spans="1:71" s="3" customFormat="1" ht="14.45" hidden="1" customHeight="1">
      <c r="B31" s="37"/>
      <c r="C31" s="38"/>
      <c r="D31" s="38"/>
      <c r="E31" s="38"/>
      <c r="F31" s="26" t="s">
        <v>40</v>
      </c>
      <c r="G31" s="38"/>
      <c r="H31" s="38"/>
      <c r="I31" s="38"/>
      <c r="J31" s="38"/>
      <c r="K31" s="38"/>
      <c r="L31" s="239">
        <v>0.21</v>
      </c>
      <c r="M31" s="238"/>
      <c r="N31" s="238"/>
      <c r="O31" s="238"/>
      <c r="P31" s="238"/>
      <c r="Q31" s="38"/>
      <c r="R31" s="38"/>
      <c r="S31" s="38"/>
      <c r="T31" s="38"/>
      <c r="U31" s="38"/>
      <c r="V31" s="38"/>
      <c r="W31" s="237">
        <f>ROUND(BB94, 2)</f>
        <v>0</v>
      </c>
      <c r="X31" s="238"/>
      <c r="Y31" s="238"/>
      <c r="Z31" s="238"/>
      <c r="AA31" s="238"/>
      <c r="AB31" s="238"/>
      <c r="AC31" s="238"/>
      <c r="AD31" s="238"/>
      <c r="AE31" s="238"/>
      <c r="AF31" s="38"/>
      <c r="AG31" s="38"/>
      <c r="AH31" s="38"/>
      <c r="AI31" s="38"/>
      <c r="AJ31" s="38"/>
      <c r="AK31" s="237">
        <v>0</v>
      </c>
      <c r="AL31" s="238"/>
      <c r="AM31" s="238"/>
      <c r="AN31" s="238"/>
      <c r="AO31" s="238"/>
      <c r="AP31" s="38"/>
      <c r="AQ31" s="38"/>
      <c r="AR31" s="39"/>
      <c r="BE31" s="246"/>
    </row>
    <row r="32" spans="1:71" s="3" customFormat="1" ht="14.45" hidden="1" customHeight="1">
      <c r="B32" s="37"/>
      <c r="C32" s="38"/>
      <c r="D32" s="38"/>
      <c r="E32" s="38"/>
      <c r="F32" s="26" t="s">
        <v>41</v>
      </c>
      <c r="G32" s="38"/>
      <c r="H32" s="38"/>
      <c r="I32" s="38"/>
      <c r="J32" s="38"/>
      <c r="K32" s="38"/>
      <c r="L32" s="239">
        <v>0.15</v>
      </c>
      <c r="M32" s="238"/>
      <c r="N32" s="238"/>
      <c r="O32" s="238"/>
      <c r="P32" s="238"/>
      <c r="Q32" s="38"/>
      <c r="R32" s="38"/>
      <c r="S32" s="38"/>
      <c r="T32" s="38"/>
      <c r="U32" s="38"/>
      <c r="V32" s="38"/>
      <c r="W32" s="237">
        <f>ROUND(BC94, 2)</f>
        <v>0</v>
      </c>
      <c r="X32" s="238"/>
      <c r="Y32" s="238"/>
      <c r="Z32" s="238"/>
      <c r="AA32" s="238"/>
      <c r="AB32" s="238"/>
      <c r="AC32" s="238"/>
      <c r="AD32" s="238"/>
      <c r="AE32" s="238"/>
      <c r="AF32" s="38"/>
      <c r="AG32" s="38"/>
      <c r="AH32" s="38"/>
      <c r="AI32" s="38"/>
      <c r="AJ32" s="38"/>
      <c r="AK32" s="237">
        <v>0</v>
      </c>
      <c r="AL32" s="238"/>
      <c r="AM32" s="238"/>
      <c r="AN32" s="238"/>
      <c r="AO32" s="238"/>
      <c r="AP32" s="38"/>
      <c r="AQ32" s="38"/>
      <c r="AR32" s="39"/>
      <c r="BE32" s="246"/>
    </row>
    <row r="33" spans="1:57" s="3" customFormat="1" ht="14.45" hidden="1" customHeight="1">
      <c r="B33" s="37"/>
      <c r="C33" s="38"/>
      <c r="D33" s="38"/>
      <c r="E33" s="38"/>
      <c r="F33" s="26" t="s">
        <v>42</v>
      </c>
      <c r="G33" s="38"/>
      <c r="H33" s="38"/>
      <c r="I33" s="38"/>
      <c r="J33" s="38"/>
      <c r="K33" s="38"/>
      <c r="L33" s="239">
        <v>0</v>
      </c>
      <c r="M33" s="238"/>
      <c r="N33" s="238"/>
      <c r="O33" s="238"/>
      <c r="P33" s="238"/>
      <c r="Q33" s="38"/>
      <c r="R33" s="38"/>
      <c r="S33" s="38"/>
      <c r="T33" s="38"/>
      <c r="U33" s="38"/>
      <c r="V33" s="38"/>
      <c r="W33" s="237">
        <f>ROUND(BD94, 2)</f>
        <v>0</v>
      </c>
      <c r="X33" s="238"/>
      <c r="Y33" s="238"/>
      <c r="Z33" s="238"/>
      <c r="AA33" s="238"/>
      <c r="AB33" s="238"/>
      <c r="AC33" s="238"/>
      <c r="AD33" s="238"/>
      <c r="AE33" s="238"/>
      <c r="AF33" s="38"/>
      <c r="AG33" s="38"/>
      <c r="AH33" s="38"/>
      <c r="AI33" s="38"/>
      <c r="AJ33" s="38"/>
      <c r="AK33" s="237">
        <v>0</v>
      </c>
      <c r="AL33" s="238"/>
      <c r="AM33" s="238"/>
      <c r="AN33" s="238"/>
      <c r="AO33" s="238"/>
      <c r="AP33" s="38"/>
      <c r="AQ33" s="38"/>
      <c r="AR33" s="39"/>
      <c r="BE33" s="246"/>
    </row>
    <row r="34" spans="1:57" s="2" customFormat="1" ht="6.95" customHeight="1">
      <c r="A34" s="3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245"/>
    </row>
    <row r="35" spans="1:57" s="2" customFormat="1" ht="25.9" customHeight="1">
      <c r="A35" s="31"/>
      <c r="B35" s="32"/>
      <c r="C35" s="40"/>
      <c r="D35" s="41" t="s">
        <v>43</v>
      </c>
      <c r="E35" s="42"/>
      <c r="F35" s="42"/>
      <c r="G35" s="42"/>
      <c r="H35" s="42"/>
      <c r="I35" s="42"/>
      <c r="J35" s="42"/>
      <c r="K35" s="42"/>
      <c r="L35" s="42"/>
      <c r="M35" s="42"/>
      <c r="N35" s="42"/>
      <c r="O35" s="42"/>
      <c r="P35" s="42"/>
      <c r="Q35" s="42"/>
      <c r="R35" s="42"/>
      <c r="S35" s="42"/>
      <c r="T35" s="43" t="s">
        <v>44</v>
      </c>
      <c r="U35" s="42"/>
      <c r="V35" s="42"/>
      <c r="W35" s="42"/>
      <c r="X35" s="240" t="s">
        <v>45</v>
      </c>
      <c r="Y35" s="241"/>
      <c r="Z35" s="241"/>
      <c r="AA35" s="241"/>
      <c r="AB35" s="241"/>
      <c r="AC35" s="42"/>
      <c r="AD35" s="42"/>
      <c r="AE35" s="42"/>
      <c r="AF35" s="42"/>
      <c r="AG35" s="42"/>
      <c r="AH35" s="42"/>
      <c r="AI35" s="42"/>
      <c r="AJ35" s="42"/>
      <c r="AK35" s="242">
        <f>SUM(AK26:AK33)</f>
        <v>0</v>
      </c>
      <c r="AL35" s="241"/>
      <c r="AM35" s="241"/>
      <c r="AN35" s="241"/>
      <c r="AO35" s="243"/>
      <c r="AP35" s="40"/>
      <c r="AQ35" s="40"/>
      <c r="AR35" s="36"/>
      <c r="BE35" s="31"/>
    </row>
    <row r="36" spans="1:57" s="2" customFormat="1" ht="6.95" customHeight="1">
      <c r="A36" s="3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c r="BE36" s="31"/>
    </row>
    <row r="37" spans="1:57" s="2" customFormat="1" ht="14.45" customHeight="1">
      <c r="A37" s="31"/>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6"/>
      <c r="BE37" s="31"/>
    </row>
    <row r="38" spans="1:57" s="1" customFormat="1" ht="14.45"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pans="1:57" s="1" customFormat="1" ht="14.45"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pans="1:57" s="1" customFormat="1" ht="14.45"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pans="1:57" s="1" customFormat="1" ht="14.45"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pans="1:57" s="1" customFormat="1" ht="14.45"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pans="1:57" s="1" customFormat="1" ht="14.45"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pans="1:57" s="1" customFormat="1" ht="14.45"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pans="1:57" s="1" customFormat="1" ht="14.45"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pans="1:57" s="1" customFormat="1" ht="14.45"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pans="1:57" s="1" customFormat="1" ht="14.45"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pans="1:57" s="1" customFormat="1" ht="14.45"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pans="1:57" s="2" customFormat="1" ht="14.45" customHeight="1">
      <c r="B49" s="44"/>
      <c r="C49" s="45"/>
      <c r="D49" s="46" t="s">
        <v>46</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47</v>
      </c>
      <c r="AI49" s="47"/>
      <c r="AJ49" s="47"/>
      <c r="AK49" s="47"/>
      <c r="AL49" s="47"/>
      <c r="AM49" s="47"/>
      <c r="AN49" s="47"/>
      <c r="AO49" s="47"/>
      <c r="AP49" s="45"/>
      <c r="AQ49" s="45"/>
      <c r="AR49" s="48"/>
    </row>
    <row r="50" spans="1:57">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spans="1:57">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spans="1:57">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spans="1:57">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spans="1:57">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spans="1:57">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spans="1:5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spans="1: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spans="1:57">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spans="1:57">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pans="1:57" s="2" customFormat="1" ht="12.75">
      <c r="A60" s="31"/>
      <c r="B60" s="32"/>
      <c r="C60" s="33"/>
      <c r="D60" s="49" t="s">
        <v>48</v>
      </c>
      <c r="E60" s="35"/>
      <c r="F60" s="35"/>
      <c r="G60" s="35"/>
      <c r="H60" s="35"/>
      <c r="I60" s="35"/>
      <c r="J60" s="35"/>
      <c r="K60" s="35"/>
      <c r="L60" s="35"/>
      <c r="M60" s="35"/>
      <c r="N60" s="35"/>
      <c r="O60" s="35"/>
      <c r="P60" s="35"/>
      <c r="Q60" s="35"/>
      <c r="R60" s="35"/>
      <c r="S60" s="35"/>
      <c r="T60" s="35"/>
      <c r="U60" s="35"/>
      <c r="V60" s="49" t="s">
        <v>49</v>
      </c>
      <c r="W60" s="35"/>
      <c r="X60" s="35"/>
      <c r="Y60" s="35"/>
      <c r="Z60" s="35"/>
      <c r="AA60" s="35"/>
      <c r="AB60" s="35"/>
      <c r="AC60" s="35"/>
      <c r="AD60" s="35"/>
      <c r="AE60" s="35"/>
      <c r="AF60" s="35"/>
      <c r="AG60" s="35"/>
      <c r="AH60" s="49" t="s">
        <v>48</v>
      </c>
      <c r="AI60" s="35"/>
      <c r="AJ60" s="35"/>
      <c r="AK60" s="35"/>
      <c r="AL60" s="35"/>
      <c r="AM60" s="49" t="s">
        <v>49</v>
      </c>
      <c r="AN60" s="35"/>
      <c r="AO60" s="35"/>
      <c r="AP60" s="33"/>
      <c r="AQ60" s="33"/>
      <c r="AR60" s="36"/>
      <c r="BE60" s="31"/>
    </row>
    <row r="61" spans="1:57">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spans="1:57">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spans="1:57">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pans="1:57" s="2" customFormat="1" ht="12.75">
      <c r="A64" s="31"/>
      <c r="B64" s="32"/>
      <c r="C64" s="33"/>
      <c r="D64" s="46" t="s">
        <v>50</v>
      </c>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46" t="s">
        <v>51</v>
      </c>
      <c r="AI64" s="50"/>
      <c r="AJ64" s="50"/>
      <c r="AK64" s="50"/>
      <c r="AL64" s="50"/>
      <c r="AM64" s="50"/>
      <c r="AN64" s="50"/>
      <c r="AO64" s="50"/>
      <c r="AP64" s="33"/>
      <c r="AQ64" s="33"/>
      <c r="AR64" s="36"/>
      <c r="BE64" s="31"/>
    </row>
    <row r="65" spans="1:57">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spans="1:57">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spans="1:5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spans="1:57">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spans="1:57">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spans="1:57">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spans="1:57">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spans="1:57">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spans="1:57">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spans="1:57">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pans="1:57" s="2" customFormat="1" ht="12.75">
      <c r="A75" s="31"/>
      <c r="B75" s="32"/>
      <c r="C75" s="33"/>
      <c r="D75" s="49" t="s">
        <v>48</v>
      </c>
      <c r="E75" s="35"/>
      <c r="F75" s="35"/>
      <c r="G75" s="35"/>
      <c r="H75" s="35"/>
      <c r="I75" s="35"/>
      <c r="J75" s="35"/>
      <c r="K75" s="35"/>
      <c r="L75" s="35"/>
      <c r="M75" s="35"/>
      <c r="N75" s="35"/>
      <c r="O75" s="35"/>
      <c r="P75" s="35"/>
      <c r="Q75" s="35"/>
      <c r="R75" s="35"/>
      <c r="S75" s="35"/>
      <c r="T75" s="35"/>
      <c r="U75" s="35"/>
      <c r="V75" s="49" t="s">
        <v>49</v>
      </c>
      <c r="W75" s="35"/>
      <c r="X75" s="35"/>
      <c r="Y75" s="35"/>
      <c r="Z75" s="35"/>
      <c r="AA75" s="35"/>
      <c r="AB75" s="35"/>
      <c r="AC75" s="35"/>
      <c r="AD75" s="35"/>
      <c r="AE75" s="35"/>
      <c r="AF75" s="35"/>
      <c r="AG75" s="35"/>
      <c r="AH75" s="49" t="s">
        <v>48</v>
      </c>
      <c r="AI75" s="35"/>
      <c r="AJ75" s="35"/>
      <c r="AK75" s="35"/>
      <c r="AL75" s="35"/>
      <c r="AM75" s="49" t="s">
        <v>49</v>
      </c>
      <c r="AN75" s="35"/>
      <c r="AO75" s="35"/>
      <c r="AP75" s="33"/>
      <c r="AQ75" s="33"/>
      <c r="AR75" s="36"/>
      <c r="BE75" s="31"/>
    </row>
    <row r="76" spans="1:57" s="2" customFormat="1">
      <c r="A76" s="31"/>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6"/>
      <c r="BE76" s="31"/>
    </row>
    <row r="77" spans="1:57" s="2" customFormat="1" ht="6.95" customHeight="1">
      <c r="A77" s="31"/>
      <c r="B77" s="51"/>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36"/>
      <c r="BE77" s="31"/>
    </row>
    <row r="81" spans="1:91" s="2" customFormat="1" ht="6.95" customHeight="1">
      <c r="A81" s="31"/>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36"/>
      <c r="BE81" s="31"/>
    </row>
    <row r="82" spans="1:91" s="2" customFormat="1" ht="24.95" customHeight="1">
      <c r="A82" s="31"/>
      <c r="B82" s="32"/>
      <c r="C82" s="20" t="s">
        <v>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6"/>
      <c r="BE82" s="31"/>
    </row>
    <row r="83" spans="1:91" s="2" customFormat="1" ht="6.95" customHeight="1">
      <c r="A83" s="31"/>
      <c r="B83" s="32"/>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6"/>
      <c r="BE83" s="31"/>
    </row>
    <row r="84" spans="1:91" s="4" customFormat="1" ht="12" customHeight="1">
      <c r="B84" s="55"/>
      <c r="C84" s="26" t="s">
        <v>13</v>
      </c>
      <c r="D84" s="56"/>
      <c r="E84" s="56"/>
      <c r="F84" s="56"/>
      <c r="G84" s="56"/>
      <c r="H84" s="56"/>
      <c r="I84" s="56"/>
      <c r="J84" s="56"/>
      <c r="K84" s="56"/>
      <c r="L84" s="56" t="str">
        <f>K5</f>
        <v>2024-03</v>
      </c>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7"/>
    </row>
    <row r="85" spans="1:91" s="5" customFormat="1" ht="36.950000000000003" customHeight="1">
      <c r="B85" s="58"/>
      <c r="C85" s="59" t="s">
        <v>16</v>
      </c>
      <c r="D85" s="60"/>
      <c r="E85" s="60"/>
      <c r="F85" s="60"/>
      <c r="G85" s="60"/>
      <c r="H85" s="60"/>
      <c r="I85" s="60"/>
      <c r="J85" s="60"/>
      <c r="K85" s="60"/>
      <c r="L85" s="226" t="str">
        <f>K6</f>
        <v>Šlejnická 5, Praha 6</v>
      </c>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60"/>
      <c r="AL85" s="60"/>
      <c r="AM85" s="60"/>
      <c r="AN85" s="60"/>
      <c r="AO85" s="60"/>
      <c r="AP85" s="60"/>
      <c r="AQ85" s="60"/>
      <c r="AR85" s="61"/>
    </row>
    <row r="86" spans="1:91" s="2" customFormat="1" ht="6.95" customHeight="1">
      <c r="A86" s="31"/>
      <c r="B86" s="32"/>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6"/>
      <c r="BE86" s="31"/>
    </row>
    <row r="87" spans="1:91" s="2" customFormat="1" ht="12" customHeight="1">
      <c r="A87" s="31"/>
      <c r="B87" s="32"/>
      <c r="C87" s="26" t="s">
        <v>20</v>
      </c>
      <c r="D87" s="33"/>
      <c r="E87" s="33"/>
      <c r="F87" s="33"/>
      <c r="G87" s="33"/>
      <c r="H87" s="33"/>
      <c r="I87" s="33"/>
      <c r="J87" s="33"/>
      <c r="K87" s="33"/>
      <c r="L87" s="62"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6" t="s">
        <v>22</v>
      </c>
      <c r="AJ87" s="33"/>
      <c r="AK87" s="33"/>
      <c r="AL87" s="33"/>
      <c r="AM87" s="228" t="str">
        <f>IF(AN8= "","",AN8)</f>
        <v>8. 1. 2024</v>
      </c>
      <c r="AN87" s="228"/>
      <c r="AO87" s="33"/>
      <c r="AP87" s="33"/>
      <c r="AQ87" s="33"/>
      <c r="AR87" s="36"/>
      <c r="BE87" s="31"/>
    </row>
    <row r="88" spans="1:91" s="2" customFormat="1" ht="6.95" customHeight="1">
      <c r="A88" s="31"/>
      <c r="B88" s="32"/>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6"/>
      <c r="BE88" s="31"/>
    </row>
    <row r="89" spans="1:91" s="2" customFormat="1" ht="15.2" customHeight="1">
      <c r="A89" s="31"/>
      <c r="B89" s="32"/>
      <c r="C89" s="26" t="s">
        <v>24</v>
      </c>
      <c r="D89" s="33"/>
      <c r="E89" s="33"/>
      <c r="F89" s="33"/>
      <c r="G89" s="33"/>
      <c r="H89" s="33"/>
      <c r="I89" s="33"/>
      <c r="J89" s="33"/>
      <c r="K89" s="33"/>
      <c r="L89" s="56"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6" t="s">
        <v>29</v>
      </c>
      <c r="AJ89" s="33"/>
      <c r="AK89" s="33"/>
      <c r="AL89" s="33"/>
      <c r="AM89" s="229" t="str">
        <f>IF(E17="","",E17)</f>
        <v xml:space="preserve"> </v>
      </c>
      <c r="AN89" s="230"/>
      <c r="AO89" s="230"/>
      <c r="AP89" s="230"/>
      <c r="AQ89" s="33"/>
      <c r="AR89" s="36"/>
      <c r="AS89" s="231" t="s">
        <v>53</v>
      </c>
      <c r="AT89" s="232"/>
      <c r="AU89" s="64"/>
      <c r="AV89" s="64"/>
      <c r="AW89" s="64"/>
      <c r="AX89" s="64"/>
      <c r="AY89" s="64"/>
      <c r="AZ89" s="64"/>
      <c r="BA89" s="64"/>
      <c r="BB89" s="64"/>
      <c r="BC89" s="64"/>
      <c r="BD89" s="65"/>
      <c r="BE89" s="31"/>
    </row>
    <row r="90" spans="1:91" s="2" customFormat="1" ht="15.2" customHeight="1">
      <c r="A90" s="31"/>
      <c r="B90" s="32"/>
      <c r="C90" s="26" t="s">
        <v>27</v>
      </c>
      <c r="D90" s="33"/>
      <c r="E90" s="33"/>
      <c r="F90" s="33"/>
      <c r="G90" s="33"/>
      <c r="H90" s="33"/>
      <c r="I90" s="33"/>
      <c r="J90" s="33"/>
      <c r="K90" s="33"/>
      <c r="L90" s="56"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6" t="s">
        <v>30</v>
      </c>
      <c r="AJ90" s="33"/>
      <c r="AK90" s="33"/>
      <c r="AL90" s="33"/>
      <c r="AM90" s="229" t="str">
        <f>IF(E20="","",E20)</f>
        <v xml:space="preserve"> </v>
      </c>
      <c r="AN90" s="230"/>
      <c r="AO90" s="230"/>
      <c r="AP90" s="230"/>
      <c r="AQ90" s="33"/>
      <c r="AR90" s="36"/>
      <c r="AS90" s="233"/>
      <c r="AT90" s="234"/>
      <c r="AU90" s="66"/>
      <c r="AV90" s="66"/>
      <c r="AW90" s="66"/>
      <c r="AX90" s="66"/>
      <c r="AY90" s="66"/>
      <c r="AZ90" s="66"/>
      <c r="BA90" s="66"/>
      <c r="BB90" s="66"/>
      <c r="BC90" s="66"/>
      <c r="BD90" s="67"/>
      <c r="BE90" s="31"/>
    </row>
    <row r="91" spans="1:91" s="2" customFormat="1" ht="10.9" customHeight="1">
      <c r="A91" s="31"/>
      <c r="B91" s="32"/>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6"/>
      <c r="AS91" s="235"/>
      <c r="AT91" s="236"/>
      <c r="AU91" s="68"/>
      <c r="AV91" s="68"/>
      <c r="AW91" s="68"/>
      <c r="AX91" s="68"/>
      <c r="AY91" s="68"/>
      <c r="AZ91" s="68"/>
      <c r="BA91" s="68"/>
      <c r="BB91" s="68"/>
      <c r="BC91" s="68"/>
      <c r="BD91" s="69"/>
      <c r="BE91" s="31"/>
    </row>
    <row r="92" spans="1:91" s="2" customFormat="1" ht="29.25" customHeight="1">
      <c r="A92" s="31"/>
      <c r="B92" s="32"/>
      <c r="C92" s="216" t="s">
        <v>54</v>
      </c>
      <c r="D92" s="217"/>
      <c r="E92" s="217"/>
      <c r="F92" s="217"/>
      <c r="G92" s="217"/>
      <c r="H92" s="70"/>
      <c r="I92" s="218" t="s">
        <v>55</v>
      </c>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9" t="s">
        <v>56</v>
      </c>
      <c r="AH92" s="217"/>
      <c r="AI92" s="217"/>
      <c r="AJ92" s="217"/>
      <c r="AK92" s="217"/>
      <c r="AL92" s="217"/>
      <c r="AM92" s="217"/>
      <c r="AN92" s="218" t="s">
        <v>57</v>
      </c>
      <c r="AO92" s="217"/>
      <c r="AP92" s="220"/>
      <c r="AQ92" s="71" t="s">
        <v>58</v>
      </c>
      <c r="AR92" s="36"/>
      <c r="AS92" s="72" t="s">
        <v>59</v>
      </c>
      <c r="AT92" s="73" t="s">
        <v>60</v>
      </c>
      <c r="AU92" s="73" t="s">
        <v>61</v>
      </c>
      <c r="AV92" s="73" t="s">
        <v>62</v>
      </c>
      <c r="AW92" s="73" t="s">
        <v>63</v>
      </c>
      <c r="AX92" s="73" t="s">
        <v>64</v>
      </c>
      <c r="AY92" s="73" t="s">
        <v>65</v>
      </c>
      <c r="AZ92" s="73" t="s">
        <v>66</v>
      </c>
      <c r="BA92" s="73" t="s">
        <v>67</v>
      </c>
      <c r="BB92" s="73" t="s">
        <v>68</v>
      </c>
      <c r="BC92" s="73" t="s">
        <v>69</v>
      </c>
      <c r="BD92" s="74" t="s">
        <v>70</v>
      </c>
      <c r="BE92" s="31"/>
    </row>
    <row r="93" spans="1:91" s="2" customFormat="1" ht="10.9" customHeight="1">
      <c r="A93" s="31"/>
      <c r="B93" s="32"/>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6"/>
      <c r="AS93" s="75"/>
      <c r="AT93" s="76"/>
      <c r="AU93" s="76"/>
      <c r="AV93" s="76"/>
      <c r="AW93" s="76"/>
      <c r="AX93" s="76"/>
      <c r="AY93" s="76"/>
      <c r="AZ93" s="76"/>
      <c r="BA93" s="76"/>
      <c r="BB93" s="76"/>
      <c r="BC93" s="76"/>
      <c r="BD93" s="77"/>
      <c r="BE93" s="31"/>
    </row>
    <row r="94" spans="1:91" s="6" customFormat="1" ht="32.450000000000003" customHeight="1">
      <c r="B94" s="78"/>
      <c r="C94" s="79" t="s">
        <v>71</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224">
        <f>ROUND(AG95,2)</f>
        <v>0</v>
      </c>
      <c r="AH94" s="224"/>
      <c r="AI94" s="224"/>
      <c r="AJ94" s="224"/>
      <c r="AK94" s="224"/>
      <c r="AL94" s="224"/>
      <c r="AM94" s="224"/>
      <c r="AN94" s="225">
        <f>SUM(AG94,AT94)</f>
        <v>0</v>
      </c>
      <c r="AO94" s="225"/>
      <c r="AP94" s="225"/>
      <c r="AQ94" s="82" t="s">
        <v>1</v>
      </c>
      <c r="AR94" s="83"/>
      <c r="AS94" s="84">
        <f>ROUND(AS95,2)</f>
        <v>0</v>
      </c>
      <c r="AT94" s="85">
        <f>ROUND(SUM(AV94:AW94),2)</f>
        <v>0</v>
      </c>
      <c r="AU94" s="86">
        <f>ROUND(AU95,5)</f>
        <v>0</v>
      </c>
      <c r="AV94" s="85">
        <f>ROUND(AZ94*L29,2)</f>
        <v>0</v>
      </c>
      <c r="AW94" s="85">
        <f>ROUND(BA94*L30,2)</f>
        <v>0</v>
      </c>
      <c r="AX94" s="85">
        <f>ROUND(BB94*L29,2)</f>
        <v>0</v>
      </c>
      <c r="AY94" s="85">
        <f>ROUND(BC94*L30,2)</f>
        <v>0</v>
      </c>
      <c r="AZ94" s="85">
        <f>ROUND(AZ95,2)</f>
        <v>0</v>
      </c>
      <c r="BA94" s="85">
        <f>ROUND(BA95,2)</f>
        <v>0</v>
      </c>
      <c r="BB94" s="85">
        <f>ROUND(BB95,2)</f>
        <v>0</v>
      </c>
      <c r="BC94" s="85">
        <f>ROUND(BC95,2)</f>
        <v>0</v>
      </c>
      <c r="BD94" s="87">
        <f>ROUND(BD95,2)</f>
        <v>0</v>
      </c>
      <c r="BS94" s="88" t="s">
        <v>72</v>
      </c>
      <c r="BT94" s="88" t="s">
        <v>73</v>
      </c>
      <c r="BU94" s="89" t="s">
        <v>74</v>
      </c>
      <c r="BV94" s="88" t="s">
        <v>75</v>
      </c>
      <c r="BW94" s="88" t="s">
        <v>5</v>
      </c>
      <c r="BX94" s="88" t="s">
        <v>76</v>
      </c>
      <c r="CL94" s="88" t="s">
        <v>1</v>
      </c>
    </row>
    <row r="95" spans="1:91" s="7" customFormat="1" ht="16.5" customHeight="1">
      <c r="A95" s="90" t="s">
        <v>77</v>
      </c>
      <c r="B95" s="91"/>
      <c r="C95" s="92"/>
      <c r="D95" s="223" t="s">
        <v>78</v>
      </c>
      <c r="E95" s="223"/>
      <c r="F95" s="223"/>
      <c r="G95" s="223"/>
      <c r="H95" s="223"/>
      <c r="I95" s="93"/>
      <c r="J95" s="223" t="s">
        <v>79</v>
      </c>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1">
        <f>'01 - Výměna ohřívače vody'!J30</f>
        <v>0</v>
      </c>
      <c r="AH95" s="222"/>
      <c r="AI95" s="222"/>
      <c r="AJ95" s="222"/>
      <c r="AK95" s="222"/>
      <c r="AL95" s="222"/>
      <c r="AM95" s="222"/>
      <c r="AN95" s="221">
        <f>SUM(AG95,AT95)</f>
        <v>0</v>
      </c>
      <c r="AO95" s="222"/>
      <c r="AP95" s="222"/>
      <c r="AQ95" s="94" t="s">
        <v>80</v>
      </c>
      <c r="AR95" s="95"/>
      <c r="AS95" s="96">
        <v>0</v>
      </c>
      <c r="AT95" s="97">
        <f>ROUND(SUM(AV95:AW95),2)</f>
        <v>0</v>
      </c>
      <c r="AU95" s="98">
        <f>'01 - Výměna ohřívače vody'!P119</f>
        <v>0</v>
      </c>
      <c r="AV95" s="97">
        <f>'01 - Výměna ohřívače vody'!J33</f>
        <v>0</v>
      </c>
      <c r="AW95" s="97">
        <f>'01 - Výměna ohřívače vody'!J34</f>
        <v>0</v>
      </c>
      <c r="AX95" s="97">
        <f>'01 - Výměna ohřívače vody'!J35</f>
        <v>0</v>
      </c>
      <c r="AY95" s="97">
        <f>'01 - Výměna ohřívače vody'!J36</f>
        <v>0</v>
      </c>
      <c r="AZ95" s="97">
        <f>'01 - Výměna ohřívače vody'!F33</f>
        <v>0</v>
      </c>
      <c r="BA95" s="97">
        <f>'01 - Výměna ohřívače vody'!F34</f>
        <v>0</v>
      </c>
      <c r="BB95" s="97">
        <f>'01 - Výměna ohřívače vody'!F35</f>
        <v>0</v>
      </c>
      <c r="BC95" s="97">
        <f>'01 - Výměna ohřívače vody'!F36</f>
        <v>0</v>
      </c>
      <c r="BD95" s="99">
        <f>'01 - Výměna ohřívače vody'!F37</f>
        <v>0</v>
      </c>
      <c r="BT95" s="100" t="s">
        <v>81</v>
      </c>
      <c r="BV95" s="100" t="s">
        <v>75</v>
      </c>
      <c r="BW95" s="100" t="s">
        <v>82</v>
      </c>
      <c r="BX95" s="100" t="s">
        <v>5</v>
      </c>
      <c r="CL95" s="100" t="s">
        <v>1</v>
      </c>
      <c r="CM95" s="100" t="s">
        <v>83</v>
      </c>
    </row>
    <row r="96" spans="1:91" s="2" customFormat="1" ht="30" customHeight="1">
      <c r="A96" s="31"/>
      <c r="B96" s="32"/>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6"/>
      <c r="AS96" s="31"/>
      <c r="AT96" s="31"/>
      <c r="AU96" s="31"/>
      <c r="AV96" s="31"/>
      <c r="AW96" s="31"/>
      <c r="AX96" s="31"/>
      <c r="AY96" s="31"/>
      <c r="AZ96" s="31"/>
      <c r="BA96" s="31"/>
      <c r="BB96" s="31"/>
      <c r="BC96" s="31"/>
      <c r="BD96" s="31"/>
      <c r="BE96" s="31"/>
    </row>
    <row r="97" spans="1:57" s="2" customFormat="1" ht="6.95" customHeight="1">
      <c r="A97" s="31"/>
      <c r="B97" s="51"/>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36"/>
      <c r="AS97" s="31"/>
      <c r="AT97" s="31"/>
      <c r="AU97" s="31"/>
      <c r="AV97" s="31"/>
      <c r="AW97" s="31"/>
      <c r="AX97" s="31"/>
      <c r="AY97" s="31"/>
      <c r="AZ97" s="31"/>
      <c r="BA97" s="31"/>
      <c r="BB97" s="31"/>
      <c r="BC97" s="31"/>
      <c r="BD97" s="31"/>
      <c r="BE97" s="31"/>
    </row>
  </sheetData>
  <sheetProtection algorithmName="SHA-512" hashValue="smjcHw5BL1lzlP6dMNeulBRbeeicKSpnEdzrOlEkGvdGzzi8dm/IHQ6HjjqMsLp6eihB10PPqyD2nwvtz0IvMQ==" saltValue="/KGuXVQX1uYmdDLMFTD6WMN6KEcIBjBc6+GzyePZ4PTiZ1G3L+PtpsFo/kWTltFu3mlgRe06YrdZ88LFvtOf0A==" spinCount="100000" sheet="1" objects="1" scenarios="1" formatColumns="0" formatRows="0"/>
  <mergeCells count="42">
    <mergeCell ref="W30:AE30"/>
    <mergeCell ref="AK30:AO30"/>
    <mergeCell ref="L30:P30"/>
    <mergeCell ref="W31:AE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AN95:AP95"/>
    <mergeCell ref="AG95:AM95"/>
    <mergeCell ref="D95:H95"/>
    <mergeCell ref="J95:AF95"/>
    <mergeCell ref="AG94:AM94"/>
    <mergeCell ref="AN94:AP94"/>
    <mergeCell ref="AR2:BE2"/>
    <mergeCell ref="C92:G92"/>
    <mergeCell ref="I92:AF92"/>
    <mergeCell ref="AG92:AM92"/>
    <mergeCell ref="AN92:AP92"/>
    <mergeCell ref="L85:AJ85"/>
    <mergeCell ref="AM87:AN87"/>
    <mergeCell ref="AM89:AP89"/>
    <mergeCell ref="AS89:AT91"/>
    <mergeCell ref="AM90:AP90"/>
    <mergeCell ref="W33:AE33"/>
    <mergeCell ref="AK33:AO33"/>
    <mergeCell ref="L33:P33"/>
    <mergeCell ref="X35:AB35"/>
    <mergeCell ref="AK35:AO35"/>
    <mergeCell ref="AK31:AO31"/>
  </mergeCells>
  <hyperlinks>
    <hyperlink ref="A95" location="'01 - Výměna ohřívače vody'!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tabSelected="1" topLeftCell="A113" workbookViewId="0">
      <selection activeCell="W126" sqref="W12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5"/>
      <c r="M2" s="215"/>
      <c r="N2" s="215"/>
      <c r="O2" s="215"/>
      <c r="P2" s="215"/>
      <c r="Q2" s="215"/>
      <c r="R2" s="215"/>
      <c r="S2" s="215"/>
      <c r="T2" s="215"/>
      <c r="U2" s="215"/>
      <c r="V2" s="215"/>
      <c r="AT2" s="14" t="s">
        <v>82</v>
      </c>
    </row>
    <row r="3" spans="1:46" s="1" customFormat="1" ht="6.95" customHeight="1">
      <c r="B3" s="101"/>
      <c r="C3" s="102"/>
      <c r="D3" s="102"/>
      <c r="E3" s="102"/>
      <c r="F3" s="102"/>
      <c r="G3" s="102"/>
      <c r="H3" s="102"/>
      <c r="I3" s="102"/>
      <c r="J3" s="102"/>
      <c r="K3" s="102"/>
      <c r="L3" s="17"/>
      <c r="AT3" s="14" t="s">
        <v>83</v>
      </c>
    </row>
    <row r="4" spans="1:46" s="1" customFormat="1" ht="24.95" customHeight="1">
      <c r="B4" s="17"/>
      <c r="D4" s="103" t="s">
        <v>84</v>
      </c>
      <c r="L4" s="17"/>
      <c r="M4" s="104" t="s">
        <v>10</v>
      </c>
      <c r="AT4" s="14" t="s">
        <v>4</v>
      </c>
    </row>
    <row r="5" spans="1:46" s="1" customFormat="1" ht="6.95" customHeight="1">
      <c r="B5" s="17"/>
      <c r="L5" s="17"/>
    </row>
    <row r="6" spans="1:46" s="1" customFormat="1" ht="12" customHeight="1">
      <c r="B6" s="17"/>
      <c r="D6" s="105" t="s">
        <v>16</v>
      </c>
      <c r="L6" s="17"/>
    </row>
    <row r="7" spans="1:46" s="1" customFormat="1" ht="16.5" customHeight="1">
      <c r="B7" s="17"/>
      <c r="E7" s="259" t="str">
        <f>'Rekapitulace stavby'!K6</f>
        <v>Šlejnická 5, Praha 6</v>
      </c>
      <c r="F7" s="260"/>
      <c r="G7" s="260"/>
      <c r="H7" s="260"/>
      <c r="L7" s="17"/>
    </row>
    <row r="8" spans="1:46" s="2" customFormat="1" ht="12" customHeight="1">
      <c r="A8" s="31"/>
      <c r="B8" s="36"/>
      <c r="C8" s="31"/>
      <c r="D8" s="105" t="s">
        <v>85</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1" t="s">
        <v>86</v>
      </c>
      <c r="F9" s="262"/>
      <c r="G9" s="262"/>
      <c r="H9" s="262"/>
      <c r="I9" s="31"/>
      <c r="J9" s="31"/>
      <c r="K9" s="31"/>
      <c r="L9" s="48"/>
      <c r="S9" s="31"/>
      <c r="T9" s="31"/>
      <c r="U9" s="31"/>
      <c r="V9" s="31"/>
      <c r="W9" s="31"/>
      <c r="X9" s="31"/>
      <c r="Y9" s="31"/>
      <c r="Z9" s="31"/>
      <c r="AA9" s="31"/>
      <c r="AB9" s="31"/>
      <c r="AC9" s="31"/>
      <c r="AD9" s="31"/>
      <c r="AE9" s="31"/>
    </row>
    <row r="10" spans="1:46" s="2" customFormat="1">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05" t="s">
        <v>18</v>
      </c>
      <c r="E11" s="31"/>
      <c r="F11" s="106" t="s">
        <v>1</v>
      </c>
      <c r="G11" s="31"/>
      <c r="H11" s="31"/>
      <c r="I11" s="105" t="s">
        <v>19</v>
      </c>
      <c r="J11" s="106" t="s">
        <v>1</v>
      </c>
      <c r="K11" s="31"/>
      <c r="L11" s="48"/>
      <c r="S11" s="31"/>
      <c r="T11" s="31"/>
      <c r="U11" s="31"/>
      <c r="V11" s="31"/>
      <c r="W11" s="31"/>
      <c r="X11" s="31"/>
      <c r="Y11" s="31"/>
      <c r="Z11" s="31"/>
      <c r="AA11" s="31"/>
      <c r="AB11" s="31"/>
      <c r="AC11" s="31"/>
      <c r="AD11" s="31"/>
      <c r="AE11" s="31"/>
    </row>
    <row r="12" spans="1:46" s="2" customFormat="1" ht="12" customHeight="1">
      <c r="A12" s="31"/>
      <c r="B12" s="36"/>
      <c r="C12" s="31"/>
      <c r="D12" s="105" t="s">
        <v>20</v>
      </c>
      <c r="E12" s="31"/>
      <c r="F12" s="106" t="s">
        <v>21</v>
      </c>
      <c r="G12" s="31"/>
      <c r="H12" s="31"/>
      <c r="I12" s="105" t="s">
        <v>22</v>
      </c>
      <c r="J12" s="107" t="str">
        <f>'Rekapitulace stavby'!AN8</f>
        <v>8. 1. 2024</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05" t="s">
        <v>24</v>
      </c>
      <c r="E14" s="31"/>
      <c r="F14" s="31"/>
      <c r="G14" s="31"/>
      <c r="H14" s="31"/>
      <c r="I14" s="105" t="s">
        <v>25</v>
      </c>
      <c r="J14" s="106"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6" t="str">
        <f>IF('Rekapitulace stavby'!E11="","",'Rekapitulace stavby'!E11)</f>
        <v xml:space="preserve"> </v>
      </c>
      <c r="F15" s="31"/>
      <c r="G15" s="31"/>
      <c r="H15" s="31"/>
      <c r="I15" s="105" t="s">
        <v>26</v>
      </c>
      <c r="J15" s="106"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05" t="s">
        <v>27</v>
      </c>
      <c r="E17" s="31"/>
      <c r="F17" s="31"/>
      <c r="G17" s="31"/>
      <c r="H17" s="31"/>
      <c r="I17" s="105" t="s">
        <v>25</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63" t="str">
        <f>'Rekapitulace stavby'!E14</f>
        <v>Vyplň údaj</v>
      </c>
      <c r="F18" s="264"/>
      <c r="G18" s="264"/>
      <c r="H18" s="264"/>
      <c r="I18" s="105"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05" t="s">
        <v>29</v>
      </c>
      <c r="E20" s="31"/>
      <c r="F20" s="31"/>
      <c r="G20" s="31"/>
      <c r="H20" s="31"/>
      <c r="I20" s="105" t="s">
        <v>25</v>
      </c>
      <c r="J20" s="106"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6" t="str">
        <f>IF('Rekapitulace stavby'!E17="","",'Rekapitulace stavby'!E17)</f>
        <v xml:space="preserve"> </v>
      </c>
      <c r="F21" s="31"/>
      <c r="G21" s="31"/>
      <c r="H21" s="31"/>
      <c r="I21" s="105" t="s">
        <v>26</v>
      </c>
      <c r="J21" s="106"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05" t="s">
        <v>30</v>
      </c>
      <c r="E23" s="31"/>
      <c r="F23" s="31"/>
      <c r="G23" s="31"/>
      <c r="H23" s="31"/>
      <c r="I23" s="105" t="s">
        <v>25</v>
      </c>
      <c r="J23" s="106"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6" t="str">
        <f>IF('Rekapitulace stavby'!E20="","",'Rekapitulace stavby'!E20)</f>
        <v xml:space="preserve"> </v>
      </c>
      <c r="F24" s="31"/>
      <c r="G24" s="31"/>
      <c r="H24" s="31"/>
      <c r="I24" s="105" t="s">
        <v>26</v>
      </c>
      <c r="J24" s="106"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05"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08"/>
      <c r="B27" s="109"/>
      <c r="C27" s="108"/>
      <c r="D27" s="108"/>
      <c r="E27" s="265" t="s">
        <v>1</v>
      </c>
      <c r="F27" s="265"/>
      <c r="G27" s="265"/>
      <c r="H27" s="265"/>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11"/>
      <c r="E29" s="111"/>
      <c r="F29" s="111"/>
      <c r="G29" s="111"/>
      <c r="H29" s="111"/>
      <c r="I29" s="111"/>
      <c r="J29" s="111"/>
      <c r="K29" s="111"/>
      <c r="L29" s="48"/>
      <c r="S29" s="31"/>
      <c r="T29" s="31"/>
      <c r="U29" s="31"/>
      <c r="V29" s="31"/>
      <c r="W29" s="31"/>
      <c r="X29" s="31"/>
      <c r="Y29" s="31"/>
      <c r="Z29" s="31"/>
      <c r="AA29" s="31"/>
      <c r="AB29" s="31"/>
      <c r="AC29" s="31"/>
      <c r="AD29" s="31"/>
      <c r="AE29" s="31"/>
    </row>
    <row r="30" spans="1:31" s="2" customFormat="1" ht="25.35" customHeight="1">
      <c r="A30" s="31"/>
      <c r="B30" s="36"/>
      <c r="C30" s="31"/>
      <c r="D30" s="112" t="s">
        <v>33</v>
      </c>
      <c r="E30" s="31"/>
      <c r="F30" s="31"/>
      <c r="G30" s="31"/>
      <c r="H30" s="31"/>
      <c r="I30" s="31"/>
      <c r="J30" s="113">
        <f>ROUND(J119,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11"/>
      <c r="E31" s="111"/>
      <c r="F31" s="111"/>
      <c r="G31" s="111"/>
      <c r="H31" s="111"/>
      <c r="I31" s="111"/>
      <c r="J31" s="111"/>
      <c r="K31" s="11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14" t="s">
        <v>35</v>
      </c>
      <c r="G32" s="31"/>
      <c r="H32" s="31"/>
      <c r="I32" s="114" t="s">
        <v>34</v>
      </c>
      <c r="J32" s="11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15" t="s">
        <v>37</v>
      </c>
      <c r="E33" s="105" t="s">
        <v>38</v>
      </c>
      <c r="F33" s="116">
        <f>ROUND((SUM(BE119:BE138)),  2)</f>
        <v>0</v>
      </c>
      <c r="G33" s="31"/>
      <c r="H33" s="31"/>
      <c r="I33" s="117">
        <v>0.21</v>
      </c>
      <c r="J33" s="116">
        <f>ROUND(((SUM(BE119:BE138))*I33),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05" t="s">
        <v>39</v>
      </c>
      <c r="F34" s="116">
        <f>ROUND((SUM(BF119:BF138)),  2)</f>
        <v>0</v>
      </c>
      <c r="G34" s="31"/>
      <c r="H34" s="31"/>
      <c r="I34" s="117">
        <v>0.15</v>
      </c>
      <c r="J34" s="116">
        <f>ROUND(((SUM(BF119:BF138))*I34),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05" t="s">
        <v>40</v>
      </c>
      <c r="F35" s="116">
        <f>ROUND((SUM(BG119:BG138)),  2)</f>
        <v>0</v>
      </c>
      <c r="G35" s="31"/>
      <c r="H35" s="31"/>
      <c r="I35" s="117">
        <v>0.21</v>
      </c>
      <c r="J35" s="11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05" t="s">
        <v>41</v>
      </c>
      <c r="F36" s="116">
        <f>ROUND((SUM(BH119:BH138)),  2)</f>
        <v>0</v>
      </c>
      <c r="G36" s="31"/>
      <c r="H36" s="31"/>
      <c r="I36" s="117">
        <v>0.15</v>
      </c>
      <c r="J36" s="11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05" t="s">
        <v>42</v>
      </c>
      <c r="F37" s="116">
        <f>ROUND((SUM(BI119:BI138)),  2)</f>
        <v>0</v>
      </c>
      <c r="G37" s="31"/>
      <c r="H37" s="31"/>
      <c r="I37" s="117">
        <v>0</v>
      </c>
      <c r="J37" s="11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18"/>
      <c r="D39" s="119" t="s">
        <v>43</v>
      </c>
      <c r="E39" s="120"/>
      <c r="F39" s="120"/>
      <c r="G39" s="121" t="s">
        <v>44</v>
      </c>
      <c r="H39" s="122" t="s">
        <v>45</v>
      </c>
      <c r="I39" s="120"/>
      <c r="J39" s="123">
        <f>SUM(J30:J37)</f>
        <v>0</v>
      </c>
      <c r="K39" s="12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25" t="s">
        <v>46</v>
      </c>
      <c r="E50" s="126"/>
      <c r="F50" s="126"/>
      <c r="G50" s="125" t="s">
        <v>47</v>
      </c>
      <c r="H50" s="126"/>
      <c r="I50" s="126"/>
      <c r="J50" s="126"/>
      <c r="K50" s="126"/>
      <c r="L50" s="48"/>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6"/>
      <c r="C61" s="31"/>
      <c r="D61" s="127" t="s">
        <v>48</v>
      </c>
      <c r="E61" s="128"/>
      <c r="F61" s="129" t="s">
        <v>49</v>
      </c>
      <c r="G61" s="127" t="s">
        <v>48</v>
      </c>
      <c r="H61" s="128"/>
      <c r="I61" s="128"/>
      <c r="J61" s="130" t="s">
        <v>49</v>
      </c>
      <c r="K61" s="128"/>
      <c r="L61" s="48"/>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6"/>
      <c r="C65" s="31"/>
      <c r="D65" s="125" t="s">
        <v>50</v>
      </c>
      <c r="E65" s="131"/>
      <c r="F65" s="131"/>
      <c r="G65" s="125" t="s">
        <v>51</v>
      </c>
      <c r="H65" s="131"/>
      <c r="I65" s="131"/>
      <c r="J65" s="131"/>
      <c r="K65" s="131"/>
      <c r="L65" s="48"/>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6"/>
      <c r="C76" s="31"/>
      <c r="D76" s="127" t="s">
        <v>48</v>
      </c>
      <c r="E76" s="128"/>
      <c r="F76" s="129" t="s">
        <v>49</v>
      </c>
      <c r="G76" s="127" t="s">
        <v>48</v>
      </c>
      <c r="H76" s="128"/>
      <c r="I76" s="128"/>
      <c r="J76" s="130" t="s">
        <v>49</v>
      </c>
      <c r="K76" s="128"/>
      <c r="L76" s="48"/>
      <c r="S76" s="31"/>
      <c r="T76" s="31"/>
      <c r="U76" s="31"/>
      <c r="V76" s="31"/>
      <c r="W76" s="31"/>
      <c r="X76" s="31"/>
      <c r="Y76" s="31"/>
      <c r="Z76" s="31"/>
      <c r="AA76" s="31"/>
      <c r="AB76" s="31"/>
      <c r="AC76" s="31"/>
      <c r="AD76" s="31"/>
      <c r="AE76" s="31"/>
    </row>
    <row r="77" spans="1:31" s="2" customFormat="1" ht="14.45" customHeight="1">
      <c r="A77" s="31"/>
      <c r="B77" s="132"/>
      <c r="C77" s="133"/>
      <c r="D77" s="133"/>
      <c r="E77" s="133"/>
      <c r="F77" s="133"/>
      <c r="G77" s="133"/>
      <c r="H77" s="133"/>
      <c r="I77" s="133"/>
      <c r="J77" s="133"/>
      <c r="K77" s="133"/>
      <c r="L77" s="48"/>
      <c r="S77" s="31"/>
      <c r="T77" s="31"/>
      <c r="U77" s="31"/>
      <c r="V77" s="31"/>
      <c r="W77" s="31"/>
      <c r="X77" s="31"/>
      <c r="Y77" s="31"/>
      <c r="Z77" s="31"/>
      <c r="AA77" s="31"/>
      <c r="AB77" s="31"/>
      <c r="AC77" s="31"/>
      <c r="AD77" s="31"/>
      <c r="AE77" s="31"/>
    </row>
    <row r="81" spans="1:47" s="2" customFormat="1" ht="6.95" customHeight="1">
      <c r="A81" s="31"/>
      <c r="B81" s="134"/>
      <c r="C81" s="135"/>
      <c r="D81" s="135"/>
      <c r="E81" s="135"/>
      <c r="F81" s="135"/>
      <c r="G81" s="135"/>
      <c r="H81" s="135"/>
      <c r="I81" s="135"/>
      <c r="J81" s="135"/>
      <c r="K81" s="135"/>
      <c r="L81" s="48"/>
      <c r="S81" s="31"/>
      <c r="T81" s="31"/>
      <c r="U81" s="31"/>
      <c r="V81" s="31"/>
      <c r="W81" s="31"/>
      <c r="X81" s="31"/>
      <c r="Y81" s="31"/>
      <c r="Z81" s="31"/>
      <c r="AA81" s="31"/>
      <c r="AB81" s="31"/>
      <c r="AC81" s="31"/>
      <c r="AD81" s="31"/>
      <c r="AE81" s="31"/>
    </row>
    <row r="82" spans="1:47" s="2" customFormat="1" ht="24.95" customHeight="1">
      <c r="A82" s="31"/>
      <c r="B82" s="32"/>
      <c r="C82" s="20" t="s">
        <v>87</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57" t="str">
        <f>E7</f>
        <v>Šlejnická 5, Praha 6</v>
      </c>
      <c r="F85" s="258"/>
      <c r="G85" s="258"/>
      <c r="H85" s="258"/>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85</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6" t="str">
        <f>E9</f>
        <v>01 - Výměna ohřívače vody</v>
      </c>
      <c r="F87" s="256"/>
      <c r="G87" s="256"/>
      <c r="H87" s="256"/>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 xml:space="preserve"> </v>
      </c>
      <c r="G89" s="33"/>
      <c r="H89" s="33"/>
      <c r="I89" s="26" t="s">
        <v>22</v>
      </c>
      <c r="J89" s="63" t="str">
        <f>IF(J12="","",J12)</f>
        <v>8. 1. 2024</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24</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30</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36" t="s">
        <v>88</v>
      </c>
      <c r="D94" s="137"/>
      <c r="E94" s="137"/>
      <c r="F94" s="137"/>
      <c r="G94" s="137"/>
      <c r="H94" s="137"/>
      <c r="I94" s="137"/>
      <c r="J94" s="138" t="s">
        <v>89</v>
      </c>
      <c r="K94" s="13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39" t="s">
        <v>90</v>
      </c>
      <c r="D96" s="33"/>
      <c r="E96" s="33"/>
      <c r="F96" s="33"/>
      <c r="G96" s="33"/>
      <c r="H96" s="33"/>
      <c r="I96" s="33"/>
      <c r="J96" s="81">
        <f>J119</f>
        <v>0</v>
      </c>
      <c r="K96" s="33"/>
      <c r="L96" s="48"/>
      <c r="S96" s="31"/>
      <c r="T96" s="31"/>
      <c r="U96" s="31"/>
      <c r="V96" s="31"/>
      <c r="W96" s="31"/>
      <c r="X96" s="31"/>
      <c r="Y96" s="31"/>
      <c r="Z96" s="31"/>
      <c r="AA96" s="31"/>
      <c r="AB96" s="31"/>
      <c r="AC96" s="31"/>
      <c r="AD96" s="31"/>
      <c r="AE96" s="31"/>
      <c r="AU96" s="14" t="s">
        <v>91</v>
      </c>
    </row>
    <row r="97" spans="1:31" s="9" customFormat="1" ht="24.95" customHeight="1">
      <c r="B97" s="140"/>
      <c r="C97" s="141"/>
      <c r="D97" s="142" t="s">
        <v>92</v>
      </c>
      <c r="E97" s="143"/>
      <c r="F97" s="143"/>
      <c r="G97" s="143"/>
      <c r="H97" s="143"/>
      <c r="I97" s="143"/>
      <c r="J97" s="144">
        <f>J120</f>
        <v>0</v>
      </c>
      <c r="K97" s="141"/>
      <c r="L97" s="145"/>
    </row>
    <row r="98" spans="1:31" s="10" customFormat="1" ht="19.899999999999999" customHeight="1">
      <c r="B98" s="146"/>
      <c r="C98" s="147"/>
      <c r="D98" s="148" t="s">
        <v>93</v>
      </c>
      <c r="E98" s="149"/>
      <c r="F98" s="149"/>
      <c r="G98" s="149"/>
      <c r="H98" s="149"/>
      <c r="I98" s="149"/>
      <c r="J98" s="150">
        <f>J121</f>
        <v>0</v>
      </c>
      <c r="K98" s="147"/>
      <c r="L98" s="151"/>
    </row>
    <row r="99" spans="1:31" s="10" customFormat="1" ht="19.899999999999999" customHeight="1">
      <c r="B99" s="146"/>
      <c r="C99" s="147"/>
      <c r="D99" s="148" t="s">
        <v>94</v>
      </c>
      <c r="E99" s="149"/>
      <c r="F99" s="149"/>
      <c r="G99" s="149"/>
      <c r="H99" s="149"/>
      <c r="I99" s="149"/>
      <c r="J99" s="150">
        <f>J126</f>
        <v>0</v>
      </c>
      <c r="K99" s="147"/>
      <c r="L99" s="151"/>
    </row>
    <row r="100" spans="1:31"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31"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31"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31" s="2" customFormat="1" ht="24.95" customHeight="1">
      <c r="A106" s="31"/>
      <c r="B106" s="32"/>
      <c r="C106" s="20" t="s">
        <v>95</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57" t="str">
        <f>E7</f>
        <v>Šlejnická 5, Praha 6</v>
      </c>
      <c r="F109" s="258"/>
      <c r="G109" s="258"/>
      <c r="H109" s="258"/>
      <c r="I109" s="33"/>
      <c r="J109" s="33"/>
      <c r="K109" s="33"/>
      <c r="L109" s="48"/>
      <c r="S109" s="31"/>
      <c r="T109" s="31"/>
      <c r="U109" s="31"/>
      <c r="V109" s="31"/>
      <c r="W109" s="31"/>
      <c r="X109" s="31"/>
      <c r="Y109" s="31"/>
      <c r="Z109" s="31"/>
      <c r="AA109" s="31"/>
      <c r="AB109" s="31"/>
      <c r="AC109" s="31"/>
      <c r="AD109" s="31"/>
      <c r="AE109" s="31"/>
    </row>
    <row r="110" spans="1:31" s="2" customFormat="1" ht="12" customHeight="1">
      <c r="A110" s="31"/>
      <c r="B110" s="32"/>
      <c r="C110" s="26" t="s">
        <v>85</v>
      </c>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6.5" customHeight="1">
      <c r="A111" s="31"/>
      <c r="B111" s="32"/>
      <c r="C111" s="33"/>
      <c r="D111" s="33"/>
      <c r="E111" s="226" t="str">
        <f>E9</f>
        <v>01 - Výměna ohřívače vody</v>
      </c>
      <c r="F111" s="256"/>
      <c r="G111" s="256"/>
      <c r="H111" s="256"/>
      <c r="I111" s="33"/>
      <c r="J111" s="33"/>
      <c r="K111" s="33"/>
      <c r="L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2" customHeight="1">
      <c r="A113" s="31"/>
      <c r="B113" s="32"/>
      <c r="C113" s="26" t="s">
        <v>20</v>
      </c>
      <c r="D113" s="33"/>
      <c r="E113" s="33"/>
      <c r="F113" s="24" t="str">
        <f>F12</f>
        <v xml:space="preserve"> </v>
      </c>
      <c r="G113" s="33"/>
      <c r="H113" s="33"/>
      <c r="I113" s="26" t="s">
        <v>22</v>
      </c>
      <c r="J113" s="63" t="str">
        <f>IF(J12="","",J12)</f>
        <v>8. 1. 2024</v>
      </c>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5.2" customHeight="1">
      <c r="A115" s="31"/>
      <c r="B115" s="32"/>
      <c r="C115" s="26" t="s">
        <v>24</v>
      </c>
      <c r="D115" s="33"/>
      <c r="E115" s="33"/>
      <c r="F115" s="24" t="str">
        <f>E15</f>
        <v xml:space="preserve"> </v>
      </c>
      <c r="G115" s="33"/>
      <c r="H115" s="33"/>
      <c r="I115" s="26" t="s">
        <v>29</v>
      </c>
      <c r="J115" s="29" t="str">
        <f>E21</f>
        <v xml:space="preserve"> </v>
      </c>
      <c r="K115" s="33"/>
      <c r="L115" s="48"/>
      <c r="S115" s="31"/>
      <c r="T115" s="31"/>
      <c r="U115" s="31"/>
      <c r="V115" s="31"/>
      <c r="W115" s="31"/>
      <c r="X115" s="31"/>
      <c r="Y115" s="31"/>
      <c r="Z115" s="31"/>
      <c r="AA115" s="31"/>
      <c r="AB115" s="31"/>
      <c r="AC115" s="31"/>
      <c r="AD115" s="31"/>
      <c r="AE115" s="31"/>
    </row>
    <row r="116" spans="1:65" s="2" customFormat="1" ht="15.2" customHeight="1">
      <c r="A116" s="31"/>
      <c r="B116" s="32"/>
      <c r="C116" s="26" t="s">
        <v>27</v>
      </c>
      <c r="D116" s="33"/>
      <c r="E116" s="33"/>
      <c r="F116" s="24" t="str">
        <f>IF(E18="","",E18)</f>
        <v>Vyplň údaj</v>
      </c>
      <c r="G116" s="33"/>
      <c r="H116" s="33"/>
      <c r="I116" s="26" t="s">
        <v>30</v>
      </c>
      <c r="J116" s="29" t="str">
        <f>E24</f>
        <v xml:space="preserve"> </v>
      </c>
      <c r="K116" s="33"/>
      <c r="L116" s="48"/>
      <c r="S116" s="31"/>
      <c r="T116" s="31"/>
      <c r="U116" s="31"/>
      <c r="V116" s="31"/>
      <c r="W116" s="31"/>
      <c r="X116" s="31"/>
      <c r="Y116" s="31"/>
      <c r="Z116" s="31"/>
      <c r="AA116" s="31"/>
      <c r="AB116" s="31"/>
      <c r="AC116" s="31"/>
      <c r="AD116" s="31"/>
      <c r="AE116" s="31"/>
    </row>
    <row r="117" spans="1:65" s="2" customFormat="1" ht="10.35" customHeight="1">
      <c r="A117" s="31"/>
      <c r="B117" s="32"/>
      <c r="C117" s="33"/>
      <c r="D117" s="33"/>
      <c r="E117" s="33"/>
      <c r="F117" s="33"/>
      <c r="G117" s="33"/>
      <c r="H117" s="33"/>
      <c r="I117" s="33"/>
      <c r="J117" s="33"/>
      <c r="K117" s="33"/>
      <c r="L117" s="48"/>
      <c r="S117" s="31"/>
      <c r="T117" s="31"/>
      <c r="U117" s="31"/>
      <c r="V117" s="31"/>
      <c r="W117" s="31"/>
      <c r="X117" s="31"/>
      <c r="Y117" s="31"/>
      <c r="Z117" s="31"/>
      <c r="AA117" s="31"/>
      <c r="AB117" s="31"/>
      <c r="AC117" s="31"/>
      <c r="AD117" s="31"/>
      <c r="AE117" s="31"/>
    </row>
    <row r="118" spans="1:65" s="11" customFormat="1" ht="29.25" customHeight="1">
      <c r="A118" s="152"/>
      <c r="B118" s="153"/>
      <c r="C118" s="154" t="s">
        <v>96</v>
      </c>
      <c r="D118" s="155" t="s">
        <v>58</v>
      </c>
      <c r="E118" s="155" t="s">
        <v>54</v>
      </c>
      <c r="F118" s="155" t="s">
        <v>55</v>
      </c>
      <c r="G118" s="155" t="s">
        <v>97</v>
      </c>
      <c r="H118" s="155" t="s">
        <v>98</v>
      </c>
      <c r="I118" s="155" t="s">
        <v>99</v>
      </c>
      <c r="J118" s="156" t="s">
        <v>89</v>
      </c>
      <c r="K118" s="157" t="s">
        <v>100</v>
      </c>
      <c r="L118" s="158"/>
      <c r="M118" s="72" t="s">
        <v>1</v>
      </c>
      <c r="N118" s="73" t="s">
        <v>37</v>
      </c>
      <c r="O118" s="73" t="s">
        <v>101</v>
      </c>
      <c r="P118" s="73" t="s">
        <v>102</v>
      </c>
      <c r="Q118" s="73" t="s">
        <v>103</v>
      </c>
      <c r="R118" s="73" t="s">
        <v>104</v>
      </c>
      <c r="S118" s="73" t="s">
        <v>105</v>
      </c>
      <c r="T118" s="74" t="s">
        <v>106</v>
      </c>
      <c r="U118" s="152"/>
      <c r="V118" s="152"/>
      <c r="W118" s="152"/>
      <c r="X118" s="152"/>
      <c r="Y118" s="152"/>
      <c r="Z118" s="152"/>
      <c r="AA118" s="152"/>
      <c r="AB118" s="152"/>
      <c r="AC118" s="152"/>
      <c r="AD118" s="152"/>
      <c r="AE118" s="152"/>
    </row>
    <row r="119" spans="1:65" s="2" customFormat="1" ht="22.9" customHeight="1">
      <c r="A119" s="31"/>
      <c r="B119" s="32"/>
      <c r="C119" s="79" t="s">
        <v>107</v>
      </c>
      <c r="D119" s="33"/>
      <c r="E119" s="33"/>
      <c r="F119" s="33"/>
      <c r="G119" s="33"/>
      <c r="H119" s="33"/>
      <c r="I119" s="33"/>
      <c r="J119" s="159">
        <f>BK119</f>
        <v>0</v>
      </c>
      <c r="K119" s="33"/>
      <c r="L119" s="36"/>
      <c r="M119" s="75"/>
      <c r="N119" s="160"/>
      <c r="O119" s="76"/>
      <c r="P119" s="161">
        <f>P120</f>
        <v>0</v>
      </c>
      <c r="Q119" s="76"/>
      <c r="R119" s="161">
        <f>R120</f>
        <v>9.6799999999999994E-3</v>
      </c>
      <c r="S119" s="76"/>
      <c r="T119" s="162">
        <f>T120</f>
        <v>0.69347000000000003</v>
      </c>
      <c r="U119" s="31"/>
      <c r="V119" s="31"/>
      <c r="W119" s="31"/>
      <c r="X119" s="31"/>
      <c r="Y119" s="31"/>
      <c r="Z119" s="31"/>
      <c r="AA119" s="31"/>
      <c r="AB119" s="31"/>
      <c r="AC119" s="31"/>
      <c r="AD119" s="31"/>
      <c r="AE119" s="31"/>
      <c r="AT119" s="14" t="s">
        <v>72</v>
      </c>
      <c r="AU119" s="14" t="s">
        <v>91</v>
      </c>
      <c r="BK119" s="163">
        <f>BK120</f>
        <v>0</v>
      </c>
    </row>
    <row r="120" spans="1:65" s="12" customFormat="1" ht="25.9" customHeight="1">
      <c r="B120" s="164"/>
      <c r="C120" s="165"/>
      <c r="D120" s="166" t="s">
        <v>72</v>
      </c>
      <c r="E120" s="167" t="s">
        <v>108</v>
      </c>
      <c r="F120" s="167" t="s">
        <v>109</v>
      </c>
      <c r="G120" s="165"/>
      <c r="H120" s="165"/>
      <c r="I120" s="168"/>
      <c r="J120" s="169">
        <f>BK120</f>
        <v>0</v>
      </c>
      <c r="K120" s="165"/>
      <c r="L120" s="170"/>
      <c r="M120" s="171"/>
      <c r="N120" s="172"/>
      <c r="O120" s="172"/>
      <c r="P120" s="173">
        <f>P121+P126</f>
        <v>0</v>
      </c>
      <c r="Q120" s="172"/>
      <c r="R120" s="173">
        <f>R121+R126</f>
        <v>9.6799999999999994E-3</v>
      </c>
      <c r="S120" s="172"/>
      <c r="T120" s="174">
        <f>T121+T126</f>
        <v>0.69347000000000003</v>
      </c>
      <c r="AR120" s="175" t="s">
        <v>83</v>
      </c>
      <c r="AT120" s="176" t="s">
        <v>72</v>
      </c>
      <c r="AU120" s="176" t="s">
        <v>73</v>
      </c>
      <c r="AY120" s="175" t="s">
        <v>110</v>
      </c>
      <c r="BK120" s="177">
        <f>BK121+BK126</f>
        <v>0</v>
      </c>
    </row>
    <row r="121" spans="1:65" s="12" customFormat="1" ht="22.9" customHeight="1">
      <c r="B121" s="164"/>
      <c r="C121" s="165"/>
      <c r="D121" s="166" t="s">
        <v>72</v>
      </c>
      <c r="E121" s="178" t="s">
        <v>111</v>
      </c>
      <c r="F121" s="178" t="s">
        <v>112</v>
      </c>
      <c r="G121" s="165"/>
      <c r="H121" s="165"/>
      <c r="I121" s="168"/>
      <c r="J121" s="179">
        <f>BK121</f>
        <v>0</v>
      </c>
      <c r="K121" s="165"/>
      <c r="L121" s="170"/>
      <c r="M121" s="171"/>
      <c r="N121" s="172"/>
      <c r="O121" s="172"/>
      <c r="P121" s="173">
        <f>SUM(P122:P125)</f>
        <v>0</v>
      </c>
      <c r="Q121" s="172"/>
      <c r="R121" s="173">
        <f>SUM(R122:R125)</f>
        <v>0</v>
      </c>
      <c r="S121" s="172"/>
      <c r="T121" s="174">
        <f>SUM(T122:T125)</f>
        <v>0.69347000000000003</v>
      </c>
      <c r="AR121" s="175" t="s">
        <v>83</v>
      </c>
      <c r="AT121" s="176" t="s">
        <v>72</v>
      </c>
      <c r="AU121" s="176" t="s">
        <v>81</v>
      </c>
      <c r="AY121" s="175" t="s">
        <v>110</v>
      </c>
      <c r="BK121" s="177">
        <f>SUM(BK122:BK125)</f>
        <v>0</v>
      </c>
    </row>
    <row r="122" spans="1:65" s="2" customFormat="1" ht="16.5" customHeight="1">
      <c r="A122" s="31"/>
      <c r="B122" s="32"/>
      <c r="C122" s="180" t="s">
        <v>81</v>
      </c>
      <c r="D122" s="180" t="s">
        <v>113</v>
      </c>
      <c r="E122" s="181" t="s">
        <v>114</v>
      </c>
      <c r="F122" s="182" t="s">
        <v>115</v>
      </c>
      <c r="G122" s="183" t="s">
        <v>116</v>
      </c>
      <c r="H122" s="184">
        <v>1</v>
      </c>
      <c r="I122" s="185"/>
      <c r="J122" s="186">
        <f>ROUND(I122*H122,2)</f>
        <v>0</v>
      </c>
      <c r="K122" s="187"/>
      <c r="L122" s="36"/>
      <c r="M122" s="188" t="s">
        <v>1</v>
      </c>
      <c r="N122" s="189" t="s">
        <v>38</v>
      </c>
      <c r="O122" s="68"/>
      <c r="P122" s="190">
        <f>O122*H122</f>
        <v>0</v>
      </c>
      <c r="Q122" s="190">
        <v>0</v>
      </c>
      <c r="R122" s="190">
        <f>Q122*H122</f>
        <v>0</v>
      </c>
      <c r="S122" s="190">
        <v>0.69347000000000003</v>
      </c>
      <c r="T122" s="191">
        <f>S122*H122</f>
        <v>0.69347000000000003</v>
      </c>
      <c r="U122" s="31"/>
      <c r="V122" s="31"/>
      <c r="W122" s="31"/>
      <c r="X122" s="31"/>
      <c r="Y122" s="31"/>
      <c r="Z122" s="31"/>
      <c r="AA122" s="31"/>
      <c r="AB122" s="31"/>
      <c r="AC122" s="31"/>
      <c r="AD122" s="31"/>
      <c r="AE122" s="31"/>
      <c r="AR122" s="192" t="s">
        <v>117</v>
      </c>
      <c r="AT122" s="192" t="s">
        <v>113</v>
      </c>
      <c r="AU122" s="192" t="s">
        <v>83</v>
      </c>
      <c r="AY122" s="14" t="s">
        <v>110</v>
      </c>
      <c r="BE122" s="193">
        <f>IF(N122="základní",J122,0)</f>
        <v>0</v>
      </c>
      <c r="BF122" s="193">
        <f>IF(N122="snížená",J122,0)</f>
        <v>0</v>
      </c>
      <c r="BG122" s="193">
        <f>IF(N122="zákl. přenesená",J122,0)</f>
        <v>0</v>
      </c>
      <c r="BH122" s="193">
        <f>IF(N122="sníž. přenesená",J122,0)</f>
        <v>0</v>
      </c>
      <c r="BI122" s="193">
        <f>IF(N122="nulová",J122,0)</f>
        <v>0</v>
      </c>
      <c r="BJ122" s="14" t="s">
        <v>81</v>
      </c>
      <c r="BK122" s="193">
        <f>ROUND(I122*H122,2)</f>
        <v>0</v>
      </c>
      <c r="BL122" s="14" t="s">
        <v>117</v>
      </c>
      <c r="BM122" s="192" t="s">
        <v>118</v>
      </c>
    </row>
    <row r="123" spans="1:65" s="2" customFormat="1" ht="19.5">
      <c r="A123" s="31"/>
      <c r="B123" s="32"/>
      <c r="C123" s="33"/>
      <c r="D123" s="194" t="s">
        <v>119</v>
      </c>
      <c r="E123" s="33"/>
      <c r="F123" s="195" t="s">
        <v>120</v>
      </c>
      <c r="G123" s="33"/>
      <c r="H123" s="33"/>
      <c r="I123" s="196"/>
      <c r="J123" s="33"/>
      <c r="K123" s="33"/>
      <c r="L123" s="36"/>
      <c r="M123" s="197"/>
      <c r="N123" s="198"/>
      <c r="O123" s="68"/>
      <c r="P123" s="68"/>
      <c r="Q123" s="68"/>
      <c r="R123" s="68"/>
      <c r="S123" s="68"/>
      <c r="T123" s="69"/>
      <c r="U123" s="31"/>
      <c r="V123" s="31"/>
      <c r="W123" s="31"/>
      <c r="X123" s="31"/>
      <c r="Y123" s="31"/>
      <c r="Z123" s="31"/>
      <c r="AA123" s="31"/>
      <c r="AB123" s="31"/>
      <c r="AC123" s="31"/>
      <c r="AD123" s="31"/>
      <c r="AE123" s="31"/>
      <c r="AT123" s="14" t="s">
        <v>119</v>
      </c>
      <c r="AU123" s="14" t="s">
        <v>83</v>
      </c>
    </row>
    <row r="124" spans="1:65" s="2" customFormat="1" ht="24.2" customHeight="1">
      <c r="A124" s="31"/>
      <c r="B124" s="32"/>
      <c r="C124" s="180" t="s">
        <v>83</v>
      </c>
      <c r="D124" s="180" t="s">
        <v>113</v>
      </c>
      <c r="E124" s="181" t="s">
        <v>121</v>
      </c>
      <c r="F124" s="182" t="s">
        <v>122</v>
      </c>
      <c r="G124" s="183" t="s">
        <v>123</v>
      </c>
      <c r="H124" s="184">
        <v>1</v>
      </c>
      <c r="I124" s="185"/>
      <c r="J124" s="186">
        <f>ROUND(I124*H124,2)</f>
        <v>0</v>
      </c>
      <c r="K124" s="187"/>
      <c r="L124" s="36"/>
      <c r="M124" s="188" t="s">
        <v>1</v>
      </c>
      <c r="N124" s="189" t="s">
        <v>38</v>
      </c>
      <c r="O124" s="68"/>
      <c r="P124" s="190">
        <f>O124*H124</f>
        <v>0</v>
      </c>
      <c r="Q124" s="190">
        <v>0</v>
      </c>
      <c r="R124" s="190">
        <f>Q124*H124</f>
        <v>0</v>
      </c>
      <c r="S124" s="190">
        <v>0</v>
      </c>
      <c r="T124" s="191">
        <f>S124*H124</f>
        <v>0</v>
      </c>
      <c r="U124" s="31"/>
      <c r="V124" s="31"/>
      <c r="W124" s="31"/>
      <c r="X124" s="31"/>
      <c r="Y124" s="31"/>
      <c r="Z124" s="31"/>
      <c r="AA124" s="31"/>
      <c r="AB124" s="31"/>
      <c r="AC124" s="31"/>
      <c r="AD124" s="31"/>
      <c r="AE124" s="31"/>
      <c r="AR124" s="192" t="s">
        <v>117</v>
      </c>
      <c r="AT124" s="192" t="s">
        <v>113</v>
      </c>
      <c r="AU124" s="192" t="s">
        <v>83</v>
      </c>
      <c r="AY124" s="14" t="s">
        <v>110</v>
      </c>
      <c r="BE124" s="193">
        <f>IF(N124="základní",J124,0)</f>
        <v>0</v>
      </c>
      <c r="BF124" s="193">
        <f>IF(N124="snížená",J124,0)</f>
        <v>0</v>
      </c>
      <c r="BG124" s="193">
        <f>IF(N124="zákl. přenesená",J124,0)</f>
        <v>0</v>
      </c>
      <c r="BH124" s="193">
        <f>IF(N124="sníž. přenesená",J124,0)</f>
        <v>0</v>
      </c>
      <c r="BI124" s="193">
        <f>IF(N124="nulová",J124,0)</f>
        <v>0</v>
      </c>
      <c r="BJ124" s="14" t="s">
        <v>81</v>
      </c>
      <c r="BK124" s="193">
        <f>ROUND(I124*H124,2)</f>
        <v>0</v>
      </c>
      <c r="BL124" s="14" t="s">
        <v>117</v>
      </c>
      <c r="BM124" s="192" t="s">
        <v>124</v>
      </c>
    </row>
    <row r="125" spans="1:65" s="2" customFormat="1">
      <c r="A125" s="31"/>
      <c r="B125" s="32"/>
      <c r="C125" s="33"/>
      <c r="D125" s="194" t="s">
        <v>119</v>
      </c>
      <c r="E125" s="33"/>
      <c r="F125" s="195" t="s">
        <v>122</v>
      </c>
      <c r="G125" s="33"/>
      <c r="H125" s="33"/>
      <c r="I125" s="196"/>
      <c r="J125" s="33"/>
      <c r="K125" s="33"/>
      <c r="L125" s="36"/>
      <c r="M125" s="197"/>
      <c r="N125" s="198"/>
      <c r="O125" s="68"/>
      <c r="P125" s="68"/>
      <c r="Q125" s="68"/>
      <c r="R125" s="68"/>
      <c r="S125" s="68"/>
      <c r="T125" s="69"/>
      <c r="U125" s="31"/>
      <c r="V125" s="31"/>
      <c r="W125" s="31"/>
      <c r="X125" s="31"/>
      <c r="Y125" s="31"/>
      <c r="Z125" s="31"/>
      <c r="AA125" s="31"/>
      <c r="AB125" s="31"/>
      <c r="AC125" s="31"/>
      <c r="AD125" s="31"/>
      <c r="AE125" s="31"/>
      <c r="AT125" s="14" t="s">
        <v>119</v>
      </c>
      <c r="AU125" s="14" t="s">
        <v>83</v>
      </c>
    </row>
    <row r="126" spans="1:65" s="12" customFormat="1" ht="22.9" customHeight="1">
      <c r="B126" s="164"/>
      <c r="C126" s="165"/>
      <c r="D126" s="166" t="s">
        <v>72</v>
      </c>
      <c r="E126" s="178" t="s">
        <v>125</v>
      </c>
      <c r="F126" s="178" t="s">
        <v>126</v>
      </c>
      <c r="G126" s="165"/>
      <c r="H126" s="165"/>
      <c r="I126" s="168"/>
      <c r="J126" s="179">
        <f>BK126</f>
        <v>0</v>
      </c>
      <c r="K126" s="165"/>
      <c r="L126" s="170"/>
      <c r="M126" s="171"/>
      <c r="N126" s="172"/>
      <c r="O126" s="172"/>
      <c r="P126" s="173">
        <f>SUM(P127:P138)</f>
        <v>0</v>
      </c>
      <c r="Q126" s="172"/>
      <c r="R126" s="173">
        <f>SUM(R127:R138)</f>
        <v>9.6799999999999994E-3</v>
      </c>
      <c r="S126" s="172"/>
      <c r="T126" s="174">
        <f>SUM(T127:T138)</f>
        <v>0</v>
      </c>
      <c r="AR126" s="175" t="s">
        <v>83</v>
      </c>
      <c r="AT126" s="176" t="s">
        <v>72</v>
      </c>
      <c r="AU126" s="176" t="s">
        <v>81</v>
      </c>
      <c r="AY126" s="175" t="s">
        <v>110</v>
      </c>
      <c r="BK126" s="177">
        <f>SUM(BK127:BK138)</f>
        <v>0</v>
      </c>
    </row>
    <row r="127" spans="1:65" s="2" customFormat="1" ht="16.5" customHeight="1">
      <c r="A127" s="31"/>
      <c r="B127" s="32"/>
      <c r="C127" s="180" t="s">
        <v>127</v>
      </c>
      <c r="D127" s="180" t="s">
        <v>113</v>
      </c>
      <c r="E127" s="181" t="s">
        <v>128</v>
      </c>
      <c r="F127" s="182" t="s">
        <v>129</v>
      </c>
      <c r="G127" s="183" t="s">
        <v>116</v>
      </c>
      <c r="H127" s="184">
        <v>1</v>
      </c>
      <c r="I127" s="185"/>
      <c r="J127" s="186">
        <f>ROUND(I127*H127,2)</f>
        <v>0</v>
      </c>
      <c r="K127" s="187"/>
      <c r="L127" s="36"/>
      <c r="M127" s="188" t="s">
        <v>1</v>
      </c>
      <c r="N127" s="189" t="s">
        <v>38</v>
      </c>
      <c r="O127" s="68"/>
      <c r="P127" s="190">
        <f>O127*H127</f>
        <v>0</v>
      </c>
      <c r="Q127" s="190">
        <v>9.6799999999999994E-3</v>
      </c>
      <c r="R127" s="190">
        <f>Q127*H127</f>
        <v>9.6799999999999994E-3</v>
      </c>
      <c r="S127" s="190">
        <v>0</v>
      </c>
      <c r="T127" s="191">
        <f>S127*H127</f>
        <v>0</v>
      </c>
      <c r="U127" s="31"/>
      <c r="V127" s="31"/>
      <c r="W127" s="31"/>
      <c r="X127" s="31"/>
      <c r="Y127" s="31"/>
      <c r="Z127" s="31"/>
      <c r="AA127" s="31"/>
      <c r="AB127" s="31"/>
      <c r="AC127" s="31"/>
      <c r="AD127" s="31"/>
      <c r="AE127" s="31"/>
      <c r="AR127" s="192" t="s">
        <v>117</v>
      </c>
      <c r="AT127" s="192" t="s">
        <v>113</v>
      </c>
      <c r="AU127" s="192" t="s">
        <v>83</v>
      </c>
      <c r="AY127" s="14" t="s">
        <v>110</v>
      </c>
      <c r="BE127" s="193">
        <f>IF(N127="základní",J127,0)</f>
        <v>0</v>
      </c>
      <c r="BF127" s="193">
        <f>IF(N127="snížená",J127,0)</f>
        <v>0</v>
      </c>
      <c r="BG127" s="193">
        <f>IF(N127="zákl. přenesená",J127,0)</f>
        <v>0</v>
      </c>
      <c r="BH127" s="193">
        <f>IF(N127="sníž. přenesená",J127,0)</f>
        <v>0</v>
      </c>
      <c r="BI127" s="193">
        <f>IF(N127="nulová",J127,0)</f>
        <v>0</v>
      </c>
      <c r="BJ127" s="14" t="s">
        <v>81</v>
      </c>
      <c r="BK127" s="193">
        <f>ROUND(I127*H127,2)</f>
        <v>0</v>
      </c>
      <c r="BL127" s="14" t="s">
        <v>117</v>
      </c>
      <c r="BM127" s="192" t="s">
        <v>130</v>
      </c>
    </row>
    <row r="128" spans="1:65" s="2" customFormat="1" ht="24.2" customHeight="1">
      <c r="A128" s="31"/>
      <c r="B128" s="32"/>
      <c r="C128" s="199" t="s">
        <v>131</v>
      </c>
      <c r="D128" s="199" t="s">
        <v>132</v>
      </c>
      <c r="E128" s="200" t="s">
        <v>133</v>
      </c>
      <c r="F128" s="201" t="s">
        <v>134</v>
      </c>
      <c r="G128" s="202" t="s">
        <v>135</v>
      </c>
      <c r="H128" s="203">
        <v>1</v>
      </c>
      <c r="I128" s="204"/>
      <c r="J128" s="205">
        <f>ROUND(I128*H128,2)</f>
        <v>0</v>
      </c>
      <c r="K128" s="206"/>
      <c r="L128" s="207"/>
      <c r="M128" s="208" t="s">
        <v>1</v>
      </c>
      <c r="N128" s="209" t="s">
        <v>38</v>
      </c>
      <c r="O128" s="68"/>
      <c r="P128" s="190">
        <f>O128*H128</f>
        <v>0</v>
      </c>
      <c r="Q128" s="190">
        <v>0</v>
      </c>
      <c r="R128" s="190">
        <f>Q128*H128</f>
        <v>0</v>
      </c>
      <c r="S128" s="190">
        <v>0</v>
      </c>
      <c r="T128" s="191">
        <f>S128*H128</f>
        <v>0</v>
      </c>
      <c r="U128" s="31"/>
      <c r="V128" s="31"/>
      <c r="W128" s="31"/>
      <c r="X128" s="31"/>
      <c r="Y128" s="31"/>
      <c r="Z128" s="31"/>
      <c r="AA128" s="31"/>
      <c r="AB128" s="31"/>
      <c r="AC128" s="31"/>
      <c r="AD128" s="31"/>
      <c r="AE128" s="31"/>
      <c r="AR128" s="192" t="s">
        <v>136</v>
      </c>
      <c r="AT128" s="192" t="s">
        <v>132</v>
      </c>
      <c r="AU128" s="192" t="s">
        <v>83</v>
      </c>
      <c r="AY128" s="14" t="s">
        <v>110</v>
      </c>
      <c r="BE128" s="193">
        <f>IF(N128="základní",J128,0)</f>
        <v>0</v>
      </c>
      <c r="BF128" s="193">
        <f>IF(N128="snížená",J128,0)</f>
        <v>0</v>
      </c>
      <c r="BG128" s="193">
        <f>IF(N128="zákl. přenesená",J128,0)</f>
        <v>0</v>
      </c>
      <c r="BH128" s="193">
        <f>IF(N128="sníž. přenesená",J128,0)</f>
        <v>0</v>
      </c>
      <c r="BI128" s="193">
        <f>IF(N128="nulová",J128,0)</f>
        <v>0</v>
      </c>
      <c r="BJ128" s="14" t="s">
        <v>81</v>
      </c>
      <c r="BK128" s="193">
        <f>ROUND(I128*H128,2)</f>
        <v>0</v>
      </c>
      <c r="BL128" s="14" t="s">
        <v>117</v>
      </c>
      <c r="BM128" s="192" t="s">
        <v>137</v>
      </c>
    </row>
    <row r="129" spans="1:65" s="2" customFormat="1" ht="195">
      <c r="A129" s="31"/>
      <c r="B129" s="32"/>
      <c r="C129" s="33"/>
      <c r="D129" s="194" t="s">
        <v>119</v>
      </c>
      <c r="E129" s="33"/>
      <c r="F129" s="195" t="s">
        <v>159</v>
      </c>
      <c r="G129" s="33"/>
      <c r="H129" s="33"/>
      <c r="I129" s="196"/>
      <c r="J129" s="33"/>
      <c r="K129" s="33"/>
      <c r="L129" s="36"/>
      <c r="M129" s="197"/>
      <c r="N129" s="198"/>
      <c r="O129" s="68"/>
      <c r="P129" s="68"/>
      <c r="Q129" s="68"/>
      <c r="R129" s="68"/>
      <c r="S129" s="68"/>
      <c r="T129" s="69"/>
      <c r="U129" s="31"/>
      <c r="V129" s="31"/>
      <c r="W129" s="31"/>
      <c r="X129" s="31"/>
      <c r="Y129" s="31"/>
      <c r="Z129" s="31"/>
      <c r="AA129" s="31"/>
      <c r="AB129" s="31"/>
      <c r="AC129" s="31"/>
      <c r="AD129" s="31"/>
      <c r="AE129" s="31"/>
      <c r="AT129" s="14" t="s">
        <v>119</v>
      </c>
      <c r="AU129" s="14" t="s">
        <v>83</v>
      </c>
    </row>
    <row r="130" spans="1:65" s="2" customFormat="1" ht="16.5" customHeight="1">
      <c r="A130" s="31"/>
      <c r="B130" s="32"/>
      <c r="C130" s="180" t="s">
        <v>138</v>
      </c>
      <c r="D130" s="180" t="s">
        <v>113</v>
      </c>
      <c r="E130" s="181" t="s">
        <v>139</v>
      </c>
      <c r="F130" s="182" t="s">
        <v>140</v>
      </c>
      <c r="G130" s="183" t="s">
        <v>123</v>
      </c>
      <c r="H130" s="184">
        <v>1</v>
      </c>
      <c r="I130" s="185"/>
      <c r="J130" s="186">
        <f>ROUND(I130*H130,2)</f>
        <v>0</v>
      </c>
      <c r="K130" s="187"/>
      <c r="L130" s="36"/>
      <c r="M130" s="188" t="s">
        <v>1</v>
      </c>
      <c r="N130" s="189" t="s">
        <v>38</v>
      </c>
      <c r="O130" s="68"/>
      <c r="P130" s="190">
        <f>O130*H130</f>
        <v>0</v>
      </c>
      <c r="Q130" s="190">
        <v>0</v>
      </c>
      <c r="R130" s="190">
        <f>Q130*H130</f>
        <v>0</v>
      </c>
      <c r="S130" s="190">
        <v>0</v>
      </c>
      <c r="T130" s="191">
        <f>S130*H130</f>
        <v>0</v>
      </c>
      <c r="U130" s="31"/>
      <c r="V130" s="31"/>
      <c r="W130" s="31"/>
      <c r="X130" s="31"/>
      <c r="Y130" s="31"/>
      <c r="Z130" s="31"/>
      <c r="AA130" s="31"/>
      <c r="AB130" s="31"/>
      <c r="AC130" s="31"/>
      <c r="AD130" s="31"/>
      <c r="AE130" s="31"/>
      <c r="AR130" s="192" t="s">
        <v>117</v>
      </c>
      <c r="AT130" s="192" t="s">
        <v>113</v>
      </c>
      <c r="AU130" s="192" t="s">
        <v>83</v>
      </c>
      <c r="AY130" s="14" t="s">
        <v>110</v>
      </c>
      <c r="BE130" s="193">
        <f>IF(N130="základní",J130,0)</f>
        <v>0</v>
      </c>
      <c r="BF130" s="193">
        <f>IF(N130="snížená",J130,0)</f>
        <v>0</v>
      </c>
      <c r="BG130" s="193">
        <f>IF(N130="zákl. přenesená",J130,0)</f>
        <v>0</v>
      </c>
      <c r="BH130" s="193">
        <f>IF(N130="sníž. přenesená",J130,0)</f>
        <v>0</v>
      </c>
      <c r="BI130" s="193">
        <f>IF(N130="nulová",J130,0)</f>
        <v>0</v>
      </c>
      <c r="BJ130" s="14" t="s">
        <v>81</v>
      </c>
      <c r="BK130" s="193">
        <f>ROUND(I130*H130,2)</f>
        <v>0</v>
      </c>
      <c r="BL130" s="14" t="s">
        <v>117</v>
      </c>
      <c r="BM130" s="192" t="s">
        <v>141</v>
      </c>
    </row>
    <row r="131" spans="1:65" s="2" customFormat="1">
      <c r="A131" s="31"/>
      <c r="B131" s="32"/>
      <c r="C131" s="33"/>
      <c r="D131" s="194" t="s">
        <v>119</v>
      </c>
      <c r="E131" s="33"/>
      <c r="F131" s="195" t="s">
        <v>140</v>
      </c>
      <c r="G131" s="33"/>
      <c r="H131" s="33"/>
      <c r="I131" s="196"/>
      <c r="J131" s="33"/>
      <c r="K131" s="33"/>
      <c r="L131" s="36"/>
      <c r="M131" s="197"/>
      <c r="N131" s="198"/>
      <c r="O131" s="68"/>
      <c r="P131" s="68"/>
      <c r="Q131" s="68"/>
      <c r="R131" s="68"/>
      <c r="S131" s="68"/>
      <c r="T131" s="69"/>
      <c r="U131" s="31"/>
      <c r="V131" s="31"/>
      <c r="W131" s="31"/>
      <c r="X131" s="31"/>
      <c r="Y131" s="31"/>
      <c r="Z131" s="31"/>
      <c r="AA131" s="31"/>
      <c r="AB131" s="31"/>
      <c r="AC131" s="31"/>
      <c r="AD131" s="31"/>
      <c r="AE131" s="31"/>
      <c r="AT131" s="14" t="s">
        <v>119</v>
      </c>
      <c r="AU131" s="14" t="s">
        <v>83</v>
      </c>
    </row>
    <row r="132" spans="1:65" s="2" customFormat="1" ht="16.5" customHeight="1">
      <c r="A132" s="31"/>
      <c r="B132" s="32"/>
      <c r="C132" s="180" t="s">
        <v>142</v>
      </c>
      <c r="D132" s="180" t="s">
        <v>113</v>
      </c>
      <c r="E132" s="181" t="s">
        <v>143</v>
      </c>
      <c r="F132" s="182" t="s">
        <v>144</v>
      </c>
      <c r="G132" s="183" t="s">
        <v>123</v>
      </c>
      <c r="H132" s="184">
        <v>1</v>
      </c>
      <c r="I132" s="185"/>
      <c r="J132" s="186">
        <f>ROUND(I132*H132,2)</f>
        <v>0</v>
      </c>
      <c r="K132" s="187"/>
      <c r="L132" s="36"/>
      <c r="M132" s="188" t="s">
        <v>1</v>
      </c>
      <c r="N132" s="189" t="s">
        <v>38</v>
      </c>
      <c r="O132" s="68"/>
      <c r="P132" s="190">
        <f>O132*H132</f>
        <v>0</v>
      </c>
      <c r="Q132" s="190">
        <v>0</v>
      </c>
      <c r="R132" s="190">
        <f>Q132*H132</f>
        <v>0</v>
      </c>
      <c r="S132" s="190">
        <v>0</v>
      </c>
      <c r="T132" s="191">
        <f>S132*H132</f>
        <v>0</v>
      </c>
      <c r="U132" s="31"/>
      <c r="V132" s="31"/>
      <c r="W132" s="31"/>
      <c r="X132" s="31"/>
      <c r="Y132" s="31"/>
      <c r="Z132" s="31"/>
      <c r="AA132" s="31"/>
      <c r="AB132" s="31"/>
      <c r="AC132" s="31"/>
      <c r="AD132" s="31"/>
      <c r="AE132" s="31"/>
      <c r="AR132" s="192" t="s">
        <v>117</v>
      </c>
      <c r="AT132" s="192" t="s">
        <v>113</v>
      </c>
      <c r="AU132" s="192" t="s">
        <v>83</v>
      </c>
      <c r="AY132" s="14" t="s">
        <v>110</v>
      </c>
      <c r="BE132" s="193">
        <f>IF(N132="základní",J132,0)</f>
        <v>0</v>
      </c>
      <c r="BF132" s="193">
        <f>IF(N132="snížená",J132,0)</f>
        <v>0</v>
      </c>
      <c r="BG132" s="193">
        <f>IF(N132="zákl. přenesená",J132,0)</f>
        <v>0</v>
      </c>
      <c r="BH132" s="193">
        <f>IF(N132="sníž. přenesená",J132,0)</f>
        <v>0</v>
      </c>
      <c r="BI132" s="193">
        <f>IF(N132="nulová",J132,0)</f>
        <v>0</v>
      </c>
      <c r="BJ132" s="14" t="s">
        <v>81</v>
      </c>
      <c r="BK132" s="193">
        <f>ROUND(I132*H132,2)</f>
        <v>0</v>
      </c>
      <c r="BL132" s="14" t="s">
        <v>117</v>
      </c>
      <c r="BM132" s="192" t="s">
        <v>145</v>
      </c>
    </row>
    <row r="133" spans="1:65" s="2" customFormat="1">
      <c r="A133" s="31"/>
      <c r="B133" s="32"/>
      <c r="C133" s="33"/>
      <c r="D133" s="194" t="s">
        <v>119</v>
      </c>
      <c r="E133" s="33"/>
      <c r="F133" s="195" t="s">
        <v>144</v>
      </c>
      <c r="G133" s="33"/>
      <c r="H133" s="33"/>
      <c r="I133" s="196"/>
      <c r="J133" s="33"/>
      <c r="K133" s="33"/>
      <c r="L133" s="36"/>
      <c r="M133" s="197"/>
      <c r="N133" s="198"/>
      <c r="O133" s="68"/>
      <c r="P133" s="68"/>
      <c r="Q133" s="68"/>
      <c r="R133" s="68"/>
      <c r="S133" s="68"/>
      <c r="T133" s="69"/>
      <c r="U133" s="31"/>
      <c r="V133" s="31"/>
      <c r="W133" s="31"/>
      <c r="X133" s="31"/>
      <c r="Y133" s="31"/>
      <c r="Z133" s="31"/>
      <c r="AA133" s="31"/>
      <c r="AB133" s="31"/>
      <c r="AC133" s="31"/>
      <c r="AD133" s="31"/>
      <c r="AE133" s="31"/>
      <c r="AT133" s="14" t="s">
        <v>119</v>
      </c>
      <c r="AU133" s="14" t="s">
        <v>83</v>
      </c>
    </row>
    <row r="134" spans="1:65" s="2" customFormat="1" ht="16.5" customHeight="1">
      <c r="A134" s="31"/>
      <c r="B134" s="32"/>
      <c r="C134" s="180" t="s">
        <v>146</v>
      </c>
      <c r="D134" s="180" t="s">
        <v>113</v>
      </c>
      <c r="E134" s="181" t="s">
        <v>147</v>
      </c>
      <c r="F134" s="182" t="s">
        <v>148</v>
      </c>
      <c r="G134" s="183" t="s">
        <v>135</v>
      </c>
      <c r="H134" s="184">
        <v>1</v>
      </c>
      <c r="I134" s="185"/>
      <c r="J134" s="186">
        <f>ROUND(I134*H134,2)</f>
        <v>0</v>
      </c>
      <c r="K134" s="187"/>
      <c r="L134" s="36"/>
      <c r="M134" s="188" t="s">
        <v>1</v>
      </c>
      <c r="N134" s="189" t="s">
        <v>38</v>
      </c>
      <c r="O134" s="68"/>
      <c r="P134" s="190">
        <f>O134*H134</f>
        <v>0</v>
      </c>
      <c r="Q134" s="190">
        <v>0</v>
      </c>
      <c r="R134" s="190">
        <f>Q134*H134</f>
        <v>0</v>
      </c>
      <c r="S134" s="190">
        <v>0</v>
      </c>
      <c r="T134" s="191">
        <f>S134*H134</f>
        <v>0</v>
      </c>
      <c r="U134" s="31"/>
      <c r="V134" s="31"/>
      <c r="W134" s="31"/>
      <c r="X134" s="31"/>
      <c r="Y134" s="31"/>
      <c r="Z134" s="31"/>
      <c r="AA134" s="31"/>
      <c r="AB134" s="31"/>
      <c r="AC134" s="31"/>
      <c r="AD134" s="31"/>
      <c r="AE134" s="31"/>
      <c r="AR134" s="192" t="s">
        <v>117</v>
      </c>
      <c r="AT134" s="192" t="s">
        <v>113</v>
      </c>
      <c r="AU134" s="192" t="s">
        <v>83</v>
      </c>
      <c r="AY134" s="14" t="s">
        <v>110</v>
      </c>
      <c r="BE134" s="193">
        <f>IF(N134="základní",J134,0)</f>
        <v>0</v>
      </c>
      <c r="BF134" s="193">
        <f>IF(N134="snížená",J134,0)</f>
        <v>0</v>
      </c>
      <c r="BG134" s="193">
        <f>IF(N134="zákl. přenesená",J134,0)</f>
        <v>0</v>
      </c>
      <c r="BH134" s="193">
        <f>IF(N134="sníž. přenesená",J134,0)</f>
        <v>0</v>
      </c>
      <c r="BI134" s="193">
        <f>IF(N134="nulová",J134,0)</f>
        <v>0</v>
      </c>
      <c r="BJ134" s="14" t="s">
        <v>81</v>
      </c>
      <c r="BK134" s="193">
        <f>ROUND(I134*H134,2)</f>
        <v>0</v>
      </c>
      <c r="BL134" s="14" t="s">
        <v>117</v>
      </c>
      <c r="BM134" s="192" t="s">
        <v>149</v>
      </c>
    </row>
    <row r="135" spans="1:65" s="2" customFormat="1">
      <c r="A135" s="31"/>
      <c r="B135" s="32"/>
      <c r="C135" s="33"/>
      <c r="D135" s="194" t="s">
        <v>119</v>
      </c>
      <c r="E135" s="33"/>
      <c r="F135" s="195" t="s">
        <v>148</v>
      </c>
      <c r="G135" s="33"/>
      <c r="H135" s="33"/>
      <c r="I135" s="196"/>
      <c r="J135" s="33"/>
      <c r="K135" s="33"/>
      <c r="L135" s="36"/>
      <c r="M135" s="197"/>
      <c r="N135" s="198"/>
      <c r="O135" s="68"/>
      <c r="P135" s="68"/>
      <c r="Q135" s="68"/>
      <c r="R135" s="68"/>
      <c r="S135" s="68"/>
      <c r="T135" s="69"/>
      <c r="U135" s="31"/>
      <c r="V135" s="31"/>
      <c r="W135" s="31"/>
      <c r="X135" s="31"/>
      <c r="Y135" s="31"/>
      <c r="Z135" s="31"/>
      <c r="AA135" s="31"/>
      <c r="AB135" s="31"/>
      <c r="AC135" s="31"/>
      <c r="AD135" s="31"/>
      <c r="AE135" s="31"/>
      <c r="AT135" s="14" t="s">
        <v>119</v>
      </c>
      <c r="AU135" s="14" t="s">
        <v>83</v>
      </c>
    </row>
    <row r="136" spans="1:65" s="2" customFormat="1" ht="16.5" customHeight="1">
      <c r="A136" s="31"/>
      <c r="B136" s="32"/>
      <c r="C136" s="180" t="s">
        <v>150</v>
      </c>
      <c r="D136" s="180" t="s">
        <v>113</v>
      </c>
      <c r="E136" s="181" t="s">
        <v>151</v>
      </c>
      <c r="F136" s="182" t="s">
        <v>152</v>
      </c>
      <c r="G136" s="183" t="s">
        <v>135</v>
      </c>
      <c r="H136" s="184">
        <v>1</v>
      </c>
      <c r="I136" s="185"/>
      <c r="J136" s="186">
        <f>ROUND(I136*H136,2)</f>
        <v>0</v>
      </c>
      <c r="K136" s="187"/>
      <c r="L136" s="36"/>
      <c r="M136" s="188" t="s">
        <v>1</v>
      </c>
      <c r="N136" s="189" t="s">
        <v>38</v>
      </c>
      <c r="O136" s="68"/>
      <c r="P136" s="190">
        <f>O136*H136</f>
        <v>0</v>
      </c>
      <c r="Q136" s="190">
        <v>0</v>
      </c>
      <c r="R136" s="190">
        <f>Q136*H136</f>
        <v>0</v>
      </c>
      <c r="S136" s="190">
        <v>0</v>
      </c>
      <c r="T136" s="191">
        <f>S136*H136</f>
        <v>0</v>
      </c>
      <c r="U136" s="31"/>
      <c r="V136" s="31"/>
      <c r="W136" s="31"/>
      <c r="X136" s="31"/>
      <c r="Y136" s="31"/>
      <c r="Z136" s="31"/>
      <c r="AA136" s="31"/>
      <c r="AB136" s="31"/>
      <c r="AC136" s="31"/>
      <c r="AD136" s="31"/>
      <c r="AE136" s="31"/>
      <c r="AR136" s="192" t="s">
        <v>117</v>
      </c>
      <c r="AT136" s="192" t="s">
        <v>113</v>
      </c>
      <c r="AU136" s="192" t="s">
        <v>83</v>
      </c>
      <c r="AY136" s="14" t="s">
        <v>110</v>
      </c>
      <c r="BE136" s="193">
        <f>IF(N136="základní",J136,0)</f>
        <v>0</v>
      </c>
      <c r="BF136" s="193">
        <f>IF(N136="snížená",J136,0)</f>
        <v>0</v>
      </c>
      <c r="BG136" s="193">
        <f>IF(N136="zákl. přenesená",J136,0)</f>
        <v>0</v>
      </c>
      <c r="BH136" s="193">
        <f>IF(N136="sníž. přenesená",J136,0)</f>
        <v>0</v>
      </c>
      <c r="BI136" s="193">
        <f>IF(N136="nulová",J136,0)</f>
        <v>0</v>
      </c>
      <c r="BJ136" s="14" t="s">
        <v>81</v>
      </c>
      <c r="BK136" s="193">
        <f>ROUND(I136*H136,2)</f>
        <v>0</v>
      </c>
      <c r="BL136" s="14" t="s">
        <v>117</v>
      </c>
      <c r="BM136" s="192" t="s">
        <v>153</v>
      </c>
    </row>
    <row r="137" spans="1:65" s="2" customFormat="1">
      <c r="A137" s="31"/>
      <c r="B137" s="32"/>
      <c r="C137" s="33"/>
      <c r="D137" s="194" t="s">
        <v>119</v>
      </c>
      <c r="E137" s="33"/>
      <c r="F137" s="195" t="s">
        <v>152</v>
      </c>
      <c r="G137" s="33"/>
      <c r="H137" s="33"/>
      <c r="I137" s="196"/>
      <c r="J137" s="33"/>
      <c r="K137" s="33"/>
      <c r="L137" s="36"/>
      <c r="M137" s="197"/>
      <c r="N137" s="198"/>
      <c r="O137" s="68"/>
      <c r="P137" s="68"/>
      <c r="Q137" s="68"/>
      <c r="R137" s="68"/>
      <c r="S137" s="68"/>
      <c r="T137" s="69"/>
      <c r="U137" s="31"/>
      <c r="V137" s="31"/>
      <c r="W137" s="31"/>
      <c r="X137" s="31"/>
      <c r="Y137" s="31"/>
      <c r="Z137" s="31"/>
      <c r="AA137" s="31"/>
      <c r="AB137" s="31"/>
      <c r="AC137" s="31"/>
      <c r="AD137" s="31"/>
      <c r="AE137" s="31"/>
      <c r="AT137" s="14" t="s">
        <v>119</v>
      </c>
      <c r="AU137" s="14" t="s">
        <v>83</v>
      </c>
    </row>
    <row r="138" spans="1:65" s="2" customFormat="1" ht="21.75" customHeight="1">
      <c r="A138" s="31"/>
      <c r="B138" s="32"/>
      <c r="C138" s="180" t="s">
        <v>154</v>
      </c>
      <c r="D138" s="180" t="s">
        <v>113</v>
      </c>
      <c r="E138" s="181" t="s">
        <v>155</v>
      </c>
      <c r="F138" s="182" t="s">
        <v>156</v>
      </c>
      <c r="G138" s="183" t="s">
        <v>157</v>
      </c>
      <c r="H138" s="184">
        <v>0.3</v>
      </c>
      <c r="I138" s="185"/>
      <c r="J138" s="186">
        <f>ROUND(I138*H138,2)</f>
        <v>0</v>
      </c>
      <c r="K138" s="187"/>
      <c r="L138" s="36"/>
      <c r="M138" s="210" t="s">
        <v>1</v>
      </c>
      <c r="N138" s="211" t="s">
        <v>38</v>
      </c>
      <c r="O138" s="212"/>
      <c r="P138" s="213">
        <f>O138*H138</f>
        <v>0</v>
      </c>
      <c r="Q138" s="213">
        <v>0</v>
      </c>
      <c r="R138" s="213">
        <f>Q138*H138</f>
        <v>0</v>
      </c>
      <c r="S138" s="213">
        <v>0</v>
      </c>
      <c r="T138" s="214">
        <f>S138*H138</f>
        <v>0</v>
      </c>
      <c r="U138" s="31"/>
      <c r="V138" s="31"/>
      <c r="W138" s="31"/>
      <c r="X138" s="31"/>
      <c r="Y138" s="31"/>
      <c r="Z138" s="31"/>
      <c r="AA138" s="31"/>
      <c r="AB138" s="31"/>
      <c r="AC138" s="31"/>
      <c r="AD138" s="31"/>
      <c r="AE138" s="31"/>
      <c r="AR138" s="192" t="s">
        <v>117</v>
      </c>
      <c r="AT138" s="192" t="s">
        <v>113</v>
      </c>
      <c r="AU138" s="192" t="s">
        <v>83</v>
      </c>
      <c r="AY138" s="14" t="s">
        <v>110</v>
      </c>
      <c r="BE138" s="193">
        <f>IF(N138="základní",J138,0)</f>
        <v>0</v>
      </c>
      <c r="BF138" s="193">
        <f>IF(N138="snížená",J138,0)</f>
        <v>0</v>
      </c>
      <c r="BG138" s="193">
        <f>IF(N138="zákl. přenesená",J138,0)</f>
        <v>0</v>
      </c>
      <c r="BH138" s="193">
        <f>IF(N138="sníž. přenesená",J138,0)</f>
        <v>0</v>
      </c>
      <c r="BI138" s="193">
        <f>IF(N138="nulová",J138,0)</f>
        <v>0</v>
      </c>
      <c r="BJ138" s="14" t="s">
        <v>81</v>
      </c>
      <c r="BK138" s="193">
        <f>ROUND(I138*H138,2)</f>
        <v>0</v>
      </c>
      <c r="BL138" s="14" t="s">
        <v>117</v>
      </c>
      <c r="BM138" s="192" t="s">
        <v>158</v>
      </c>
    </row>
    <row r="139" spans="1:65" s="2" customFormat="1" ht="6.95" customHeight="1">
      <c r="A139" s="31"/>
      <c r="B139" s="51"/>
      <c r="C139" s="52"/>
      <c r="D139" s="52"/>
      <c r="E139" s="52"/>
      <c r="F139" s="52"/>
      <c r="G139" s="52"/>
      <c r="H139" s="52"/>
      <c r="I139" s="52"/>
      <c r="J139" s="52"/>
      <c r="K139" s="52"/>
      <c r="L139" s="36"/>
      <c r="M139" s="31"/>
      <c r="O139" s="31"/>
      <c r="P139" s="31"/>
      <c r="Q139" s="31"/>
      <c r="R139" s="31"/>
      <c r="S139" s="31"/>
      <c r="T139" s="31"/>
      <c r="U139" s="31"/>
      <c r="V139" s="31"/>
      <c r="W139" s="31"/>
      <c r="X139" s="31"/>
      <c r="Y139" s="31"/>
      <c r="Z139" s="31"/>
      <c r="AA139" s="31"/>
      <c r="AB139" s="31"/>
      <c r="AC139" s="31"/>
      <c r="AD139" s="31"/>
      <c r="AE139" s="31"/>
    </row>
  </sheetData>
  <sheetProtection algorithmName="SHA-512" hashValue="TpfYTJBBwUhJvCZUgUieRPoqfPtfm1k9xhfmblVEZ509SqGbDF4JLpjQopBXfLZlOWVx7mLncqmAnsFOgYn+6Q==" saltValue="qjNQd+iiwO8+y34HL7iJ2w==" spinCount="100000" sheet="1" objects="1" scenarios="1" formatColumns="0" formatRows="0" autoFilter="0"/>
  <autoFilter ref="C118:K138"/>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01 - Výměna ohřívače vody</vt:lpstr>
      <vt:lpstr>'01 - Výměna ohřívače vody'!Názvy_tisku</vt:lpstr>
      <vt:lpstr>'Rekapitulace stavby'!Názvy_tisku</vt:lpstr>
      <vt:lpstr>'01 - Výměna ohřívače vody'!Oblast_tisku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 Králová</dc:creator>
  <cp:lastModifiedBy>Simona Králová</cp:lastModifiedBy>
  <dcterms:created xsi:type="dcterms:W3CDTF">2024-01-15T07:15:47Z</dcterms:created>
  <dcterms:modified xsi:type="dcterms:W3CDTF">2024-01-15T07:18:07Z</dcterms:modified>
</cp:coreProperties>
</file>