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1 - Stavební část" sheetId="2" r:id="rId2"/>
    <sheet name="2 - ZTI" sheetId="3" r:id="rId3"/>
    <sheet name="3 - Elektroinstalace" sheetId="4" r:id="rId4"/>
    <sheet name="4 - Vytápění" sheetId="5" r:id="rId5"/>
    <sheet name="5 - ČOV" sheetId="6" r:id="rId6"/>
    <sheet name="6 - VRN" sheetId="7" r:id="rId7"/>
  </sheets>
  <definedNames>
    <definedName name="_xlnm.Print_Area" localSheetId="0">'Rekapitulace stavby'!$D$4:$AO$76,'Rekapitulace stavby'!$C$82:$AQ$101</definedName>
    <definedName name="_xlnm.Print_Titles" localSheetId="0">'Rekapitulace stavby'!$92:$92</definedName>
    <definedName name="_xlnm._FilterDatabase" localSheetId="1" hidden="1">'1 - Stavební část'!$C$142:$K$441</definedName>
    <definedName name="_xlnm.Print_Area" localSheetId="1">'1 - Stavební část'!$C$4:$J$76,'1 - Stavební část'!$C$82:$J$124,'1 - Stavební část'!$C$130:$J$441</definedName>
    <definedName name="_xlnm.Print_Titles" localSheetId="1">'1 - Stavební část'!$142:$142</definedName>
    <definedName name="_xlnm._FilterDatabase" localSheetId="2" hidden="1">'2 - ZTI'!$C$136:$K$327</definedName>
    <definedName name="_xlnm.Print_Area" localSheetId="2">'2 - ZTI'!$C$4:$J$76,'2 - ZTI'!$C$82:$J$118,'2 - ZTI'!$C$124:$J$327</definedName>
    <definedName name="_xlnm.Print_Titles" localSheetId="2">'2 - ZTI'!$136:$136</definedName>
    <definedName name="_xlnm._FilterDatabase" localSheetId="3" hidden="1">'3 - Elektroinstalace'!$C$124:$K$245</definedName>
    <definedName name="_xlnm.Print_Area" localSheetId="3">'3 - Elektroinstalace'!$C$4:$J$76,'3 - Elektroinstalace'!$C$82:$J$106,'3 - Elektroinstalace'!$C$112:$J$245</definedName>
    <definedName name="_xlnm.Print_Titles" localSheetId="3">'3 - Elektroinstalace'!$124:$124</definedName>
    <definedName name="_xlnm._FilterDatabase" localSheetId="4" hidden="1">'4 - Vytápění'!$C$130:$K$240</definedName>
    <definedName name="_xlnm.Print_Area" localSheetId="4">'4 - Vytápění'!$C$4:$J$76,'4 - Vytápění'!$C$82:$J$112,'4 - Vytápění'!$C$118:$J$240</definedName>
    <definedName name="_xlnm.Print_Titles" localSheetId="4">'4 - Vytápění'!$130:$130</definedName>
    <definedName name="_xlnm._FilterDatabase" localSheetId="5" hidden="1">'5 - ČOV'!$C$117:$K$131</definedName>
    <definedName name="_xlnm.Print_Area" localSheetId="5">'5 - ČOV'!$C$4:$J$76,'5 - ČOV'!$C$82:$J$99,'5 - ČOV'!$C$105:$J$131</definedName>
    <definedName name="_xlnm.Print_Titles" localSheetId="5">'5 - ČOV'!$117:$117</definedName>
    <definedName name="_xlnm._FilterDatabase" localSheetId="6" hidden="1">'6 - VRN'!$C$122:$K$155</definedName>
    <definedName name="_xlnm.Print_Area" localSheetId="6">'6 - VRN'!$C$4:$J$76,'6 - VRN'!$C$82:$J$104,'6 - VRN'!$C$110:$J$155</definedName>
    <definedName name="_xlnm.Print_Titles" localSheetId="6">'6 - VRN'!$122:$122</definedName>
  </definedNames>
  <calcPr/>
</workbook>
</file>

<file path=xl/calcChain.xml><?xml version="1.0" encoding="utf-8"?>
<calcChain xmlns="http://schemas.openxmlformats.org/spreadsheetml/2006/main">
  <c i="7" l="1" r="J37"/>
  <c r="J36"/>
  <c i="1" r="AY100"/>
  <c i="7" r="J35"/>
  <c i="1" r="AX100"/>
  <c i="7"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F117"/>
  <c r="E115"/>
  <c r="F89"/>
  <c r="E87"/>
  <c r="J24"/>
  <c r="E24"/>
  <c r="J120"/>
  <c r="J23"/>
  <c r="J21"/>
  <c r="E21"/>
  <c r="J91"/>
  <c r="J20"/>
  <c r="J18"/>
  <c r="E18"/>
  <c r="F120"/>
  <c r="J17"/>
  <c r="J15"/>
  <c r="E15"/>
  <c r="F119"/>
  <c r="J14"/>
  <c r="J12"/>
  <c r="J117"/>
  <c r="E7"/>
  <c r="E113"/>
  <c i="6" r="J37"/>
  <c r="J36"/>
  <c i="1" r="AY99"/>
  <c i="6" r="J35"/>
  <c i="1" r="AX99"/>
  <c i="6"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F112"/>
  <c r="E110"/>
  <c r="F89"/>
  <c r="E87"/>
  <c r="J24"/>
  <c r="E24"/>
  <c r="J92"/>
  <c r="J23"/>
  <c r="J21"/>
  <c r="E21"/>
  <c r="J114"/>
  <c r="J20"/>
  <c r="J18"/>
  <c r="E18"/>
  <c r="F92"/>
  <c r="J17"/>
  <c r="J15"/>
  <c r="E15"/>
  <c r="F91"/>
  <c r="J14"/>
  <c r="J12"/>
  <c r="J112"/>
  <c r="E7"/>
  <c r="E108"/>
  <c i="5" r="J37"/>
  <c r="J36"/>
  <c i="1" r="AY98"/>
  <c i="5" r="J35"/>
  <c i="1" r="AX98"/>
  <c i="5"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F125"/>
  <c r="E123"/>
  <c r="F89"/>
  <c r="E87"/>
  <c r="J24"/>
  <c r="E24"/>
  <c r="J128"/>
  <c r="J23"/>
  <c r="J21"/>
  <c r="E21"/>
  <c r="J127"/>
  <c r="J20"/>
  <c r="J18"/>
  <c r="E18"/>
  <c r="F92"/>
  <c r="J17"/>
  <c r="J15"/>
  <c r="E15"/>
  <c r="F91"/>
  <c r="J14"/>
  <c r="J12"/>
  <c r="J125"/>
  <c r="E7"/>
  <c r="E85"/>
  <c i="4" r="J37"/>
  <c r="J36"/>
  <c i="1" r="AY97"/>
  <c i="4" r="J35"/>
  <c i="1" r="AX97"/>
  <c i="4"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8"/>
  <c r="BH128"/>
  <c r="BG128"/>
  <c r="BF128"/>
  <c r="T128"/>
  <c r="T127"/>
  <c r="R128"/>
  <c r="R127"/>
  <c r="P128"/>
  <c r="P127"/>
  <c r="F119"/>
  <c r="E117"/>
  <c r="F89"/>
  <c r="E87"/>
  <c r="J24"/>
  <c r="E24"/>
  <c r="J92"/>
  <c r="J23"/>
  <c r="J21"/>
  <c r="E21"/>
  <c r="J121"/>
  <c r="J20"/>
  <c r="J18"/>
  <c r="E18"/>
  <c r="F122"/>
  <c r="J17"/>
  <c r="J15"/>
  <c r="E15"/>
  <c r="F91"/>
  <c r="J14"/>
  <c r="J12"/>
  <c r="J89"/>
  <c r="E7"/>
  <c r="E115"/>
  <c i="3" r="J37"/>
  <c r="J36"/>
  <c i="1" r="AY96"/>
  <c i="3" r="J35"/>
  <c i="1" r="AX96"/>
  <c i="3" r="BI327"/>
  <c r="BH327"/>
  <c r="BG327"/>
  <c r="BF327"/>
  <c r="T327"/>
  <c r="R327"/>
  <c r="P327"/>
  <c r="BI326"/>
  <c r="BH326"/>
  <c r="BG326"/>
  <c r="BF326"/>
  <c r="T326"/>
  <c r="R326"/>
  <c r="P326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8"/>
  <c r="BH318"/>
  <c r="BG318"/>
  <c r="BF318"/>
  <c r="T318"/>
  <c r="R318"/>
  <c r="P318"/>
  <c r="BI317"/>
  <c r="BH317"/>
  <c r="BG317"/>
  <c r="BF317"/>
  <c r="T317"/>
  <c r="R317"/>
  <c r="P317"/>
  <c r="BI316"/>
  <c r="BH316"/>
  <c r="BG316"/>
  <c r="BF316"/>
  <c r="T316"/>
  <c r="R316"/>
  <c r="P316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5"/>
  <c r="BH275"/>
  <c r="BG275"/>
  <c r="BF275"/>
  <c r="T275"/>
  <c r="R275"/>
  <c r="P275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7"/>
  <c r="BH267"/>
  <c r="BG267"/>
  <c r="BF267"/>
  <c r="T267"/>
  <c r="R267"/>
  <c r="P267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4"/>
  <c r="BH184"/>
  <c r="BG184"/>
  <c r="BF184"/>
  <c r="T184"/>
  <c r="R184"/>
  <c r="P184"/>
  <c r="BI183"/>
  <c r="BH183"/>
  <c r="BG183"/>
  <c r="BF183"/>
  <c r="T183"/>
  <c r="R183"/>
  <c r="P183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1"/>
  <c r="BH161"/>
  <c r="BG161"/>
  <c r="BF161"/>
  <c r="T161"/>
  <c r="R161"/>
  <c r="P161"/>
  <c r="BI160"/>
  <c r="BH160"/>
  <c r="BG160"/>
  <c r="BF160"/>
  <c r="T160"/>
  <c r="R160"/>
  <c r="P160"/>
  <c r="BI158"/>
  <c r="BH158"/>
  <c r="BG158"/>
  <c r="BF158"/>
  <c r="T158"/>
  <c r="T157"/>
  <c r="R158"/>
  <c r="R157"/>
  <c r="P158"/>
  <c r="P157"/>
  <c r="BI156"/>
  <c r="BH156"/>
  <c r="BG156"/>
  <c r="BF156"/>
  <c r="T156"/>
  <c r="T155"/>
  <c r="R156"/>
  <c r="R155"/>
  <c r="P156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F131"/>
  <c r="E129"/>
  <c r="F89"/>
  <c r="E87"/>
  <c r="J24"/>
  <c r="E24"/>
  <c r="J134"/>
  <c r="J23"/>
  <c r="J21"/>
  <c r="E21"/>
  <c r="J133"/>
  <c r="J20"/>
  <c r="J18"/>
  <c r="E18"/>
  <c r="F134"/>
  <c r="J17"/>
  <c r="J15"/>
  <c r="E15"/>
  <c r="F133"/>
  <c r="J14"/>
  <c r="J12"/>
  <c r="J131"/>
  <c r="E7"/>
  <c r="E127"/>
  <c i="2" r="J37"/>
  <c r="J36"/>
  <c i="1" r="AY95"/>
  <c i="2" r="J35"/>
  <c i="1" r="AX95"/>
  <c i="2" r="BI441"/>
  <c r="BH441"/>
  <c r="BG441"/>
  <c r="BF441"/>
  <c r="T441"/>
  <c r="T440"/>
  <c r="R441"/>
  <c r="R440"/>
  <c r="P441"/>
  <c r="P440"/>
  <c r="BI439"/>
  <c r="BH439"/>
  <c r="BG439"/>
  <c r="BF439"/>
  <c r="T439"/>
  <c r="T438"/>
  <c r="T437"/>
  <c r="R439"/>
  <c r="R438"/>
  <c r="R437"/>
  <c r="P439"/>
  <c r="P438"/>
  <c r="P437"/>
  <c r="BI436"/>
  <c r="BH436"/>
  <c r="BG436"/>
  <c r="BF436"/>
  <c r="T436"/>
  <c r="R436"/>
  <c r="P436"/>
  <c r="BI435"/>
  <c r="BH435"/>
  <c r="BG435"/>
  <c r="BF435"/>
  <c r="T435"/>
  <c r="R435"/>
  <c r="P435"/>
  <c r="BI434"/>
  <c r="BH434"/>
  <c r="BG434"/>
  <c r="BF434"/>
  <c r="T434"/>
  <c r="R434"/>
  <c r="P434"/>
  <c r="BI433"/>
  <c r="BH433"/>
  <c r="BG433"/>
  <c r="BF433"/>
  <c r="T433"/>
  <c r="R433"/>
  <c r="P433"/>
  <c r="BI432"/>
  <c r="BH432"/>
  <c r="BG432"/>
  <c r="BF432"/>
  <c r="T432"/>
  <c r="R432"/>
  <c r="P432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4"/>
  <c r="BH424"/>
  <c r="BG424"/>
  <c r="BF424"/>
  <c r="T424"/>
  <c r="R424"/>
  <c r="P424"/>
  <c r="BI422"/>
  <c r="BH422"/>
  <c r="BG422"/>
  <c r="BF422"/>
  <c r="T422"/>
  <c r="R422"/>
  <c r="P422"/>
  <c r="BI421"/>
  <c r="BH421"/>
  <c r="BG421"/>
  <c r="BF421"/>
  <c r="T421"/>
  <c r="R421"/>
  <c r="P421"/>
  <c r="BI420"/>
  <c r="BH420"/>
  <c r="BG420"/>
  <c r="BF420"/>
  <c r="T420"/>
  <c r="R420"/>
  <c r="P420"/>
  <c r="BI419"/>
  <c r="BH419"/>
  <c r="BG419"/>
  <c r="BF419"/>
  <c r="T419"/>
  <c r="R419"/>
  <c r="P419"/>
  <c r="BI418"/>
  <c r="BH418"/>
  <c r="BG418"/>
  <c r="BF418"/>
  <c r="T418"/>
  <c r="R418"/>
  <c r="P418"/>
  <c r="BI417"/>
  <c r="BH417"/>
  <c r="BG417"/>
  <c r="BF417"/>
  <c r="T417"/>
  <c r="R417"/>
  <c r="P417"/>
  <c r="BI416"/>
  <c r="BH416"/>
  <c r="BG416"/>
  <c r="BF416"/>
  <c r="T416"/>
  <c r="R416"/>
  <c r="P416"/>
  <c r="BI415"/>
  <c r="BH415"/>
  <c r="BG415"/>
  <c r="BF415"/>
  <c r="T415"/>
  <c r="R415"/>
  <c r="P415"/>
  <c r="BI414"/>
  <c r="BH414"/>
  <c r="BG414"/>
  <c r="BF414"/>
  <c r="T414"/>
  <c r="R414"/>
  <c r="P414"/>
  <c r="BI413"/>
  <c r="BH413"/>
  <c r="BG413"/>
  <c r="BF413"/>
  <c r="T413"/>
  <c r="R413"/>
  <c r="P413"/>
  <c r="BI412"/>
  <c r="BH412"/>
  <c r="BG412"/>
  <c r="BF412"/>
  <c r="T412"/>
  <c r="R412"/>
  <c r="P412"/>
  <c r="BI411"/>
  <c r="BH411"/>
  <c r="BG411"/>
  <c r="BF411"/>
  <c r="T411"/>
  <c r="R411"/>
  <c r="P411"/>
  <c r="BI410"/>
  <c r="BH410"/>
  <c r="BG410"/>
  <c r="BF410"/>
  <c r="T410"/>
  <c r="R410"/>
  <c r="P410"/>
  <c r="BI409"/>
  <c r="BH409"/>
  <c r="BG409"/>
  <c r="BF409"/>
  <c r="T409"/>
  <c r="R409"/>
  <c r="P409"/>
  <c r="BI407"/>
  <c r="BH407"/>
  <c r="BG407"/>
  <c r="BF407"/>
  <c r="T407"/>
  <c r="R407"/>
  <c r="P407"/>
  <c r="BI406"/>
  <c r="BH406"/>
  <c r="BG406"/>
  <c r="BF406"/>
  <c r="T406"/>
  <c r="R406"/>
  <c r="P406"/>
  <c r="BI405"/>
  <c r="BH405"/>
  <c r="BG405"/>
  <c r="BF405"/>
  <c r="T405"/>
  <c r="R405"/>
  <c r="P405"/>
  <c r="BI404"/>
  <c r="BH404"/>
  <c r="BG404"/>
  <c r="BF404"/>
  <c r="T404"/>
  <c r="R404"/>
  <c r="P404"/>
  <c r="BI403"/>
  <c r="BH403"/>
  <c r="BG403"/>
  <c r="BF403"/>
  <c r="T403"/>
  <c r="R403"/>
  <c r="P403"/>
  <c r="BI402"/>
  <c r="BH402"/>
  <c r="BG402"/>
  <c r="BF402"/>
  <c r="T402"/>
  <c r="R402"/>
  <c r="P402"/>
  <c r="BI401"/>
  <c r="BH401"/>
  <c r="BG401"/>
  <c r="BF401"/>
  <c r="T401"/>
  <c r="R401"/>
  <c r="P401"/>
  <c r="BI400"/>
  <c r="BH400"/>
  <c r="BG400"/>
  <c r="BF400"/>
  <c r="T400"/>
  <c r="R400"/>
  <c r="P400"/>
  <c r="BI399"/>
  <c r="BH399"/>
  <c r="BG399"/>
  <c r="BF399"/>
  <c r="T399"/>
  <c r="R399"/>
  <c r="P399"/>
  <c r="BI398"/>
  <c r="BH398"/>
  <c r="BG398"/>
  <c r="BF398"/>
  <c r="T398"/>
  <c r="R398"/>
  <c r="P398"/>
  <c r="BI397"/>
  <c r="BH397"/>
  <c r="BG397"/>
  <c r="BF397"/>
  <c r="T397"/>
  <c r="R397"/>
  <c r="P397"/>
  <c r="BI396"/>
  <c r="BH396"/>
  <c r="BG396"/>
  <c r="BF396"/>
  <c r="T396"/>
  <c r="R396"/>
  <c r="P396"/>
  <c r="BI395"/>
  <c r="BH395"/>
  <c r="BG395"/>
  <c r="BF395"/>
  <c r="T395"/>
  <c r="R395"/>
  <c r="P395"/>
  <c r="BI394"/>
  <c r="BH394"/>
  <c r="BG394"/>
  <c r="BF394"/>
  <c r="T394"/>
  <c r="R394"/>
  <c r="P394"/>
  <c r="BI393"/>
  <c r="BH393"/>
  <c r="BG393"/>
  <c r="BF393"/>
  <c r="T393"/>
  <c r="R393"/>
  <c r="P393"/>
  <c r="BI392"/>
  <c r="BH392"/>
  <c r="BG392"/>
  <c r="BF392"/>
  <c r="T392"/>
  <c r="R392"/>
  <c r="P392"/>
  <c r="BI391"/>
  <c r="BH391"/>
  <c r="BG391"/>
  <c r="BF391"/>
  <c r="T391"/>
  <c r="R391"/>
  <c r="P391"/>
  <c r="BI390"/>
  <c r="BH390"/>
  <c r="BG390"/>
  <c r="BF390"/>
  <c r="T390"/>
  <c r="R390"/>
  <c r="P390"/>
  <c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81"/>
  <c r="BH381"/>
  <c r="BG381"/>
  <c r="BF381"/>
  <c r="T381"/>
  <c r="R381"/>
  <c r="P381"/>
  <c r="BI380"/>
  <c r="BH380"/>
  <c r="BG380"/>
  <c r="BF380"/>
  <c r="T380"/>
  <c r="R380"/>
  <c r="P380"/>
  <c r="BI379"/>
  <c r="BH379"/>
  <c r="BG379"/>
  <c r="BF379"/>
  <c r="T379"/>
  <c r="R379"/>
  <c r="P379"/>
  <c r="BI378"/>
  <c r="BH378"/>
  <c r="BG378"/>
  <c r="BF378"/>
  <c r="T378"/>
  <c r="R378"/>
  <c r="P378"/>
  <c r="BI377"/>
  <c r="BH377"/>
  <c r="BG377"/>
  <c r="BF377"/>
  <c r="T377"/>
  <c r="R377"/>
  <c r="P377"/>
  <c r="BI376"/>
  <c r="BH376"/>
  <c r="BG376"/>
  <c r="BF376"/>
  <c r="T376"/>
  <c r="R376"/>
  <c r="P376"/>
  <c r="BI375"/>
  <c r="BH375"/>
  <c r="BG375"/>
  <c r="BF375"/>
  <c r="T375"/>
  <c r="R375"/>
  <c r="P375"/>
  <c r="BI374"/>
  <c r="BH374"/>
  <c r="BG374"/>
  <c r="BF374"/>
  <c r="T374"/>
  <c r="R374"/>
  <c r="P374"/>
  <c r="BI373"/>
  <c r="BH373"/>
  <c r="BG373"/>
  <c r="BF373"/>
  <c r="T373"/>
  <c r="R373"/>
  <c r="P373"/>
  <c r="BI372"/>
  <c r="BH372"/>
  <c r="BG372"/>
  <c r="BF372"/>
  <c r="T372"/>
  <c r="R372"/>
  <c r="P372"/>
  <c r="BI371"/>
  <c r="BH371"/>
  <c r="BG371"/>
  <c r="BF371"/>
  <c r="T371"/>
  <c r="R371"/>
  <c r="P371"/>
  <c r="BI369"/>
  <c r="BH369"/>
  <c r="BG369"/>
  <c r="BF369"/>
  <c r="T369"/>
  <c r="R369"/>
  <c r="P369"/>
  <c r="BI368"/>
  <c r="BH368"/>
  <c r="BG368"/>
  <c r="BF368"/>
  <c r="T368"/>
  <c r="R368"/>
  <c r="P368"/>
  <c r="BI367"/>
  <c r="BH367"/>
  <c r="BG367"/>
  <c r="BF367"/>
  <c r="T367"/>
  <c r="R367"/>
  <c r="P367"/>
  <c r="BI366"/>
  <c r="BH366"/>
  <c r="BG366"/>
  <c r="BF366"/>
  <c r="T366"/>
  <c r="R366"/>
  <c r="P366"/>
  <c r="BI365"/>
  <c r="BH365"/>
  <c r="BG365"/>
  <c r="BF365"/>
  <c r="T365"/>
  <c r="R365"/>
  <c r="P365"/>
  <c r="BI364"/>
  <c r="BH364"/>
  <c r="BG364"/>
  <c r="BF364"/>
  <c r="T364"/>
  <c r="R364"/>
  <c r="P364"/>
  <c r="BI363"/>
  <c r="BH363"/>
  <c r="BG363"/>
  <c r="BF363"/>
  <c r="T363"/>
  <c r="R363"/>
  <c r="P363"/>
  <c r="BI362"/>
  <c r="BH362"/>
  <c r="BG362"/>
  <c r="BF362"/>
  <c r="T362"/>
  <c r="R362"/>
  <c r="P362"/>
  <c r="BI361"/>
  <c r="BH361"/>
  <c r="BG361"/>
  <c r="BF361"/>
  <c r="T361"/>
  <c r="R361"/>
  <c r="P361"/>
  <c r="BI360"/>
  <c r="BH360"/>
  <c r="BG360"/>
  <c r="BF360"/>
  <c r="T360"/>
  <c r="R360"/>
  <c r="P360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6"/>
  <c r="BH356"/>
  <c r="BG356"/>
  <c r="BF356"/>
  <c r="T356"/>
  <c r="R356"/>
  <c r="P356"/>
  <c r="BI355"/>
  <c r="BH355"/>
  <c r="BG355"/>
  <c r="BF355"/>
  <c r="T355"/>
  <c r="R355"/>
  <c r="P355"/>
  <c r="BI354"/>
  <c r="BH354"/>
  <c r="BG354"/>
  <c r="BF354"/>
  <c r="T354"/>
  <c r="R354"/>
  <c r="P354"/>
  <c r="BI353"/>
  <c r="BH353"/>
  <c r="BG353"/>
  <c r="BF353"/>
  <c r="T353"/>
  <c r="R353"/>
  <c r="P353"/>
  <c r="BI352"/>
  <c r="BH352"/>
  <c r="BG352"/>
  <c r="BF352"/>
  <c r="T352"/>
  <c r="R352"/>
  <c r="P352"/>
  <c r="BI350"/>
  <c r="BH350"/>
  <c r="BG350"/>
  <c r="BF350"/>
  <c r="T350"/>
  <c r="T349"/>
  <c r="R350"/>
  <c r="R349"/>
  <c r="P350"/>
  <c r="P349"/>
  <c r="BI348"/>
  <c r="BH348"/>
  <c r="BG348"/>
  <c r="BF348"/>
  <c r="T348"/>
  <c r="R348"/>
  <c r="P348"/>
  <c r="BI347"/>
  <c r="BH347"/>
  <c r="BG347"/>
  <c r="BF347"/>
  <c r="T347"/>
  <c r="R347"/>
  <c r="P347"/>
  <c r="BI346"/>
  <c r="BH346"/>
  <c r="BG346"/>
  <c r="BF346"/>
  <c r="T346"/>
  <c r="R346"/>
  <c r="P346"/>
  <c r="BI345"/>
  <c r="BH345"/>
  <c r="BG345"/>
  <c r="BF345"/>
  <c r="T345"/>
  <c r="R345"/>
  <c r="P345"/>
  <c r="BI344"/>
  <c r="BH344"/>
  <c r="BG344"/>
  <c r="BF344"/>
  <c r="T344"/>
  <c r="R344"/>
  <c r="P344"/>
  <c r="BI343"/>
  <c r="BH343"/>
  <c r="BG343"/>
  <c r="BF343"/>
  <c r="T343"/>
  <c r="R343"/>
  <c r="P343"/>
  <c r="BI342"/>
  <c r="BH342"/>
  <c r="BG342"/>
  <c r="BF342"/>
  <c r="T342"/>
  <c r="R342"/>
  <c r="P342"/>
  <c r="BI341"/>
  <c r="BH341"/>
  <c r="BG341"/>
  <c r="BF341"/>
  <c r="T341"/>
  <c r="R341"/>
  <c r="P341"/>
  <c r="BI340"/>
  <c r="BH340"/>
  <c r="BG340"/>
  <c r="BF340"/>
  <c r="T340"/>
  <c r="R340"/>
  <c r="P340"/>
  <c r="BI339"/>
  <c r="BH339"/>
  <c r="BG339"/>
  <c r="BF339"/>
  <c r="T339"/>
  <c r="R339"/>
  <c r="P339"/>
  <c r="BI338"/>
  <c r="BH338"/>
  <c r="BG338"/>
  <c r="BF338"/>
  <c r="T338"/>
  <c r="R338"/>
  <c r="P338"/>
  <c r="BI337"/>
  <c r="BH337"/>
  <c r="BG337"/>
  <c r="BF337"/>
  <c r="T337"/>
  <c r="R337"/>
  <c r="P337"/>
  <c r="BI336"/>
  <c r="BH336"/>
  <c r="BG336"/>
  <c r="BF336"/>
  <c r="T336"/>
  <c r="R336"/>
  <c r="P336"/>
  <c r="BI335"/>
  <c r="BH335"/>
  <c r="BG335"/>
  <c r="BF335"/>
  <c r="T335"/>
  <c r="R335"/>
  <c r="P335"/>
  <c r="BI334"/>
  <c r="BH334"/>
  <c r="BG334"/>
  <c r="BF334"/>
  <c r="T334"/>
  <c r="R334"/>
  <c r="P334"/>
  <c r="BI333"/>
  <c r="BH333"/>
  <c r="BG333"/>
  <c r="BF333"/>
  <c r="T333"/>
  <c r="R333"/>
  <c r="P333"/>
  <c r="BI331"/>
  <c r="BH331"/>
  <c r="BG331"/>
  <c r="BF331"/>
  <c r="T331"/>
  <c r="R331"/>
  <c r="P331"/>
  <c r="BI330"/>
  <c r="BH330"/>
  <c r="BG330"/>
  <c r="BF330"/>
  <c r="T330"/>
  <c r="R330"/>
  <c r="P330"/>
  <c r="BI329"/>
  <c r="BH329"/>
  <c r="BG329"/>
  <c r="BF329"/>
  <c r="T329"/>
  <c r="R329"/>
  <c r="P329"/>
  <c r="BI328"/>
  <c r="BH328"/>
  <c r="BG328"/>
  <c r="BF328"/>
  <c r="T328"/>
  <c r="R328"/>
  <c r="P328"/>
  <c r="BI327"/>
  <c r="BH327"/>
  <c r="BG327"/>
  <c r="BF327"/>
  <c r="T327"/>
  <c r="R327"/>
  <c r="P327"/>
  <c r="BI326"/>
  <c r="BH326"/>
  <c r="BG326"/>
  <c r="BF326"/>
  <c r="T326"/>
  <c r="R326"/>
  <c r="P326"/>
  <c r="BI325"/>
  <c r="BH325"/>
  <c r="BG325"/>
  <c r="BF325"/>
  <c r="T325"/>
  <c r="R325"/>
  <c r="P325"/>
  <c r="BI323"/>
  <c r="BH323"/>
  <c r="BG323"/>
  <c r="BF323"/>
  <c r="T323"/>
  <c r="R323"/>
  <c r="P323"/>
  <c r="BI322"/>
  <c r="BH322"/>
  <c r="BG322"/>
  <c r="BF322"/>
  <c r="T322"/>
  <c r="R322"/>
  <c r="P322"/>
  <c r="BI321"/>
  <c r="BH321"/>
  <c r="BG321"/>
  <c r="BF321"/>
  <c r="T321"/>
  <c r="R321"/>
  <c r="P321"/>
  <c r="BI320"/>
  <c r="BH320"/>
  <c r="BG320"/>
  <c r="BF320"/>
  <c r="T320"/>
  <c r="R320"/>
  <c r="P320"/>
  <c r="BI319"/>
  <c r="BH319"/>
  <c r="BG319"/>
  <c r="BF319"/>
  <c r="T319"/>
  <c r="R319"/>
  <c r="P319"/>
  <c r="BI317"/>
  <c r="BH317"/>
  <c r="BG317"/>
  <c r="BF317"/>
  <c r="T317"/>
  <c r="R317"/>
  <c r="P317"/>
  <c r="BI316"/>
  <c r="BH316"/>
  <c r="BG316"/>
  <c r="BF316"/>
  <c r="T316"/>
  <c r="R316"/>
  <c r="P316"/>
  <c r="BI315"/>
  <c r="BH315"/>
  <c r="BG315"/>
  <c r="BF315"/>
  <c r="T315"/>
  <c r="R315"/>
  <c r="P315"/>
  <c r="BI314"/>
  <c r="BH314"/>
  <c r="BG314"/>
  <c r="BF314"/>
  <c r="T314"/>
  <c r="R314"/>
  <c r="P314"/>
  <c r="BI313"/>
  <c r="BH313"/>
  <c r="BG313"/>
  <c r="BF313"/>
  <c r="T313"/>
  <c r="R313"/>
  <c r="P313"/>
  <c r="BI312"/>
  <c r="BH312"/>
  <c r="BG312"/>
  <c r="BF312"/>
  <c r="T312"/>
  <c r="R312"/>
  <c r="P312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300"/>
  <c r="BH300"/>
  <c r="BG300"/>
  <c r="BF300"/>
  <c r="T300"/>
  <c r="R300"/>
  <c r="P300"/>
  <c r="BI299"/>
  <c r="BH299"/>
  <c r="BG299"/>
  <c r="BF299"/>
  <c r="T299"/>
  <c r="R299"/>
  <c r="P299"/>
  <c r="BI297"/>
  <c r="BH297"/>
  <c r="BG297"/>
  <c r="BF297"/>
  <c r="T297"/>
  <c r="R297"/>
  <c r="P297"/>
  <c r="BI296"/>
  <c r="BH296"/>
  <c r="BG296"/>
  <c r="BF296"/>
  <c r="T296"/>
  <c r="R296"/>
  <c r="P296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2"/>
  <c r="BH292"/>
  <c r="BG292"/>
  <c r="BF292"/>
  <c r="T292"/>
  <c r="R292"/>
  <c r="P292"/>
  <c r="BI291"/>
  <c r="BH291"/>
  <c r="BG291"/>
  <c r="BF291"/>
  <c r="T291"/>
  <c r="R291"/>
  <c r="P291"/>
  <c r="BI290"/>
  <c r="BH290"/>
  <c r="BG290"/>
  <c r="BF290"/>
  <c r="T290"/>
  <c r="R290"/>
  <c r="P290"/>
  <c r="BI289"/>
  <c r="BH289"/>
  <c r="BG289"/>
  <c r="BF289"/>
  <c r="T289"/>
  <c r="R289"/>
  <c r="P289"/>
  <c r="BI288"/>
  <c r="BH288"/>
  <c r="BG288"/>
  <c r="BF288"/>
  <c r="T288"/>
  <c r="R288"/>
  <c r="P288"/>
  <c r="BI287"/>
  <c r="BH287"/>
  <c r="BG287"/>
  <c r="BF287"/>
  <c r="T287"/>
  <c r="R287"/>
  <c r="P287"/>
  <c r="BI286"/>
  <c r="BH286"/>
  <c r="BG286"/>
  <c r="BF286"/>
  <c r="T286"/>
  <c r="R286"/>
  <c r="P286"/>
  <c r="BI285"/>
  <c r="BH285"/>
  <c r="BG285"/>
  <c r="BF285"/>
  <c r="T285"/>
  <c r="R285"/>
  <c r="P285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1"/>
  <c r="BH281"/>
  <c r="BG281"/>
  <c r="BF281"/>
  <c r="T281"/>
  <c r="R281"/>
  <c r="P281"/>
  <c r="BI280"/>
  <c r="BH280"/>
  <c r="BG280"/>
  <c r="BF280"/>
  <c r="T280"/>
  <c r="R280"/>
  <c r="P280"/>
  <c r="BI279"/>
  <c r="BH279"/>
  <c r="BG279"/>
  <c r="BF279"/>
  <c r="T279"/>
  <c r="R279"/>
  <c r="P279"/>
  <c r="BI278"/>
  <c r="BH278"/>
  <c r="BG278"/>
  <c r="BF278"/>
  <c r="T278"/>
  <c r="R278"/>
  <c r="P278"/>
  <c r="BI277"/>
  <c r="BH277"/>
  <c r="BG277"/>
  <c r="BF277"/>
  <c r="T277"/>
  <c r="R277"/>
  <c r="P277"/>
  <c r="BI276"/>
  <c r="BH276"/>
  <c r="BG276"/>
  <c r="BF276"/>
  <c r="T276"/>
  <c r="R276"/>
  <c r="P276"/>
  <c r="BI274"/>
  <c r="BH274"/>
  <c r="BG274"/>
  <c r="BF274"/>
  <c r="T274"/>
  <c r="R274"/>
  <c r="P274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70"/>
  <c r="BH270"/>
  <c r="BG270"/>
  <c r="BF270"/>
  <c r="T270"/>
  <c r="R270"/>
  <c r="P270"/>
  <c r="BI269"/>
  <c r="BH269"/>
  <c r="BG269"/>
  <c r="BF269"/>
  <c r="T269"/>
  <c r="R269"/>
  <c r="P269"/>
  <c r="BI268"/>
  <c r="BH268"/>
  <c r="BG268"/>
  <c r="BF268"/>
  <c r="T268"/>
  <c r="R268"/>
  <c r="P268"/>
  <c r="BI266"/>
  <c r="BH266"/>
  <c r="BG266"/>
  <c r="BF266"/>
  <c r="T266"/>
  <c r="R266"/>
  <c r="P266"/>
  <c r="BI265"/>
  <c r="BH265"/>
  <c r="BG265"/>
  <c r="BF265"/>
  <c r="T265"/>
  <c r="R265"/>
  <c r="P265"/>
  <c r="BI264"/>
  <c r="BH264"/>
  <c r="BG264"/>
  <c r="BF264"/>
  <c r="T264"/>
  <c r="R264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6"/>
  <c r="BH256"/>
  <c r="BG256"/>
  <c r="BF256"/>
  <c r="T256"/>
  <c r="R256"/>
  <c r="P256"/>
  <c r="BI255"/>
  <c r="BH255"/>
  <c r="BG255"/>
  <c r="BF255"/>
  <c r="T255"/>
  <c r="R255"/>
  <c r="P255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4"/>
  <c r="BH224"/>
  <c r="BG224"/>
  <c r="BF224"/>
  <c r="T224"/>
  <c r="R224"/>
  <c r="P224"/>
  <c r="BI223"/>
  <c r="BH223"/>
  <c r="BG223"/>
  <c r="BF223"/>
  <c r="T223"/>
  <c r="R223"/>
  <c r="P223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2"/>
  <c r="BH172"/>
  <c r="BG172"/>
  <c r="BF172"/>
  <c r="T172"/>
  <c r="T171"/>
  <c r="R172"/>
  <c r="R171"/>
  <c r="P172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5"/>
  <c r="BH155"/>
  <c r="BG155"/>
  <c r="BF155"/>
  <c r="T155"/>
  <c r="T154"/>
  <c r="R155"/>
  <c r="R154"/>
  <c r="P155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F137"/>
  <c r="E135"/>
  <c r="F89"/>
  <c r="E87"/>
  <c r="J24"/>
  <c r="E24"/>
  <c r="J140"/>
  <c r="J23"/>
  <c r="J21"/>
  <c r="E21"/>
  <c r="J91"/>
  <c r="J20"/>
  <c r="J18"/>
  <c r="E18"/>
  <c r="F92"/>
  <c r="J17"/>
  <c r="J15"/>
  <c r="E15"/>
  <c r="F139"/>
  <c r="J14"/>
  <c r="J12"/>
  <c r="J89"/>
  <c r="E7"/>
  <c r="E85"/>
  <c i="1" r="L90"/>
  <c r="AM90"/>
  <c r="AM89"/>
  <c r="L89"/>
  <c r="AM87"/>
  <c r="L87"/>
  <c r="L85"/>
  <c r="L84"/>
  <c i="2" r="BK431"/>
  <c r="J416"/>
  <c r="BK410"/>
  <c r="BK396"/>
  <c r="J379"/>
  <c r="J337"/>
  <c r="J322"/>
  <c r="J301"/>
  <c r="J249"/>
  <c r="BK279"/>
  <c r="BK205"/>
  <c r="BK382"/>
  <c r="J366"/>
  <c r="J358"/>
  <c r="BK352"/>
  <c r="J338"/>
  <c r="BK323"/>
  <c r="BK308"/>
  <c r="J235"/>
  <c r="BK228"/>
  <c r="BK213"/>
  <c r="BK147"/>
  <c r="J369"/>
  <c r="BK337"/>
  <c r="BK322"/>
  <c r="J371"/>
  <c r="J339"/>
  <c r="J300"/>
  <c r="BK212"/>
  <c r="BK153"/>
  <c r="J266"/>
  <c r="BK200"/>
  <c r="J165"/>
  <c r="J352"/>
  <c r="BK333"/>
  <c r="J245"/>
  <c r="J213"/>
  <c r="J181"/>
  <c r="BK283"/>
  <c r="BK251"/>
  <c r="J196"/>
  <c r="J160"/>
  <c r="BK305"/>
  <c r="J280"/>
  <c r="J240"/>
  <c r="BK195"/>
  <c r="J187"/>
  <c r="BK278"/>
  <c r="BK180"/>
  <c r="J250"/>
  <c r="BK285"/>
  <c r="BK299"/>
  <c r="J198"/>
  <c r="J247"/>
  <c r="BK190"/>
  <c r="BK249"/>
  <c r="BK216"/>
  <c r="J347"/>
  <c r="J256"/>
  <c r="BK207"/>
  <c r="J155"/>
  <c r="BK281"/>
  <c r="J201"/>
  <c r="BK167"/>
  <c r="BK256"/>
  <c r="J175"/>
  <c i="3" r="J322"/>
  <c r="J312"/>
  <c r="BK292"/>
  <c r="J282"/>
  <c r="J251"/>
  <c r="BK179"/>
  <c r="BK161"/>
  <c r="BK309"/>
  <c r="BK268"/>
  <c r="J260"/>
  <c r="J306"/>
  <c r="BK239"/>
  <c r="BK241"/>
  <c r="J228"/>
  <c r="BK214"/>
  <c r="BK194"/>
  <c r="BK173"/>
  <c r="J154"/>
  <c r="BK232"/>
  <c r="J214"/>
  <c r="J225"/>
  <c r="J216"/>
  <c r="BK195"/>
  <c r="J172"/>
  <c r="BK219"/>
  <c r="BK201"/>
  <c r="BK220"/>
  <c r="BK198"/>
  <c r="BK197"/>
  <c r="BK180"/>
  <c r="BK156"/>
  <c r="BK154"/>
  <c r="J141"/>
  <c r="BK172"/>
  <c r="BK164"/>
  <c r="J168"/>
  <c r="J153"/>
  <c i="4" r="J238"/>
  <c r="J220"/>
  <c r="J205"/>
  <c r="BK214"/>
  <c r="BK152"/>
  <c r="J158"/>
  <c r="J152"/>
  <c r="BK146"/>
  <c i="5" r="J227"/>
  <c r="J220"/>
  <c r="J205"/>
  <c r="J201"/>
  <c r="BK179"/>
  <c r="BK168"/>
  <c r="BK158"/>
  <c r="BK150"/>
  <c r="BK142"/>
  <c r="BK237"/>
  <c r="BK217"/>
  <c r="J209"/>
  <c r="BK193"/>
  <c r="BK185"/>
  <c r="J176"/>
  <c r="BK143"/>
  <c r="J237"/>
  <c r="BK212"/>
  <c r="BK197"/>
  <c r="J181"/>
  <c r="J163"/>
  <c r="BK238"/>
  <c r="J217"/>
  <c r="BK196"/>
  <c r="BK189"/>
  <c r="BK178"/>
  <c r="BK167"/>
  <c r="J150"/>
  <c r="BK134"/>
  <c i="6" r="BK127"/>
  <c r="J122"/>
  <c i="7" r="J150"/>
  <c r="BK140"/>
  <c r="BK153"/>
  <c r="J146"/>
  <c r="J131"/>
  <c r="BK138"/>
  <c r="BK134"/>
  <c r="BK127"/>
  <c i="2" r="J161"/>
  <c r="BK280"/>
  <c r="J149"/>
  <c r="BK187"/>
  <c r="BK176"/>
  <c r="J210"/>
  <c i="3" r="J320"/>
  <c r="J293"/>
  <c r="BK267"/>
  <c r="J319"/>
  <c r="BK294"/>
  <c r="J321"/>
  <c r="BK281"/>
  <c r="J245"/>
  <c r="J308"/>
  <c r="BK289"/>
  <c r="BK263"/>
  <c r="J247"/>
  <c r="BK280"/>
  <c r="J241"/>
  <c r="J147"/>
  <c r="J263"/>
  <c r="BK252"/>
  <c r="BK231"/>
  <c r="BK144"/>
  <c r="BK187"/>
  <c r="BK215"/>
  <c r="J203"/>
  <c r="BK140"/>
  <c r="J167"/>
  <c r="BK163"/>
  <c i="4" r="J186"/>
  <c r="J231"/>
  <c r="BK204"/>
  <c r="J223"/>
  <c r="BK233"/>
  <c r="BK241"/>
  <c r="J209"/>
  <c r="BK156"/>
  <c r="BK147"/>
  <c r="BK164"/>
  <c r="J177"/>
  <c r="J162"/>
  <c r="BK157"/>
  <c r="J176"/>
  <c r="BK148"/>
  <c r="J138"/>
  <c i="5" r="BK234"/>
  <c r="BK213"/>
  <c r="J183"/>
  <c r="J164"/>
  <c r="J144"/>
  <c r="BK229"/>
  <c r="BK208"/>
  <c r="BK191"/>
  <c r="J165"/>
  <c r="BK233"/>
  <c r="J189"/>
  <c r="J143"/>
  <c r="J206"/>
  <c r="BK186"/>
  <c r="BK173"/>
  <c i="6" r="F37"/>
  <c i="7" r="J132"/>
  <c r="BK144"/>
  <c i="2" r="BK430"/>
  <c r="J326"/>
  <c r="BK307"/>
  <c r="BK293"/>
  <c r="J284"/>
  <c r="J270"/>
  <c r="J232"/>
  <c r="J186"/>
  <c r="BK148"/>
  <c r="J425"/>
  <c r="BK407"/>
  <c r="J402"/>
  <c r="J395"/>
  <c r="BK384"/>
  <c r="J277"/>
  <c r="J436"/>
  <c r="BK427"/>
  <c r="J410"/>
  <c r="J397"/>
  <c r="BK391"/>
  <c r="BK336"/>
  <c r="J220"/>
  <c r="J190"/>
  <c r="BK422"/>
  <c r="BK415"/>
  <c r="J399"/>
  <c r="J386"/>
  <c r="J374"/>
  <c r="BK366"/>
  <c r="BK355"/>
  <c r="BK335"/>
  <c r="J311"/>
  <c r="J216"/>
  <c r="BK202"/>
  <c r="BK435"/>
  <c r="J427"/>
  <c r="J422"/>
  <c r="BK413"/>
  <c r="BK409"/>
  <c r="BK399"/>
  <c r="J381"/>
  <c r="BK368"/>
  <c r="J331"/>
  <c r="BK315"/>
  <c r="J282"/>
  <c r="J237"/>
  <c r="BK259"/>
  <c r="BK169"/>
  <c r="BK378"/>
  <c r="BK361"/>
  <c r="J357"/>
  <c r="J378"/>
  <c r="J376"/>
  <c r="BK330"/>
  <c r="BK310"/>
  <c r="BK284"/>
  <c r="J202"/>
  <c r="J303"/>
  <c r="J295"/>
  <c r="BK196"/>
  <c r="J172"/>
  <c r="J162"/>
  <c r="BK364"/>
  <c r="J341"/>
  <c r="J310"/>
  <c r="BK237"/>
  <c r="BK186"/>
  <c r="BK161"/>
  <c r="J268"/>
  <c r="BK197"/>
  <c r="J169"/>
  <c r="J150"/>
  <c r="BK297"/>
  <c r="J242"/>
  <c r="J206"/>
  <c r="J168"/>
  <c r="BK192"/>
  <c r="BK274"/>
  <c r="J252"/>
  <c r="J212"/>
  <c r="J350"/>
  <c r="J192"/>
  <c r="J273"/>
  <c r="J292"/>
  <c r="BK266"/>
  <c r="BK217"/>
  <c r="BK291"/>
  <c r="BK230"/>
  <c r="J174"/>
  <c r="J287"/>
  <c r="J209"/>
  <c r="J204"/>
  <c r="BK168"/>
  <c r="J296"/>
  <c r="J269"/>
  <c i="3" r="BK326"/>
  <c r="BK318"/>
  <c r="BK316"/>
  <c r="J296"/>
  <c r="J285"/>
  <c r="J258"/>
  <c r="J192"/>
  <c r="BK311"/>
  <c r="J288"/>
  <c r="J262"/>
  <c r="J318"/>
  <c r="J297"/>
  <c r="J276"/>
  <c r="J249"/>
  <c r="J226"/>
  <c r="BK300"/>
  <c r="BK290"/>
  <c r="J277"/>
  <c r="BK266"/>
  <c r="BK254"/>
  <c r="BK236"/>
  <c r="BK286"/>
  <c r="BK276"/>
  <c r="BK265"/>
  <c r="J229"/>
  <c r="BK150"/>
  <c r="J269"/>
  <c r="BK244"/>
  <c r="J243"/>
  <c r="BK204"/>
  <c r="BK175"/>
  <c r="J164"/>
  <c r="J235"/>
  <c r="J219"/>
  <c r="J239"/>
  <c r="J220"/>
  <c r="BK199"/>
  <c r="J193"/>
  <c r="J156"/>
  <c r="J211"/>
  <c r="BK210"/>
  <c r="BK203"/>
  <c r="J173"/>
  <c r="BK151"/>
  <c r="J152"/>
  <c i="4" r="BK216"/>
  <c r="BK201"/>
  <c r="J154"/>
  <c r="BK155"/>
  <c r="J150"/>
  <c r="BK135"/>
  <c i="5" r="J226"/>
  <c r="BK219"/>
  <c r="BK203"/>
  <c r="J187"/>
  <c r="BK169"/>
  <c r="J162"/>
  <c r="J153"/>
  <c r="J149"/>
  <c r="J140"/>
  <c r="BK239"/>
  <c r="J225"/>
  <c r="J212"/>
  <c r="BK205"/>
  <c r="J196"/>
  <c r="J186"/>
  <c r="J178"/>
  <c r="BK172"/>
  <c r="BK153"/>
  <c r="BK137"/>
  <c r="J222"/>
  <c r="BK201"/>
  <c r="BK187"/>
  <c r="BK164"/>
  <c r="J134"/>
  <c r="BK214"/>
  <c r="BK188"/>
  <c r="J180"/>
  <c r="BK163"/>
  <c r="J136"/>
  <c i="6" r="BK130"/>
  <c r="J129"/>
  <c r="BK124"/>
  <c i="7" r="BK155"/>
  <c r="BK143"/>
  <c r="BK131"/>
  <c r="BK148"/>
  <c r="J133"/>
  <c r="J143"/>
  <c r="BK132"/>
  <c r="J127"/>
  <c i="2" r="BK433"/>
  <c r="BK328"/>
  <c r="J305"/>
  <c r="J294"/>
  <c r="J288"/>
  <c r="BK268"/>
  <c r="BK219"/>
  <c r="J152"/>
  <c r="BK419"/>
  <c r="J404"/>
  <c r="J392"/>
  <c r="J330"/>
  <c r="J215"/>
  <c r="BK439"/>
  <c r="BK428"/>
  <c r="J415"/>
  <c r="J401"/>
  <c r="BK388"/>
  <c r="J225"/>
  <c r="J195"/>
  <c r="J158"/>
  <c r="J419"/>
  <c r="J414"/>
  <c r="BK397"/>
  <c r="BK379"/>
  <c r="BK371"/>
  <c r="J364"/>
  <c r="BK356"/>
  <c r="BK343"/>
  <c r="BK273"/>
  <c r="J226"/>
  <c r="J199"/>
  <c r="BK434"/>
  <c r="J426"/>
  <c r="J418"/>
  <c r="BK411"/>
  <c r="BK400"/>
  <c r="BK386"/>
  <c r="J372"/>
  <c r="BK316"/>
  <c r="J262"/>
  <c r="J236"/>
  <c r="J244"/>
  <c r="BK385"/>
  <c r="BK367"/>
  <c r="J356"/>
  <c r="BK344"/>
  <c r="J345"/>
  <c r="J308"/>
  <c r="BK362"/>
  <c r="J323"/>
  <c r="BK294"/>
  <c r="BK264"/>
  <c r="J193"/>
  <c r="J314"/>
  <c r="J302"/>
  <c r="J191"/>
  <c r="BK170"/>
  <c r="BK150"/>
  <c r="BK347"/>
  <c r="BK311"/>
  <c r="BK265"/>
  <c r="J224"/>
  <c r="J184"/>
  <c r="J179"/>
  <c r="BK157"/>
  <c r="J281"/>
  <c r="J214"/>
  <c r="BK301"/>
  <c r="BK222"/>
  <c r="BK191"/>
  <c r="J163"/>
  <c r="BK247"/>
  <c r="J251"/>
  <c r="BK223"/>
  <c r="BK262"/>
  <c i="3" r="J309"/>
  <c r="J291"/>
  <c r="J273"/>
  <c r="BK250"/>
  <c r="J191"/>
  <c r="BK320"/>
  <c r="BK308"/>
  <c r="J283"/>
  <c r="BK261"/>
  <c r="BK271"/>
  <c r="BK247"/>
  <c r="J244"/>
  <c r="J232"/>
  <c r="BK213"/>
  <c r="BK191"/>
  <c r="J180"/>
  <c r="BK160"/>
  <c r="J231"/>
  <c r="J234"/>
  <c r="BK217"/>
  <c r="J197"/>
  <c r="J184"/>
  <c r="BK205"/>
  <c r="J190"/>
  <c r="BK206"/>
  <c r="J201"/>
  <c r="BK165"/>
  <c r="BK142"/>
  <c r="BK171"/>
  <c r="J189"/>
  <c r="J161"/>
  <c r="BK148"/>
  <c i="4" r="BK245"/>
  <c r="BK219"/>
  <c r="J201"/>
  <c r="BK238"/>
  <c r="BK228"/>
  <c r="BK207"/>
  <c r="J194"/>
  <c r="J189"/>
  <c r="BK186"/>
  <c r="BK175"/>
  <c r="BK237"/>
  <c r="BK218"/>
  <c r="J200"/>
  <c r="BK235"/>
  <c r="J221"/>
  <c r="J128"/>
  <c r="BK223"/>
  <c r="BK194"/>
  <c r="BK213"/>
  <c r="BK128"/>
  <c r="BK198"/>
  <c r="J171"/>
  <c r="J164"/>
  <c r="J195"/>
  <c r="BK149"/>
  <c r="J137"/>
  <c r="BK172"/>
  <c r="J156"/>
  <c r="J175"/>
  <c r="BK181"/>
  <c r="J168"/>
  <c r="BK176"/>
  <c r="BK166"/>
  <c r="BK139"/>
  <c r="BK133"/>
  <c r="BK170"/>
  <c r="BK159"/>
  <c r="J148"/>
  <c r="J131"/>
  <c r="BK153"/>
  <c r="J153"/>
  <c i="5" r="J236"/>
  <c r="BK224"/>
  <c r="BK211"/>
  <c r="J198"/>
  <c r="J172"/>
  <c r="BK159"/>
  <c r="J148"/>
  <c r="BK136"/>
  <c r="J232"/>
  <c r="J224"/>
  <c r="J211"/>
  <c r="BK198"/>
  <c r="BK190"/>
  <c r="J179"/>
  <c r="J173"/>
  <c r="BK148"/>
  <c r="J239"/>
  <c r="BK220"/>
  <c r="J199"/>
  <c r="BK182"/>
  <c r="J157"/>
  <c r="BK135"/>
  <c r="J221"/>
  <c r="J203"/>
  <c r="J191"/>
  <c r="J182"/>
  <c i="2" r="J189"/>
  <c r="J208"/>
  <c r="J384"/>
  <c r="BK369"/>
  <c r="J362"/>
  <c r="J355"/>
  <c r="J336"/>
  <c r="J316"/>
  <c r="BK260"/>
  <c r="J233"/>
  <c r="J217"/>
  <c r="J383"/>
  <c r="BK358"/>
  <c r="J329"/>
  <c r="J238"/>
  <c r="J335"/>
  <c r="J315"/>
  <c r="J255"/>
  <c i="1" r="AS94"/>
  <c i="2" r="J360"/>
  <c r="BK339"/>
  <c r="J307"/>
  <c r="BK244"/>
  <c r="J197"/>
  <c r="J176"/>
  <c r="BK282"/>
  <c r="BK232"/>
  <c r="J167"/>
  <c r="J148"/>
  <c r="J279"/>
  <c r="BK241"/>
  <c r="J188"/>
  <c r="BK164"/>
  <c r="BK233"/>
  <c r="J299"/>
  <c r="BK199"/>
  <c r="J261"/>
  <c r="J146"/>
  <c r="J272"/>
  <c r="BK215"/>
  <c r="BK290"/>
  <c r="J227"/>
  <c r="BK289"/>
  <c r="BK239"/>
  <c r="BK182"/>
  <c r="J151"/>
  <c r="J211"/>
  <c r="BK175"/>
  <c r="BK252"/>
  <c i="3" r="BK327"/>
  <c r="BK319"/>
  <c r="BK306"/>
  <c r="J289"/>
  <c r="J270"/>
  <c r="J246"/>
  <c r="BK177"/>
  <c r="J316"/>
  <c r="BK307"/>
  <c r="BK293"/>
  <c r="BK277"/>
  <c r="J317"/>
  <c r="J284"/>
  <c r="BK275"/>
  <c r="J233"/>
  <c r="J314"/>
  <c r="J294"/>
  <c r="J287"/>
  <c r="J255"/>
  <c r="J240"/>
  <c r="J301"/>
  <c r="J290"/>
  <c r="J271"/>
  <c r="BK243"/>
  <c r="BK273"/>
  <c r="BK258"/>
  <c r="J238"/>
  <c r="BK237"/>
  <c r="BK224"/>
  <c r="J200"/>
  <c r="BK181"/>
  <c r="BK230"/>
  <c r="J215"/>
  <c r="BK235"/>
  <c i="4" r="BK132"/>
  <c r="BK226"/>
  <c r="J197"/>
  <c r="BK239"/>
  <c r="J207"/>
  <c r="BK193"/>
  <c r="BK205"/>
  <c r="J203"/>
  <c r="BK178"/>
  <c r="BK154"/>
  <c r="J190"/>
  <c r="J139"/>
  <c r="BK131"/>
  <c r="BK183"/>
  <c r="J179"/>
  <c r="J184"/>
  <c r="J166"/>
  <c r="BK182"/>
  <c r="BK174"/>
  <c r="J161"/>
  <c r="J155"/>
  <c r="J180"/>
  <c r="J174"/>
  <c r="J157"/>
  <c r="BK150"/>
  <c r="BK161"/>
  <c r="J151"/>
  <c r="J149"/>
  <c i="5" r="J229"/>
  <c r="BK222"/>
  <c r="J208"/>
  <c r="J200"/>
  <c r="BK180"/>
  <c r="J166"/>
  <c i="2" r="J344"/>
  <c r="BK325"/>
  <c r="BK302"/>
  <c r="J290"/>
  <c r="BK269"/>
  <c r="J230"/>
  <c r="J170"/>
  <c r="J433"/>
  <c r="J411"/>
  <c r="J400"/>
  <c r="BK387"/>
  <c r="BK375"/>
  <c r="BK201"/>
  <c r="BK231"/>
  <c r="BK152"/>
  <c r="J285"/>
  <c r="J263"/>
  <c r="BK194"/>
  <c r="BK295"/>
  <c r="BK277"/>
  <c r="J243"/>
  <c r="J264"/>
  <c r="J278"/>
  <c r="BK243"/>
  <c r="J182"/>
  <c r="BK271"/>
  <c r="J228"/>
  <c r="BK151"/>
  <c r="J241"/>
  <c r="J205"/>
  <c r="J346"/>
  <c r="BK210"/>
  <c r="BK158"/>
  <c r="BK218"/>
  <c i="3" r="J326"/>
  <c r="BK317"/>
  <c r="J303"/>
  <c r="J280"/>
  <c r="BK249"/>
  <c r="J174"/>
  <c r="J302"/>
  <c r="BK285"/>
  <c r="BK255"/>
  <c r="BK304"/>
  <c r="J278"/>
  <c r="J254"/>
  <c r="BK242"/>
  <c r="J224"/>
  <c r="BK298"/>
  <c r="BK278"/>
  <c r="BK269"/>
  <c r="J259"/>
  <c r="J242"/>
  <c r="BK303"/>
  <c r="J279"/>
  <c r="BK259"/>
  <c r="J230"/>
  <c r="J149"/>
  <c r="BK272"/>
  <c r="BK260"/>
  <c r="BK240"/>
  <c r="BK234"/>
  <c r="BK223"/>
  <c r="BK209"/>
  <c r="BK184"/>
  <c r="J170"/>
  <c r="BK158"/>
  <c r="BK233"/>
  <c r="BK222"/>
  <c r="J236"/>
  <c r="BK221"/>
  <c r="J198"/>
  <c r="BK192"/>
  <c r="J151"/>
  <c r="J217"/>
  <c r="BK193"/>
  <c r="J212"/>
  <c r="BK183"/>
  <c r="BK153"/>
  <c r="J204"/>
  <c r="J142"/>
  <c r="J178"/>
  <c r="J171"/>
  <c r="J160"/>
  <c r="BK143"/>
  <c i="4" r="J226"/>
  <c r="J208"/>
  <c r="BK232"/>
  <c r="J224"/>
  <c r="J213"/>
  <c r="J199"/>
  <c r="BK189"/>
  <c r="BK187"/>
  <c r="J181"/>
  <c r="J243"/>
  <c r="J233"/>
  <c r="J216"/>
  <c r="BK196"/>
  <c r="J230"/>
  <c r="J211"/>
  <c r="J240"/>
  <c r="J225"/>
  <c r="BK199"/>
  <c r="BK141"/>
  <c r="BK224"/>
  <c r="BK195"/>
  <c r="BK163"/>
  <c r="BK197"/>
  <c r="BK142"/>
  <c r="J136"/>
  <c r="J163"/>
  <c r="J182"/>
  <c r="BK169"/>
  <c r="J183"/>
  <c r="J170"/>
  <c r="J178"/>
  <c r="BK168"/>
  <c r="BK158"/>
  <c r="BK136"/>
  <c r="BK179"/>
  <c r="J172"/>
  <c r="BK162"/>
  <c r="J165"/>
  <c r="J146"/>
  <c r="J159"/>
  <c r="BK145"/>
  <c r="J141"/>
  <c i="5" r="J171"/>
  <c r="J147"/>
  <c r="J240"/>
  <c i="6" r="J125"/>
  <c r="J121"/>
  <c i="7" r="J138"/>
  <c r="J126"/>
  <c r="J142"/>
  <c r="J128"/>
  <c r="J140"/>
  <c r="J145"/>
  <c i="2" r="J439"/>
  <c r="BK404"/>
  <c r="BK393"/>
  <c r="J317"/>
  <c r="BK224"/>
  <c r="J159"/>
  <c r="BK418"/>
  <c r="J409"/>
  <c r="J388"/>
  <c r="J375"/>
  <c r="BK365"/>
  <c r="BK357"/>
  <c r="BK353"/>
  <c r="BK321"/>
  <c r="BK261"/>
  <c r="BK209"/>
  <c r="J430"/>
  <c r="J424"/>
  <c r="BK414"/>
  <c r="J407"/>
  <c r="J391"/>
  <c r="BK376"/>
  <c r="BK363"/>
  <c r="BK329"/>
  <c r="BK313"/>
  <c r="J265"/>
  <c r="J183"/>
  <c r="J234"/>
  <c r="BK162"/>
  <c r="J380"/>
  <c r="J359"/>
  <c r="BK354"/>
  <c r="BK341"/>
  <c r="BK326"/>
  <c r="J309"/>
  <c r="BK238"/>
  <c r="BK229"/>
  <c r="J178"/>
  <c r="J382"/>
  <c r="BK346"/>
  <c r="J333"/>
  <c r="BK374"/>
  <c r="J334"/>
  <c r="BK174"/>
  <c r="BK276"/>
  <c r="BK181"/>
  <c r="J297"/>
  <c r="BK211"/>
  <c i="3" r="J311"/>
  <c r="J298"/>
  <c r="J286"/>
  <c r="J268"/>
  <c r="BK248"/>
  <c r="BK167"/>
  <c r="J177"/>
  <c r="J158"/>
  <c i="4" r="J244"/>
  <c i="5" r="BK232"/>
  <c r="BK215"/>
  <c r="J193"/>
  <c r="BK166"/>
  <c r="BK144"/>
  <c r="BK230"/>
  <c r="BK195"/>
  <c r="BK176"/>
  <c r="BK162"/>
  <c r="J145"/>
  <c i="6" r="BK121"/>
  <c r="J126"/>
  <c r="J127"/>
  <c r="BK123"/>
  <c i="7" r="J148"/>
  <c r="BK137"/>
  <c r="BK150"/>
  <c r="BK139"/>
  <c r="J134"/>
  <c r="J152"/>
  <c r="BK135"/>
  <c r="BK133"/>
  <c i="2" r="J218"/>
  <c r="J403"/>
  <c r="J393"/>
  <c r="BK377"/>
  <c r="J320"/>
  <c r="BK429"/>
  <c r="J413"/>
  <c r="J396"/>
  <c r="J387"/>
  <c r="BK235"/>
  <c r="J194"/>
  <c r="BK424"/>
  <c r="BK417"/>
  <c r="BK402"/>
  <c r="J390"/>
  <c r="BK381"/>
  <c r="J368"/>
  <c r="BK359"/>
  <c r="BK350"/>
  <c r="BK309"/>
  <c r="J221"/>
  <c r="BK436"/>
  <c r="J429"/>
  <c r="J417"/>
  <c r="J412"/>
  <c r="BK406"/>
  <c r="BK392"/>
  <c r="J377"/>
  <c r="J365"/>
  <c r="BK327"/>
  <c r="BK306"/>
  <c r="J259"/>
  <c r="J157"/>
  <c r="BK380"/>
  <c r="BK338"/>
  <c r="BK314"/>
  <c r="J363"/>
  <c r="BK317"/>
  <c r="BK288"/>
  <c r="BK179"/>
  <c r="J304"/>
  <c r="J239"/>
  <c r="BK188"/>
  <c r="BK163"/>
  <c r="BK149"/>
  <c r="BK345"/>
  <c r="BK320"/>
  <c r="BK242"/>
  <c r="J185"/>
  <c r="BK178"/>
  <c r="J367"/>
  <c r="BK245"/>
  <c r="BK183"/>
  <c r="BK155"/>
  <c r="BK300"/>
  <c r="J271"/>
  <c r="BK221"/>
  <c r="BK304"/>
  <c r="BK246"/>
  <c r="BK255"/>
  <c r="J231"/>
  <c r="J312"/>
  <c r="BK348"/>
  <c r="BK165"/>
  <c r="BK240"/>
  <c r="J293"/>
  <c r="BK270"/>
  <c r="BK225"/>
  <c r="BK146"/>
  <c r="J274"/>
  <c r="J222"/>
  <c r="J153"/>
  <c r="J229"/>
  <c r="BK206"/>
  <c r="BK159"/>
  <c r="BK287"/>
  <c i="3" r="J327"/>
  <c r="BK321"/>
  <c r="BK287"/>
  <c r="J275"/>
  <c r="BK178"/>
  <c r="BK322"/>
  <c r="J300"/>
  <c r="BK282"/>
  <c r="BK257"/>
  <c r="BK314"/>
  <c r="BK283"/>
  <c r="BK270"/>
  <c r="J237"/>
  <c r="BK229"/>
  <c r="J307"/>
  <c r="BK296"/>
  <c r="BK288"/>
  <c r="J267"/>
  <c r="J261"/>
  <c r="J248"/>
  <c r="BK297"/>
  <c r="J223"/>
  <c r="BK200"/>
  <c r="BK188"/>
  <c r="J222"/>
  <c r="J218"/>
  <c r="J196"/>
  <c r="J181"/>
  <c r="BK202"/>
  <c r="J202"/>
  <c r="J205"/>
  <c r="BK141"/>
  <c r="BK149"/>
  <c r="BK166"/>
  <c r="J165"/>
  <c r="J148"/>
  <c i="4" r="BK243"/>
  <c r="J218"/>
  <c r="BK240"/>
  <c r="BK231"/>
  <c r="BK221"/>
  <c r="J204"/>
  <c r="J193"/>
  <c r="J188"/>
  <c r="BK184"/>
  <c r="BK167"/>
  <c r="J234"/>
  <c r="BK225"/>
  <c r="BK206"/>
  <c r="J241"/>
  <c r="BK234"/>
  <c r="BK220"/>
  <c r="BK192"/>
  <c r="J217"/>
  <c r="J202"/>
  <c r="BK242"/>
  <c r="J210"/>
  <c r="J132"/>
  <c r="J196"/>
  <c r="J167"/>
  <c r="J191"/>
  <c r="J145"/>
  <c r="J133"/>
  <c r="J147"/>
  <c r="BK173"/>
  <c r="BK171"/>
  <c r="BK160"/>
  <c r="J173"/>
  <c r="J160"/>
  <c r="BK137"/>
  <c r="BK177"/>
  <c r="BK165"/>
  <c r="BK151"/>
  <c r="J135"/>
  <c r="J142"/>
  <c i="5" r="J230"/>
  <c r="BK223"/>
  <c r="BK209"/>
  <c r="BK202"/>
  <c r="J195"/>
  <c r="BK171"/>
  <c r="BK160"/>
  <c r="BK154"/>
  <c r="BK145"/>
  <c r="BK240"/>
  <c r="BK226"/>
  <c r="BK216"/>
  <c r="BK210"/>
  <c r="J204"/>
  <c r="J192"/>
  <c r="BK183"/>
  <c r="BK174"/>
  <c r="J159"/>
  <c r="J138"/>
  <c r="J238"/>
  <c r="BK227"/>
  <c r="J210"/>
  <c r="BK192"/>
  <c r="J169"/>
  <c r="J151"/>
  <c r="J234"/>
  <c r="J215"/>
  <c r="J202"/>
  <c r="J185"/>
  <c r="J177"/>
  <c r="BK149"/>
  <c i="6" r="J131"/>
  <c r="BK131"/>
  <c r="BK125"/>
  <c r="BK122"/>
  <c i="7" r="BK149"/>
  <c i="2" r="BK432"/>
  <c r="BK340"/>
  <c r="J319"/>
  <c r="BK303"/>
  <c r="BK292"/>
  <c r="BK263"/>
  <c r="J200"/>
  <c r="J164"/>
  <c r="J428"/>
  <c r="BK412"/>
  <c r="BK398"/>
  <c r="J286"/>
  <c r="BK441"/>
  <c r="J434"/>
  <c r="J420"/>
  <c r="BK403"/>
  <c r="BK390"/>
  <c r="BK312"/>
  <c r="BK198"/>
  <c r="BK189"/>
  <c r="BK420"/>
  <c r="BK416"/>
  <c r="J398"/>
  <c r="BK395"/>
  <c r="BK383"/>
  <c r="BK372"/>
  <c r="J361"/>
  <c r="J354"/>
  <c r="J327"/>
  <c r="J306"/>
  <c r="J246"/>
  <c r="BK184"/>
  <c r="J432"/>
  <c r="BK425"/>
  <c r="J421"/>
  <c r="J405"/>
  <c r="BK394"/>
  <c r="J373"/>
  <c r="BK334"/>
  <c r="BK319"/>
  <c r="J291"/>
  <c r="BK253"/>
  <c r="BK160"/>
  <c r="BK373"/>
  <c r="BK360"/>
  <c r="J353"/>
  <c r="J348"/>
  <c r="J342"/>
  <c r="J325"/>
  <c r="J343"/>
  <c r="J321"/>
  <c r="BK204"/>
  <c r="J180"/>
  <c r="BK234"/>
  <c r="BK272"/>
  <c r="J253"/>
  <c r="BK227"/>
  <c r="J260"/>
  <c r="BK214"/>
  <c r="J276"/>
  <c r="J223"/>
  <c r="BK250"/>
  <c r="J166"/>
  <c r="BK226"/>
  <c r="BK185"/>
  <c r="BK342"/>
  <c r="J207"/>
  <c r="BK172"/>
  <c r="BK286"/>
  <c r="J147"/>
  <c r="BK208"/>
  <c i="3" r="J323"/>
  <c r="BK313"/>
  <c r="BK301"/>
  <c r="J281"/>
  <c r="J257"/>
  <c r="J194"/>
  <c r="J163"/>
  <c r="BK312"/>
  <c r="J304"/>
  <c r="J266"/>
  <c r="BK323"/>
  <c r="J313"/>
  <c r="BK279"/>
  <c r="BK256"/>
  <c r="BK246"/>
  <c r="BK225"/>
  <c r="BK302"/>
  <c r="BK291"/>
  <c r="BK274"/>
  <c r="BK262"/>
  <c r="J252"/>
  <c r="J144"/>
  <c r="J292"/>
  <c r="J274"/>
  <c r="J250"/>
  <c r="J227"/>
  <c r="BK145"/>
  <c r="J183"/>
  <c r="J209"/>
  <c r="J199"/>
  <c r="J179"/>
  <c r="J206"/>
  <c r="J166"/>
  <c r="BK174"/>
  <c r="J146"/>
  <c r="J175"/>
  <c r="J150"/>
  <c i="4" r="J214"/>
  <c r="BK244"/>
  <c r="J227"/>
  <c r="J206"/>
  <c r="BK202"/>
  <c r="BK188"/>
  <c r="BK185"/>
  <c r="BK180"/>
  <c r="J242"/>
  <c r="BK227"/>
  <c r="BK208"/>
  <c r="BK130"/>
  <c r="J232"/>
  <c r="BK217"/>
  <c r="BK191"/>
  <c r="J237"/>
  <c r="BK212"/>
  <c r="J215"/>
  <c r="BK138"/>
  <c r="BK200"/>
  <c i="5" r="BK225"/>
  <c r="J214"/>
  <c r="BK204"/>
  <c r="J197"/>
  <c r="BK177"/>
  <c r="BK165"/>
  <c r="BK151"/>
  <c r="BK147"/>
  <c r="J135"/>
  <c r="J231"/>
  <c r="J213"/>
  <c r="BK206"/>
  <c r="BK199"/>
  <c r="J188"/>
  <c r="BK175"/>
  <c r="J168"/>
  <c r="J142"/>
  <c r="BK236"/>
  <c r="J219"/>
  <c r="BK194"/>
  <c r="J167"/>
  <c r="J154"/>
  <c r="BK138"/>
  <c r="J223"/>
  <c r="BK200"/>
  <c r="J190"/>
  <c r="BK181"/>
  <c r="J174"/>
  <c r="BK157"/>
  <c r="BK140"/>
  <c i="6" r="BK129"/>
  <c r="J130"/>
  <c r="BK126"/>
  <c r="J124"/>
  <c i="7" r="J153"/>
  <c r="J144"/>
  <c r="BK128"/>
  <c r="BK136"/>
  <c r="J155"/>
  <c r="J139"/>
  <c r="BK142"/>
  <c r="J129"/>
  <c i="2" r="J431"/>
  <c r="BK331"/>
  <c r="J313"/>
  <c r="BK296"/>
  <c r="J289"/>
  <c r="J283"/>
  <c r="BK220"/>
  <c r="BK166"/>
  <c r="BK426"/>
  <c r="BK405"/>
  <c r="BK401"/>
  <c r="J385"/>
  <c r="J340"/>
  <c r="BK236"/>
  <c r="J441"/>
  <c r="J435"/>
  <c r="BK421"/>
  <c r="J406"/>
  <c r="J394"/>
  <c r="J328"/>
  <c r="J219"/>
  <c r="BK193"/>
  <c i="3" r="BK284"/>
  <c r="J272"/>
  <c r="BK251"/>
  <c r="BK228"/>
  <c r="BK146"/>
  <c r="J265"/>
  <c r="BK245"/>
  <c r="J256"/>
  <c r="BK238"/>
  <c r="BK226"/>
  <c r="BK212"/>
  <c r="BK190"/>
  <c r="BK168"/>
  <c r="BK147"/>
  <c r="BK227"/>
  <c r="J213"/>
  <c r="BK218"/>
  <c r="BK211"/>
  <c r="BK189"/>
  <c r="J221"/>
  <c r="J210"/>
  <c r="J195"/>
  <c r="BK216"/>
  <c r="BK196"/>
  <c r="J188"/>
  <c r="BK208"/>
  <c r="J208"/>
  <c r="J143"/>
  <c r="J140"/>
  <c r="J187"/>
  <c r="BK170"/>
  <c r="BK152"/>
  <c r="J145"/>
  <c i="4" r="BK229"/>
  <c r="J212"/>
  <c r="J245"/>
  <c r="J229"/>
  <c r="J219"/>
  <c r="BK203"/>
  <c r="J192"/>
  <c r="J187"/>
  <c r="J185"/>
  <c r="J169"/>
  <c r="BK230"/>
  <c r="BK210"/>
  <c r="J198"/>
  <c r="J239"/>
  <c r="J228"/>
  <c r="BK215"/>
  <c r="J235"/>
  <c r="BK211"/>
  <c r="BK190"/>
  <c r="BK209"/>
  <c r="J130"/>
  <c i="5" r="J233"/>
  <c r="BK221"/>
  <c r="J158"/>
  <c r="BK231"/>
  <c r="J216"/>
  <c r="J194"/>
  <c r="J175"/>
  <c r="J160"/>
  <c r="J137"/>
  <c i="6" r="J128"/>
  <c r="BK128"/>
  <c r="J123"/>
  <c i="7" r="BK152"/>
  <c r="BK146"/>
  <c r="BK129"/>
  <c r="J149"/>
  <c r="J135"/>
  <c r="BK145"/>
  <c r="J137"/>
  <c r="J136"/>
  <c r="BK126"/>
  <c i="2" l="1" r="P156"/>
  <c r="T275"/>
  <c r="P389"/>
  <c r="BK177"/>
  <c r="J177"/>
  <c r="J103"/>
  <c r="P254"/>
  <c r="R298"/>
  <c r="T324"/>
  <c r="T370"/>
  <c r="P177"/>
  <c r="T258"/>
  <c r="T332"/>
  <c r="P408"/>
  <c r="P258"/>
  <c r="R318"/>
  <c r="BK370"/>
  <c r="J370"/>
  <c r="J117"/>
  <c r="R408"/>
  <c r="BK156"/>
  <c r="J156"/>
  <c r="J100"/>
  <c r="R173"/>
  <c r="P248"/>
  <c r="R267"/>
  <c r="BK332"/>
  <c r="J332"/>
  <c r="J114"/>
  <c r="BK389"/>
  <c r="J389"/>
  <c r="J118"/>
  <c r="R423"/>
  <c r="T156"/>
  <c r="BK258"/>
  <c r="J258"/>
  <c r="J108"/>
  <c r="BK324"/>
  <c r="J324"/>
  <c r="J113"/>
  <c r="T423"/>
  <c r="T145"/>
  <c r="P173"/>
  <c r="BK254"/>
  <c r="J254"/>
  <c r="J106"/>
  <c r="BK318"/>
  <c r="J318"/>
  <c r="J112"/>
  <c r="T389"/>
  <c r="BK203"/>
  <c r="J203"/>
  <c r="J104"/>
  <c r="P324"/>
  <c r="R156"/>
  <c r="R248"/>
  <c r="P267"/>
  <c r="BK351"/>
  <c r="J351"/>
  <c r="J116"/>
  <c r="P423"/>
  <c r="R145"/>
  <c r="BK267"/>
  <c r="J267"/>
  <c r="J109"/>
  <c r="P145"/>
  <c r="BK173"/>
  <c r="J173"/>
  <c r="J102"/>
  <c r="BK248"/>
  <c r="J248"/>
  <c r="J105"/>
  <c r="R258"/>
  <c r="P318"/>
  <c r="P370"/>
  <c r="T203"/>
  <c r="BK298"/>
  <c r="J298"/>
  <c r="J111"/>
  <c r="T351"/>
  <c i="3" r="P139"/>
  <c r="T159"/>
  <c r="P169"/>
  <c r="T176"/>
  <c r="P182"/>
  <c r="T182"/>
  <c r="T186"/>
  <c r="P264"/>
  <c r="BK299"/>
  <c r="J299"/>
  <c r="J112"/>
  <c r="R305"/>
  <c r="R310"/>
  <c r="T325"/>
  <c r="T324"/>
  <c i="2" r="T248"/>
  <c r="P298"/>
  <c r="P351"/>
  <c r="T408"/>
  <c r="P203"/>
  <c r="R275"/>
  <c r="R324"/>
  <c i="3" r="BK159"/>
  <c r="J159"/>
  <c r="J101"/>
  <c r="T162"/>
  <c r="R176"/>
  <c r="BK186"/>
  <c r="J186"/>
  <c r="J107"/>
  <c r="P186"/>
  <c r="BK264"/>
  <c r="J264"/>
  <c r="J110"/>
  <c r="R295"/>
  <c r="P305"/>
  <c r="P310"/>
  <c r="R325"/>
  <c r="R324"/>
  <c i="2" r="R203"/>
  <c r="T318"/>
  <c i="3" r="T139"/>
  <c r="BK162"/>
  <c r="J162"/>
  <c r="J102"/>
  <c r="R169"/>
  <c r="P207"/>
  <c r="BK253"/>
  <c r="J253"/>
  <c r="J109"/>
  <c r="T253"/>
  <c r="P295"/>
  <c r="BK305"/>
  <c r="J305"/>
  <c r="J113"/>
  <c r="T310"/>
  <c r="BK325"/>
  <c r="J325"/>
  <c r="J117"/>
  <c i="2" r="R177"/>
  <c r="BK275"/>
  <c r="J275"/>
  <c r="J110"/>
  <c r="R370"/>
  <c i="3" r="R139"/>
  <c r="R159"/>
  <c r="T169"/>
  <c r="BK182"/>
  <c r="J182"/>
  <c r="J105"/>
  <c r="R182"/>
  <c r="R186"/>
  <c r="R264"/>
  <c r="P299"/>
  <c r="P315"/>
  <c i="2" r="T298"/>
  <c r="R389"/>
  <c i="3" r="R162"/>
  <c r="P176"/>
  <c r="T207"/>
  <c r="P253"/>
  <c r="T295"/>
  <c r="T305"/>
  <c r="T315"/>
  <c i="4" r="P144"/>
  <c i="2" r="BK145"/>
  <c r="J145"/>
  <c r="J98"/>
  <c r="T173"/>
  <c r="R254"/>
  <c r="P332"/>
  <c i="3" r="BK139"/>
  <c r="J139"/>
  <c r="J98"/>
  <c r="P162"/>
  <c r="BK176"/>
  <c r="J176"/>
  <c r="J104"/>
  <c r="R207"/>
  <c r="R253"/>
  <c r="BK295"/>
  <c r="J295"/>
  <c r="J111"/>
  <c r="T299"/>
  <c r="R315"/>
  <c i="4" r="BK129"/>
  <c r="J129"/>
  <c r="J99"/>
  <c r="T129"/>
  <c r="T126"/>
  <c r="P134"/>
  <c r="BK140"/>
  <c r="J140"/>
  <c r="J101"/>
  <c r="T140"/>
  <c r="T144"/>
  <c r="R222"/>
  <c r="T236"/>
  <c i="5" r="BK133"/>
  <c r="J133"/>
  <c r="J98"/>
  <c r="T133"/>
  <c r="T132"/>
  <c r="BK141"/>
  <c r="J141"/>
  <c r="J100"/>
  <c r="T141"/>
  <c r="P146"/>
  <c r="BK152"/>
  <c r="J152"/>
  <c r="J102"/>
  <c r="T152"/>
  <c r="BK156"/>
  <c r="J156"/>
  <c r="J104"/>
  <c r="BK161"/>
  <c r="J161"/>
  <c r="J105"/>
  <c r="R161"/>
  <c r="BK184"/>
  <c r="J184"/>
  <c r="J107"/>
  <c r="T184"/>
  <c r="R207"/>
  <c r="P218"/>
  <c r="BK228"/>
  <c r="J228"/>
  <c r="J110"/>
  <c r="R228"/>
  <c r="R235"/>
  <c i="6" r="R120"/>
  <c r="R119"/>
  <c r="R118"/>
  <c i="2" r="T254"/>
  <c r="T267"/>
  <c r="R332"/>
  <c r="BK408"/>
  <c r="J408"/>
  <c r="J119"/>
  <c i="3" r="P159"/>
  <c r="BK169"/>
  <c r="J169"/>
  <c r="J103"/>
  <c r="BK207"/>
  <c r="J207"/>
  <c r="J108"/>
  <c r="T264"/>
  <c r="R299"/>
  <c r="BK310"/>
  <c r="J310"/>
  <c r="J114"/>
  <c r="BK315"/>
  <c r="J315"/>
  <c r="J115"/>
  <c r="P325"/>
  <c r="P324"/>
  <c i="4" r="P129"/>
  <c r="P126"/>
  <c r="BK134"/>
  <c r="J134"/>
  <c r="J100"/>
  <c r="T134"/>
  <c r="R140"/>
  <c r="BK144"/>
  <c r="J144"/>
  <c r="J103"/>
  <c r="BK222"/>
  <c r="J222"/>
  <c r="J104"/>
  <c r="T222"/>
  <c r="R236"/>
  <c i="5" r="R133"/>
  <c r="R141"/>
  <c r="R146"/>
  <c r="P152"/>
  <c r="P156"/>
  <c r="T156"/>
  <c r="T161"/>
  <c r="P170"/>
  <c r="T170"/>
  <c r="R184"/>
  <c r="P207"/>
  <c r="BK218"/>
  <c r="J218"/>
  <c r="J109"/>
  <c r="T218"/>
  <c r="T228"/>
  <c r="P235"/>
  <c i="6" r="BK120"/>
  <c r="BK119"/>
  <c r="J119"/>
  <c r="J97"/>
  <c r="T120"/>
  <c r="T119"/>
  <c r="T118"/>
  <c i="7" r="BK125"/>
  <c r="J125"/>
  <c r="J98"/>
  <c r="P125"/>
  <c r="BK130"/>
  <c r="J130"/>
  <c r="J99"/>
  <c r="R130"/>
  <c r="BK141"/>
  <c r="J141"/>
  <c r="J100"/>
  <c r="R141"/>
  <c r="BK147"/>
  <c r="J147"/>
  <c r="J101"/>
  <c r="R147"/>
  <c r="BK151"/>
  <c r="J151"/>
  <c r="J102"/>
  <c r="T151"/>
  <c i="2" r="T177"/>
  <c r="P275"/>
  <c r="R351"/>
  <c r="BK423"/>
  <c r="J423"/>
  <c r="J120"/>
  <c i="4" r="R129"/>
  <c r="R126"/>
  <c r="R125"/>
  <c r="R134"/>
  <c r="P140"/>
  <c r="R144"/>
  <c r="R143"/>
  <c r="P222"/>
  <c r="BK236"/>
  <c r="J236"/>
  <c r="J105"/>
  <c r="P236"/>
  <c i="5" r="P133"/>
  <c r="P132"/>
  <c r="P141"/>
  <c r="BK146"/>
  <c r="J146"/>
  <c r="J101"/>
  <c r="T146"/>
  <c r="R152"/>
  <c r="R156"/>
  <c r="P161"/>
  <c r="BK170"/>
  <c r="J170"/>
  <c r="J106"/>
  <c r="R170"/>
  <c r="R155"/>
  <c r="P184"/>
  <c r="BK207"/>
  <c r="J207"/>
  <c r="J108"/>
  <c r="T207"/>
  <c r="R218"/>
  <c r="P228"/>
  <c r="BK235"/>
  <c r="J235"/>
  <c r="J111"/>
  <c r="T235"/>
  <c i="6" r="P120"/>
  <c r="P119"/>
  <c r="P118"/>
  <c i="1" r="AU99"/>
  <c i="7" r="R125"/>
  <c r="T125"/>
  <c r="P130"/>
  <c r="T130"/>
  <c r="P141"/>
  <c r="T141"/>
  <c r="P147"/>
  <c r="T147"/>
  <c r="P151"/>
  <c r="R151"/>
  <c i="2" r="BK349"/>
  <c r="J349"/>
  <c r="J115"/>
  <c r="BK440"/>
  <c r="J440"/>
  <c r="J123"/>
  <c r="BK154"/>
  <c r="J154"/>
  <c r="J99"/>
  <c i="3" r="BK157"/>
  <c r="J157"/>
  <c r="J100"/>
  <c r="BK155"/>
  <c r="J155"/>
  <c r="J99"/>
  <c i="2" r="BK171"/>
  <c r="J171"/>
  <c r="J101"/>
  <c i="4" r="BK127"/>
  <c r="J127"/>
  <c r="J98"/>
  <c i="5" r="BK139"/>
  <c r="J139"/>
  <c r="J99"/>
  <c i="7" r="BK154"/>
  <c r="J154"/>
  <c r="J103"/>
  <c i="2" r="BK438"/>
  <c r="J438"/>
  <c r="J122"/>
  <c i="6" r="BK118"/>
  <c r="J118"/>
  <c r="J96"/>
  <c i="7" r="E85"/>
  <c r="F92"/>
  <c r="BE129"/>
  <c r="BE134"/>
  <c i="6" r="J120"/>
  <c r="J98"/>
  <c i="7" r="J89"/>
  <c r="J119"/>
  <c r="BE131"/>
  <c r="BE138"/>
  <c r="BE143"/>
  <c r="F91"/>
  <c r="J92"/>
  <c r="BE128"/>
  <c r="BE136"/>
  <c r="BE137"/>
  <c r="BE139"/>
  <c r="BE142"/>
  <c r="BE145"/>
  <c r="BE146"/>
  <c r="BE149"/>
  <c r="BE150"/>
  <c r="BE152"/>
  <c r="BE126"/>
  <c r="BE127"/>
  <c r="BE132"/>
  <c r="BE133"/>
  <c r="BE135"/>
  <c r="BE140"/>
  <c r="BE144"/>
  <c r="BE148"/>
  <c r="BE153"/>
  <c r="BE155"/>
  <c i="6" r="J115"/>
  <c r="E85"/>
  <c r="J89"/>
  <c r="J91"/>
  <c r="F114"/>
  <c r="F115"/>
  <c r="BE121"/>
  <c r="BE122"/>
  <c r="BE123"/>
  <c r="BE124"/>
  <c r="BE125"/>
  <c r="BE127"/>
  <c r="BE128"/>
  <c r="BE129"/>
  <c r="BE126"/>
  <c r="BE130"/>
  <c r="BE131"/>
  <c i="1" r="BD99"/>
  <c i="5" r="J91"/>
  <c r="F127"/>
  <c r="BE134"/>
  <c r="BE142"/>
  <c r="BE145"/>
  <c r="BE151"/>
  <c r="BE153"/>
  <c r="BE154"/>
  <c r="BE158"/>
  <c r="BE160"/>
  <c r="BE165"/>
  <c r="BE169"/>
  <c r="BE171"/>
  <c r="BE182"/>
  <c r="BE183"/>
  <c r="BE193"/>
  <c r="BE197"/>
  <c r="BE199"/>
  <c r="BE208"/>
  <c r="BE210"/>
  <c r="BE211"/>
  <c r="BE212"/>
  <c r="BE215"/>
  <c r="BE219"/>
  <c r="BE222"/>
  <c r="BE223"/>
  <c r="BE226"/>
  <c r="BE229"/>
  <c r="BE236"/>
  <c r="J89"/>
  <c r="J92"/>
  <c r="F128"/>
  <c r="BE136"/>
  <c r="BE147"/>
  <c r="BE148"/>
  <c r="BE159"/>
  <c r="BE168"/>
  <c r="BE172"/>
  <c r="BE173"/>
  <c r="BE178"/>
  <c r="BE185"/>
  <c r="BE186"/>
  <c r="BE190"/>
  <c r="BE191"/>
  <c r="BE196"/>
  <c r="BE198"/>
  <c r="BE202"/>
  <c r="BE203"/>
  <c r="BE204"/>
  <c r="BE205"/>
  <c r="BE206"/>
  <c r="BE209"/>
  <c r="BE213"/>
  <c r="BE216"/>
  <c r="BE224"/>
  <c r="BE225"/>
  <c r="BE234"/>
  <c r="BE240"/>
  <c r="E121"/>
  <c r="BE135"/>
  <c r="BE138"/>
  <c r="BE140"/>
  <c r="BE144"/>
  <c r="BE149"/>
  <c r="BE150"/>
  <c r="BE157"/>
  <c r="BE162"/>
  <c r="BE163"/>
  <c r="BE164"/>
  <c r="BE166"/>
  <c r="BE177"/>
  <c r="BE179"/>
  <c r="BE180"/>
  <c r="BE187"/>
  <c r="BE188"/>
  <c r="BE194"/>
  <c r="BE200"/>
  <c r="BE201"/>
  <c r="BE214"/>
  <c r="BE220"/>
  <c r="BE221"/>
  <c r="BE227"/>
  <c r="BE230"/>
  <c r="BE231"/>
  <c r="BE232"/>
  <c r="BE233"/>
  <c r="BE237"/>
  <c r="BE238"/>
  <c r="BE239"/>
  <c r="BE137"/>
  <c r="BE143"/>
  <c r="BE167"/>
  <c r="BE174"/>
  <c r="BE175"/>
  <c r="BE176"/>
  <c r="BE181"/>
  <c r="BE189"/>
  <c r="BE192"/>
  <c r="BE195"/>
  <c r="BE217"/>
  <c i="4" r="BE133"/>
  <c r="BE145"/>
  <c r="BE150"/>
  <c r="BE155"/>
  <c r="E85"/>
  <c r="F92"/>
  <c r="J119"/>
  <c r="BE135"/>
  <c r="BE141"/>
  <c r="BE146"/>
  <c r="BE147"/>
  <c r="BE157"/>
  <c r="BE160"/>
  <c r="BE162"/>
  <c r="BE168"/>
  <c i="3" r="BK138"/>
  <c r="J138"/>
  <c r="J97"/>
  <c i="4" r="J91"/>
  <c r="J122"/>
  <c r="BE149"/>
  <c r="BE152"/>
  <c r="BE163"/>
  <c r="BE153"/>
  <c r="BE154"/>
  <c r="BE164"/>
  <c r="BE166"/>
  <c r="BE169"/>
  <c i="3" r="BK324"/>
  <c r="J324"/>
  <c r="J116"/>
  <c i="4" r="F121"/>
  <c r="BE137"/>
  <c r="BE138"/>
  <c r="BE148"/>
  <c r="BE165"/>
  <c r="BE167"/>
  <c r="BE175"/>
  <c r="BE177"/>
  <c r="BE181"/>
  <c r="BE161"/>
  <c r="BE183"/>
  <c r="BE130"/>
  <c r="BE132"/>
  <c r="BE172"/>
  <c r="BE174"/>
  <c r="BE176"/>
  <c r="BE156"/>
  <c r="BE158"/>
  <c r="BE173"/>
  <c r="BE180"/>
  <c r="BE136"/>
  <c r="BE151"/>
  <c r="BE159"/>
  <c r="BE170"/>
  <c r="BE192"/>
  <c r="BE193"/>
  <c r="BE194"/>
  <c r="BE202"/>
  <c r="BE212"/>
  <c r="BE219"/>
  <c i="3" r="BK185"/>
  <c r="J185"/>
  <c r="J106"/>
  <c i="4" r="BE131"/>
  <c r="BE139"/>
  <c r="BE142"/>
  <c r="BE203"/>
  <c r="BE204"/>
  <c r="BE206"/>
  <c r="BE197"/>
  <c r="BE198"/>
  <c r="BE210"/>
  <c r="BE215"/>
  <c r="BE224"/>
  <c r="BE229"/>
  <c r="BE201"/>
  <c r="BE221"/>
  <c r="BE225"/>
  <c r="BE233"/>
  <c r="BE128"/>
  <c r="BE199"/>
  <c r="BE205"/>
  <c r="BE207"/>
  <c r="BE214"/>
  <c r="BE232"/>
  <c r="BE240"/>
  <c r="BE171"/>
  <c r="BE178"/>
  <c r="BE179"/>
  <c r="BE182"/>
  <c r="BE184"/>
  <c r="BE185"/>
  <c r="BE186"/>
  <c r="BE187"/>
  <c r="BE188"/>
  <c r="BE189"/>
  <c r="BE195"/>
  <c r="BE196"/>
  <c r="BE208"/>
  <c r="BE216"/>
  <c r="BE217"/>
  <c r="BE218"/>
  <c r="BE220"/>
  <c r="BE223"/>
  <c r="BE227"/>
  <c r="BE230"/>
  <c r="BE234"/>
  <c r="BE235"/>
  <c r="BE237"/>
  <c r="BE241"/>
  <c r="BE243"/>
  <c r="BE190"/>
  <c r="BE191"/>
  <c r="BE200"/>
  <c r="BE209"/>
  <c r="BE211"/>
  <c r="BE213"/>
  <c r="BE226"/>
  <c r="BE228"/>
  <c r="BE231"/>
  <c r="BE238"/>
  <c r="BE239"/>
  <c r="BE242"/>
  <c r="BE244"/>
  <c r="BE245"/>
  <c i="2" r="BK144"/>
  <c r="J144"/>
  <c r="J97"/>
  <c i="3" r="BE152"/>
  <c r="BE154"/>
  <c r="BE161"/>
  <c r="BE166"/>
  <c r="BE145"/>
  <c r="BE150"/>
  <c r="BE151"/>
  <c r="BE187"/>
  <c r="BE147"/>
  <c r="BE148"/>
  <c r="BE175"/>
  <c r="BE177"/>
  <c r="BE179"/>
  <c r="BE180"/>
  <c r="BE188"/>
  <c r="BE143"/>
  <c r="BE158"/>
  <c r="BE160"/>
  <c r="BE171"/>
  <c r="E85"/>
  <c r="J89"/>
  <c r="F91"/>
  <c r="J91"/>
  <c r="F92"/>
  <c r="J92"/>
  <c r="BE140"/>
  <c r="BE141"/>
  <c r="BE142"/>
  <c r="BE205"/>
  <c r="BE170"/>
  <c r="BE206"/>
  <c r="BE164"/>
  <c r="BE167"/>
  <c r="BE168"/>
  <c r="BE172"/>
  <c r="BE178"/>
  <c r="BE189"/>
  <c r="BE196"/>
  <c r="BE198"/>
  <c r="BE208"/>
  <c r="BE209"/>
  <c r="BE195"/>
  <c r="BE197"/>
  <c r="BE204"/>
  <c r="BE212"/>
  <c r="BE219"/>
  <c r="BE222"/>
  <c r="BE184"/>
  <c r="BE200"/>
  <c r="BE213"/>
  <c r="BE218"/>
  <c r="BE221"/>
  <c r="BE226"/>
  <c r="BE227"/>
  <c r="BE149"/>
  <c r="BE163"/>
  <c r="BE153"/>
  <c r="BE181"/>
  <c r="BE183"/>
  <c r="BE190"/>
  <c r="BE191"/>
  <c r="BE193"/>
  <c r="BE194"/>
  <c r="BE201"/>
  <c r="BE214"/>
  <c r="BE215"/>
  <c r="BE220"/>
  <c r="BE224"/>
  <c r="BE231"/>
  <c r="BE233"/>
  <c r="BE236"/>
  <c r="BE238"/>
  <c r="BE242"/>
  <c r="BE210"/>
  <c r="BE216"/>
  <c r="BE217"/>
  <c r="BE156"/>
  <c r="BE165"/>
  <c r="BE174"/>
  <c r="BE192"/>
  <c r="BE199"/>
  <c r="BE202"/>
  <c r="BE203"/>
  <c r="BE211"/>
  <c r="BE225"/>
  <c r="BE251"/>
  <c r="BE234"/>
  <c r="BE235"/>
  <c r="BE259"/>
  <c r="BE263"/>
  <c r="BE280"/>
  <c r="BE144"/>
  <c r="BE229"/>
  <c r="BE232"/>
  <c r="BE237"/>
  <c r="BE240"/>
  <c r="BE249"/>
  <c r="BE270"/>
  <c r="BE273"/>
  <c r="BE275"/>
  <c r="BE278"/>
  <c r="BE283"/>
  <c r="BE289"/>
  <c r="BE300"/>
  <c r="BE306"/>
  <c r="BE146"/>
  <c r="BE246"/>
  <c r="BE254"/>
  <c r="BE258"/>
  <c r="BE268"/>
  <c r="BE276"/>
  <c r="BE279"/>
  <c r="BE281"/>
  <c r="BE286"/>
  <c r="BE293"/>
  <c r="BE304"/>
  <c r="BE311"/>
  <c r="BE312"/>
  <c r="BE316"/>
  <c r="BE318"/>
  <c r="BE223"/>
  <c r="BE228"/>
  <c r="BE230"/>
  <c r="BE239"/>
  <c r="BE241"/>
  <c r="BE243"/>
  <c r="BE244"/>
  <c r="BE248"/>
  <c r="BE250"/>
  <c r="BE252"/>
  <c r="BE257"/>
  <c r="BE261"/>
  <c r="BE262"/>
  <c r="BE282"/>
  <c r="BE288"/>
  <c r="BE290"/>
  <c r="BE291"/>
  <c r="BE303"/>
  <c r="BE309"/>
  <c r="BE319"/>
  <c r="BE320"/>
  <c r="BE322"/>
  <c r="BE265"/>
  <c r="BE267"/>
  <c r="BE287"/>
  <c r="BE292"/>
  <c r="BE296"/>
  <c r="BE298"/>
  <c r="BE301"/>
  <c r="BE302"/>
  <c r="BE313"/>
  <c r="BE314"/>
  <c r="BE317"/>
  <c r="BE173"/>
  <c r="BE245"/>
  <c r="BE247"/>
  <c r="BE255"/>
  <c r="BE256"/>
  <c r="BE260"/>
  <c r="BE266"/>
  <c r="BE269"/>
  <c r="BE271"/>
  <c r="BE272"/>
  <c r="BE274"/>
  <c r="BE277"/>
  <c r="BE284"/>
  <c r="BE285"/>
  <c r="BE294"/>
  <c r="BE297"/>
  <c r="BE307"/>
  <c r="BE308"/>
  <c r="BE321"/>
  <c r="BE323"/>
  <c r="BE326"/>
  <c r="BE327"/>
  <c i="2" r="J139"/>
  <c r="BE149"/>
  <c r="BE166"/>
  <c r="BE216"/>
  <c r="BE280"/>
  <c r="BE283"/>
  <c r="BE290"/>
  <c r="BE152"/>
  <c r="BE169"/>
  <c r="BE196"/>
  <c r="BE287"/>
  <c r="BE289"/>
  <c r="BE291"/>
  <c r="BE163"/>
  <c r="BE170"/>
  <c r="BE278"/>
  <c r="BE292"/>
  <c r="BE294"/>
  <c r="BE296"/>
  <c r="F91"/>
  <c r="BE159"/>
  <c r="BE179"/>
  <c r="BE191"/>
  <c r="BE202"/>
  <c r="BE224"/>
  <c r="BE263"/>
  <c r="BE264"/>
  <c r="BE270"/>
  <c r="BE272"/>
  <c r="BE276"/>
  <c r="BE288"/>
  <c r="E133"/>
  <c r="BE164"/>
  <c r="BE167"/>
  <c r="BE172"/>
  <c r="BE214"/>
  <c r="BE235"/>
  <c r="BE240"/>
  <c r="BE244"/>
  <c r="BE245"/>
  <c r="BE274"/>
  <c r="BE277"/>
  <c r="BE302"/>
  <c r="BE208"/>
  <c r="BE268"/>
  <c r="BE150"/>
  <c r="BE151"/>
  <c r="BE181"/>
  <c r="BE251"/>
  <c r="BE281"/>
  <c r="BE345"/>
  <c r="BE311"/>
  <c r="BE312"/>
  <c r="BE313"/>
  <c r="J137"/>
  <c r="BE162"/>
  <c r="BE178"/>
  <c r="BE183"/>
  <c r="BE226"/>
  <c r="BE247"/>
  <c r="BE266"/>
  <c r="BE279"/>
  <c r="BE295"/>
  <c r="BE305"/>
  <c r="BE303"/>
  <c r="BE354"/>
  <c r="BE197"/>
  <c r="BE265"/>
  <c r="BE269"/>
  <c r="BE273"/>
  <c r="BE301"/>
  <c r="BE175"/>
  <c r="BE176"/>
  <c r="BE190"/>
  <c r="BE200"/>
  <c r="BE201"/>
  <c r="BE209"/>
  <c r="BE232"/>
  <c r="BE234"/>
  <c r="BE239"/>
  <c r="BE256"/>
  <c r="BE259"/>
  <c r="BE261"/>
  <c r="BE282"/>
  <c r="BE358"/>
  <c r="BE153"/>
  <c r="BE165"/>
  <c r="BE180"/>
  <c r="BE215"/>
  <c r="BE229"/>
  <c r="BE236"/>
  <c r="BE241"/>
  <c r="BE243"/>
  <c r="BE271"/>
  <c r="BE284"/>
  <c r="BE286"/>
  <c r="BE148"/>
  <c r="BE158"/>
  <c r="BE160"/>
  <c r="BE182"/>
  <c r="BE187"/>
  <c r="BE220"/>
  <c r="BE238"/>
  <c r="BE249"/>
  <c r="BE252"/>
  <c r="BE297"/>
  <c r="BE307"/>
  <c r="BE316"/>
  <c r="BE319"/>
  <c r="BE322"/>
  <c r="BE327"/>
  <c r="BE329"/>
  <c r="BE334"/>
  <c r="BE335"/>
  <c r="BE336"/>
  <c r="BE353"/>
  <c r="BE357"/>
  <c r="BE360"/>
  <c r="BE369"/>
  <c r="BE146"/>
  <c r="BE174"/>
  <c r="BE206"/>
  <c r="BE250"/>
  <c r="BE285"/>
  <c r="BE306"/>
  <c r="BE155"/>
  <c r="BE184"/>
  <c r="BE189"/>
  <c r="BE204"/>
  <c r="BE227"/>
  <c r="BE237"/>
  <c r="BE314"/>
  <c r="BE325"/>
  <c r="BE326"/>
  <c r="BE344"/>
  <c r="BE373"/>
  <c r="BE375"/>
  <c r="BE404"/>
  <c r="BE230"/>
  <c r="BE315"/>
  <c r="BE317"/>
  <c r="BE321"/>
  <c r="BE350"/>
  <c r="BE352"/>
  <c r="BE355"/>
  <c r="BE359"/>
  <c r="BE363"/>
  <c r="BE366"/>
  <c r="BE368"/>
  <c r="BE372"/>
  <c r="BE374"/>
  <c r="BE379"/>
  <c r="BE381"/>
  <c r="BE407"/>
  <c r="BE188"/>
  <c r="BE193"/>
  <c r="BE225"/>
  <c r="BE242"/>
  <c r="BE253"/>
  <c r="BE331"/>
  <c r="BE340"/>
  <c r="BE346"/>
  <c r="BE347"/>
  <c r="BE356"/>
  <c r="BE361"/>
  <c r="BE364"/>
  <c r="BE365"/>
  <c r="BE377"/>
  <c r="BE383"/>
  <c r="BE414"/>
  <c r="BE168"/>
  <c r="BE192"/>
  <c r="BE194"/>
  <c r="BE195"/>
  <c r="BE218"/>
  <c r="BE223"/>
  <c r="BE246"/>
  <c r="BE157"/>
  <c r="BE185"/>
  <c r="BE210"/>
  <c r="BE212"/>
  <c r="BE213"/>
  <c r="BE260"/>
  <c r="BE293"/>
  <c r="BE323"/>
  <c r="BE328"/>
  <c r="BE338"/>
  <c r="BE362"/>
  <c r="BE367"/>
  <c r="BE388"/>
  <c r="BE392"/>
  <c r="BE397"/>
  <c r="BE402"/>
  <c r="BE403"/>
  <c r="BE412"/>
  <c r="BE415"/>
  <c r="BE419"/>
  <c r="BE420"/>
  <c r="BE433"/>
  <c r="BE436"/>
  <c r="BE439"/>
  <c r="F140"/>
  <c r="BE147"/>
  <c r="BE186"/>
  <c r="BE211"/>
  <c r="BE219"/>
  <c r="BE228"/>
  <c r="BE309"/>
  <c r="BE310"/>
  <c r="BE330"/>
  <c r="BE339"/>
  <c r="BE341"/>
  <c r="BE342"/>
  <c r="BE348"/>
  <c r="BE378"/>
  <c r="BE384"/>
  <c r="BE387"/>
  <c r="BE390"/>
  <c r="BE391"/>
  <c r="BE393"/>
  <c r="BE413"/>
  <c r="BE425"/>
  <c r="BE427"/>
  <c r="J92"/>
  <c r="BE161"/>
  <c r="BE221"/>
  <c r="BE222"/>
  <c r="BE320"/>
  <c r="BE333"/>
  <c r="BE343"/>
  <c r="BE385"/>
  <c r="BE386"/>
  <c r="BE394"/>
  <c r="BE396"/>
  <c r="BE398"/>
  <c r="BE399"/>
  <c r="BE400"/>
  <c r="BE401"/>
  <c r="BE405"/>
  <c r="BE406"/>
  <c r="BE411"/>
  <c r="BE416"/>
  <c r="BE418"/>
  <c r="BE426"/>
  <c r="BE430"/>
  <c r="BE431"/>
  <c r="BE432"/>
  <c r="BE441"/>
  <c r="BE217"/>
  <c r="BE231"/>
  <c r="BE233"/>
  <c r="BE337"/>
  <c r="BE371"/>
  <c r="BE376"/>
  <c r="BE380"/>
  <c r="BE382"/>
  <c r="BE395"/>
  <c r="BE409"/>
  <c r="BE410"/>
  <c r="BE417"/>
  <c r="BE421"/>
  <c r="BE422"/>
  <c r="BE424"/>
  <c r="BE428"/>
  <c r="BE429"/>
  <c r="BE198"/>
  <c r="BE199"/>
  <c r="BE205"/>
  <c r="BE207"/>
  <c r="BE255"/>
  <c r="BE262"/>
  <c r="BE299"/>
  <c r="BE300"/>
  <c r="BE304"/>
  <c r="BE308"/>
  <c r="BE434"/>
  <c r="BE435"/>
  <c r="F36"/>
  <c i="1" r="BC95"/>
  <c i="2" r="J34"/>
  <c i="1" r="AW95"/>
  <c i="2" r="F37"/>
  <c i="1" r="BD95"/>
  <c i="2" r="F34"/>
  <c i="1" r="BA95"/>
  <c i="5" r="F37"/>
  <c i="1" r="BD98"/>
  <c i="7" r="J34"/>
  <c i="1" r="AW100"/>
  <c i="5" r="F34"/>
  <c i="1" r="BA98"/>
  <c i="4" r="F34"/>
  <c i="1" r="BA97"/>
  <c i="6" r="F34"/>
  <c i="1" r="BA99"/>
  <c i="7" r="F36"/>
  <c i="1" r="BC100"/>
  <c i="4" r="F36"/>
  <c i="1" r="BC97"/>
  <c i="6" r="F35"/>
  <c i="1" r="BB99"/>
  <c i="6" r="F36"/>
  <c i="1" r="BC99"/>
  <c i="5" r="F35"/>
  <c i="1" r="BB98"/>
  <c i="5" r="F36"/>
  <c i="1" r="BC98"/>
  <c i="2" r="F35"/>
  <c i="1" r="BB95"/>
  <c i="3" r="F35"/>
  <c i="1" r="BB96"/>
  <c i="4" r="F35"/>
  <c i="1" r="BB97"/>
  <c i="7" r="F34"/>
  <c i="1" r="BA100"/>
  <c i="3" r="F37"/>
  <c i="1" r="BD96"/>
  <c i="3" r="F34"/>
  <c i="1" r="BA96"/>
  <c i="4" r="J34"/>
  <c i="1" r="AW97"/>
  <c i="6" r="J34"/>
  <c i="1" r="AW99"/>
  <c i="7" r="F37"/>
  <c i="1" r="BD100"/>
  <c i="5" r="J34"/>
  <c i="1" r="AW98"/>
  <c i="3" r="F36"/>
  <c i="1" r="BC96"/>
  <c i="3" r="J34"/>
  <c i="1" r="AW96"/>
  <c i="4" r="F37"/>
  <c i="1" r="BD97"/>
  <c i="7" r="F35"/>
  <c i="1" r="BB100"/>
  <c i="4" l="1" r="P143"/>
  <c r="P125"/>
  <c i="1" r="AU97"/>
  <c i="3" r="T138"/>
  <c i="2" r="R144"/>
  <c r="P144"/>
  <c r="T144"/>
  <c i="5" r="R132"/>
  <c r="R131"/>
  <c i="4" r="T143"/>
  <c r="T125"/>
  <c i="3" r="R138"/>
  <c r="P185"/>
  <c r="P138"/>
  <c r="P137"/>
  <c i="1" r="AU96"/>
  <c i="7" r="T124"/>
  <c r="T123"/>
  <c r="P124"/>
  <c r="P123"/>
  <c i="1" r="AU100"/>
  <c i="2" r="T257"/>
  <c i="5" r="P155"/>
  <c r="P131"/>
  <c i="1" r="AU98"/>
  <c i="7" r="R124"/>
  <c r="R123"/>
  <c i="5" r="T155"/>
  <c r="T131"/>
  <c i="3" r="R185"/>
  <c r="T185"/>
  <c i="2" r="R257"/>
  <c r="P257"/>
  <c r="BK437"/>
  <c r="J437"/>
  <c r="J121"/>
  <c r="BK257"/>
  <c r="J257"/>
  <c r="J107"/>
  <c i="5" r="BK132"/>
  <c r="J132"/>
  <c r="J97"/>
  <c i="4" r="BK126"/>
  <c r="J126"/>
  <c r="J97"/>
  <c r="BK143"/>
  <c r="J143"/>
  <c r="J102"/>
  <c i="5" r="BK155"/>
  <c r="J155"/>
  <c r="J103"/>
  <c i="7" r="BK124"/>
  <c r="J124"/>
  <c r="J97"/>
  <c i="3" r="BK137"/>
  <c r="J137"/>
  <c i="2" r="BK143"/>
  <c r="J143"/>
  <c r="J33"/>
  <c i="1" r="AV95"/>
  <c r="AT95"/>
  <c i="3" r="J33"/>
  <c i="1" r="AV96"/>
  <c r="AT96"/>
  <c i="5" r="F33"/>
  <c i="1" r="AZ98"/>
  <c i="6" r="J33"/>
  <c i="1" r="AV99"/>
  <c r="AT99"/>
  <c r="BC94"/>
  <c r="W32"/>
  <c i="2" r="F33"/>
  <c i="1" r="AZ95"/>
  <c i="4" r="F33"/>
  <c i="1" r="AZ97"/>
  <c i="3" r="F33"/>
  <c i="1" r="AZ96"/>
  <c i="7" r="J33"/>
  <c i="1" r="AV100"/>
  <c r="AT100"/>
  <c i="6" r="J30"/>
  <c i="1" r="AG99"/>
  <c r="BB94"/>
  <c r="AX94"/>
  <c i="4" r="J33"/>
  <c i="1" r="AV97"/>
  <c r="AT97"/>
  <c i="5" r="J33"/>
  <c i="1" r="AV98"/>
  <c r="AT98"/>
  <c i="6" r="F33"/>
  <c i="1" r="AZ99"/>
  <c r="BA94"/>
  <c r="W30"/>
  <c i="7" r="F33"/>
  <c i="1" r="AZ100"/>
  <c r="BD94"/>
  <c r="W33"/>
  <c i="3" r="J30"/>
  <c i="1" r="AG96"/>
  <c i="2" r="J30"/>
  <c i="1" r="AG95"/>
  <c i="2" l="1" r="R143"/>
  <c i="3" r="R137"/>
  <c i="2" r="T143"/>
  <c r="P143"/>
  <c i="1" r="AU95"/>
  <c i="3" r="T137"/>
  <c i="5" r="BK131"/>
  <c r="J131"/>
  <c r="J96"/>
  <c i="7" r="BK123"/>
  <c r="J123"/>
  <c r="J96"/>
  <c i="4" r="BK125"/>
  <c r="J125"/>
  <c r="J96"/>
  <c i="1" r="AN99"/>
  <c i="6" r="J39"/>
  <c i="1" r="AN96"/>
  <c i="3" r="J96"/>
  <c i="1" r="AN95"/>
  <c i="2" r="J96"/>
  <c i="3" r="J39"/>
  <c i="2" r="J39"/>
  <c i="1" r="AU94"/>
  <c r="W31"/>
  <c r="AY94"/>
  <c r="AW94"/>
  <c r="AK30"/>
  <c r="AZ94"/>
  <c r="AV94"/>
  <c r="AK29"/>
  <c i="7" l="1" r="J30"/>
  <c i="1" r="AG100"/>
  <c i="4" r="J30"/>
  <c i="1" r="AG97"/>
  <c i="5" r="J30"/>
  <c i="1" r="AG98"/>
  <c r="W29"/>
  <c r="AT94"/>
  <c i="7" l="1" r="J39"/>
  <c i="4" r="J39"/>
  <c i="5" r="J39"/>
  <c i="1" r="AN100"/>
  <c r="AN97"/>
  <c r="AN98"/>
  <c r="AG94"/>
  <c r="AK26"/>
  <c r="AK35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<sst xmlns="http://schemas.openxmlformats.org/spreadsheetml/2006/main">
  <si>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</si>
  <si>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</si>
  <si>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</si>
  <si>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</si>
  <si>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</si>
  <si>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{5734f26c-4c5f-4ca0-9fbb-048177990395}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</si>
  <si>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</si>
  <si>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</si>
  <si>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</si>
  <si>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</si>
  <si>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</si>
  <si>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</si>
  <si>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</si>
  <si>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</si>
  <si>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</si>
  <si>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</si>
  <si>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</si>
  <si>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Kalinův mlýn</t>
  </si>
  <si>
    <t>KSO:</t>
  </si>
  <si>
    <t>CC-CZ:</t>
  </si>
  <si>
    <t>Místo:</t>
  </si>
  <si>
    <t xml:space="preserve"> </t>
  </si>
  <si>
    <t>Datum:</t>
  </si>
  <si>
    <t>14. 12. 2023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</si>
  <si>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</si>
  <si>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</si>
  <si>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</si>
  <si>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</si>
  <si>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</si>
  <si>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</si>
  <si>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</si>
  <si>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</si>
  <si>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</si>
  <si>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</si>
  <si>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</si>
  <si>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</si>
  <si>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</si>
  <si>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</si>
  <si>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</si>
  <si>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</si>
  <si>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</si>
  <si>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</si>
  <si>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</si>
  <si>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</si>
  <si>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</si>
  <si>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</si>
  <si>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</si>
  <si>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</si>
  <si>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</si>
  <si>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</si>
  <si>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</si>
  <si>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</si>
  <si>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</si>
  <si>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</si>
  <si>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</si>
  <si>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</si>
  <si>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</si>
  <si>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</si>
  <si>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</si>
  <si>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</si>
  <si>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</si>
  <si>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</si>
  <si>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</si>
  <si>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</si>
  <si>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</si>
  <si>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</si>
  <si>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</si>
  <si>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</si>
  <si>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</si>
  <si>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</si>
  <si>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</si>
  <si>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</si>
  <si>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</si>
  <si>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</si>
  <si>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</si>
  <si>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</si>
  <si>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</si>
  <si>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</si>
  <si>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</si>
  <si>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Stavební část</t>
  </si>
  <si>
    <t>STA</t>
  </si>
  <si>
    <t>{bd025b35-ed49-4e5b-bcc4-15f1dbbd6fd5}</t>
  </si>
  <si>
    <t>2</t>
  </si>
  <si>
    <t>ZTI</t>
  </si>
  <si>
    <t>{4e289b6e-66e6-485d-bee0-48d4b1b9216e}</t>
  </si>
  <si>
    <t>3</t>
  </si>
  <si>
    <t>Elektroinstalace</t>
  </si>
  <si>
    <t>{b4fa95b2-70b9-41c4-b1c1-3335c42573e1}</t>
  </si>
  <si>
    <t>4</t>
  </si>
  <si>
    <t>Vytápění</t>
  </si>
  <si>
    <t>{3c90d7d9-a47b-4457-8d68-768af302df96}</t>
  </si>
  <si>
    <t>5</t>
  </si>
  <si>
    <t>ČOV</t>
  </si>
  <si>
    <t>{05b2bcc1-9c1e-4cd4-8382-fb223617f1e7}</t>
  </si>
  <si>
    <t>6</t>
  </si>
  <si>
    <t>VRN</t>
  </si>
  <si>
    <t>{209c79f4-2846-4fd7-bfb3-775cf2978611}</t>
  </si>
  <si>
    <t>KRYCÍ LIST SOUPISU PRACÍ</t>
  </si>
  <si>
    <t>Objekt:</t>
  </si>
  <si>
    <t>1 - Stavební část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</si>
  <si>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</si>
  <si>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</si>
  <si>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</si>
  <si>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</si>
  <si>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</si>
  <si>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</si>
  <si>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</si>
  <si>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</si>
  <si>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</si>
  <si>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</si>
  <si>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</si>
  <si>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</si>
  <si>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</si>
  <si>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</si>
  <si>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</si>
  <si>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</si>
  <si>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</si>
  <si>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713 - Izolace tepelné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</si>
  <si>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</si>
  <si>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</si>
  <si>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</si>
  <si>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</si>
  <si>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</si>
  <si>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</si>
  <si>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</si>
  <si>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776 - Podlahy povlakové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</si>
  <si>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</si>
  <si>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</si>
  <si>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</si>
  <si>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</si>
  <si>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46-M - Zemní práce při extr.mont.pracích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</si>
  <si>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</si>
  <si>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</si>
  <si>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</si>
  <si>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</si>
  <si>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</si>
  <si>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</si>
  <si>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</si>
  <si>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</si>
  <si>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</si>
  <si>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</si>
  <si>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</si>
  <si>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</si>
  <si>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</si>
  <si>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</si>
  <si>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</si>
  <si>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</si>
  <si>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</si>
  <si>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</si>
  <si>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</si>
  <si>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</si>
  <si>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</si>
  <si>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</si>
  <si>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1325598035</t>
  </si>
  <si>
    <t>115101301</t>
  </si>
  <si>
    <t>Pohotovost čerpací soupravy pro dopravní výšku do 10 m přítok do 500 l/min</t>
  </si>
  <si>
    <t>den</t>
  </si>
  <si>
    <t>-365311450</t>
  </si>
  <si>
    <t>122211101</t>
  </si>
  <si>
    <t>Odkopávky a prokopávky v hornině třídy těžitelnosti I, skupiny 3 ručně</t>
  </si>
  <si>
    <t>m3</t>
  </si>
  <si>
    <t>1063367207</t>
  </si>
  <si>
    <t>162211311</t>
  </si>
  <si>
    <t>Vodorovné přemístění výkopku z horniny třídy těžitelnosti I skupiny 1 až 3 stavebním kolečkem do 10 m</t>
  </si>
  <si>
    <t>1601887477</t>
  </si>
  <si>
    <t>162211319</t>
  </si>
  <si>
    <t>Příplatek k vodorovnému přemístění výkopku z horniny třídy těžitelnosti I skupiny 1 až 3 stavebním kolečkem za každých dalších 10 m</t>
  </si>
  <si>
    <t>-677310817</t>
  </si>
  <si>
    <t>162751117</t>
  </si>
  <si>
    <t>Vodorovné přemístění přes 9 000 do 10000 m výkopku/sypaniny z horniny třídy těžitelnosti I skupiny 1 až 3</t>
  </si>
  <si>
    <t>438301577</t>
  </si>
  <si>
    <t>7</t>
  </si>
  <si>
    <t>162751119</t>
  </si>
  <si>
    <t>Příplatek k vodorovnému přemístění výkopku/sypaniny z horniny třídy těžitelnosti I skupiny 1 až 3 ZKD 1000 m přes 10000 m</t>
  </si>
  <si>
    <t>1535059864</t>
  </si>
  <si>
    <t>8</t>
  </si>
  <si>
    <t>171201221</t>
  </si>
  <si>
    <t>Poplatek za uložení na skládce (skládkovné) zeminy a kamení kód odpadu 17 05 04</t>
  </si>
  <si>
    <t>t</t>
  </si>
  <si>
    <t>-1668774882</t>
  </si>
  <si>
    <t>Zakládání</t>
  </si>
  <si>
    <t>9</t>
  </si>
  <si>
    <t>272313711</t>
  </si>
  <si>
    <t>Základové klenby z betonu tř. C 20/25</t>
  </si>
  <si>
    <t>-1614829299</t>
  </si>
  <si>
    <t>Svislé a kompletní konstrukce</t>
  </si>
  <si>
    <t>10</t>
  </si>
  <si>
    <t>310237251</t>
  </si>
  <si>
    <t>Zazdívka otvorů pl přes 0,09 do 0,25 m2 ve zdivu nadzákladovém cihlami pálenými tl přes 300 do 450 mm</t>
  </si>
  <si>
    <t>kus</t>
  </si>
  <si>
    <t>47133473</t>
  </si>
  <si>
    <t>11</t>
  </si>
  <si>
    <t>310239211</t>
  </si>
  <si>
    <t>Zazdívka otvorů pl přes 1 do 4 m2 ve zdivu nadzákladovém cihlami pálenými na MVC</t>
  </si>
  <si>
    <t>1088967982</t>
  </si>
  <si>
    <t>12</t>
  </si>
  <si>
    <t>311278221</t>
  </si>
  <si>
    <t>Zdivo z vápenopískových plných cihel VF přes P15 do P25 na maltu M20</t>
  </si>
  <si>
    <t>237711282</t>
  </si>
  <si>
    <t>13</t>
  </si>
  <si>
    <t>314231521</t>
  </si>
  <si>
    <t>Zdivo komínů nad střechou průduch do 150x150 na MC včetně spárování z lícových cihel dl 290 mm</t>
  </si>
  <si>
    <t>-392787036</t>
  </si>
  <si>
    <t>14</t>
  </si>
  <si>
    <t>317121251</t>
  </si>
  <si>
    <t>Montáž ŽB překladů prefabrikovaných do rýh světlosti otvoru přes 1050 do 1800 mm</t>
  </si>
  <si>
    <t>960929791</t>
  </si>
  <si>
    <t>M</t>
  </si>
  <si>
    <t>59321212</t>
  </si>
  <si>
    <t>překlad železobetonový RZP vylehčený 1790x140x140mm</t>
  </si>
  <si>
    <t>117683495</t>
  </si>
  <si>
    <t>16</t>
  </si>
  <si>
    <t>317234410</t>
  </si>
  <si>
    <t>Vyzdívka mezi nosníky z cihel pálených na MC</t>
  </si>
  <si>
    <t>-752753086</t>
  </si>
  <si>
    <t>17</t>
  </si>
  <si>
    <t>317944323</t>
  </si>
  <si>
    <t>Válcované nosníky č.14 až 22 dodatečně osazované do připravených otvorů</t>
  </si>
  <si>
    <t>1874695809</t>
  </si>
  <si>
    <t>18</t>
  </si>
  <si>
    <t>319202113</t>
  </si>
  <si>
    <t>Dodatečná izolace zdiva tl přes 300 do 450 mm nízkotlakou injektáží silikonovou mikroemulzí</t>
  </si>
  <si>
    <t>m</t>
  </si>
  <si>
    <t>-360443721</t>
  </si>
  <si>
    <t>19</t>
  </si>
  <si>
    <t>319202114</t>
  </si>
  <si>
    <t>Dodatečná izolace zdiva tl přes 450 do 600 mm nízkotlakou injektáží silikonovou mikroemulzí</t>
  </si>
  <si>
    <t>-1682852318</t>
  </si>
  <si>
    <t>20</t>
  </si>
  <si>
    <t>319202215</t>
  </si>
  <si>
    <t>Dodatečná izolace zdiva tl přes 600 do 900 mm beztlakou injektáží silikonovou mikroemulzí</t>
  </si>
  <si>
    <t>-461144537</t>
  </si>
  <si>
    <t>342241162</t>
  </si>
  <si>
    <t>Příčky z cihel plných dl 290 mm pevnosti P 7,5 až 15 na MC tl 140 mm</t>
  </si>
  <si>
    <t>m2</t>
  </si>
  <si>
    <t>-414907234</t>
  </si>
  <si>
    <t>22</t>
  </si>
  <si>
    <t>342291121</t>
  </si>
  <si>
    <t>Ukotvení příček k cihelným konstrukcím plochými kotvami</t>
  </si>
  <si>
    <t>-1142852087</t>
  </si>
  <si>
    <t>23</t>
  </si>
  <si>
    <t>346244382</t>
  </si>
  <si>
    <t>Plentování jednostranné v přes 200 do 300 mm válcovaných nosníků cihlami</t>
  </si>
  <si>
    <t>-883938639</t>
  </si>
  <si>
    <t>Vodorovné konstrukce</t>
  </si>
  <si>
    <t>24</t>
  </si>
  <si>
    <t>434231111</t>
  </si>
  <si>
    <t>Schodišťové stupně přímé z cihel dl 290 mm na stojato</t>
  </si>
  <si>
    <t>991822686</t>
  </si>
  <si>
    <t>Komunikace pozemní</t>
  </si>
  <si>
    <t>25</t>
  </si>
  <si>
    <t>564950313</t>
  </si>
  <si>
    <t>Podklad z betonového recyklátu plochy do 100 m2 tl 150 mm</t>
  </si>
  <si>
    <t>-802839924</t>
  </si>
  <si>
    <t>26</t>
  </si>
  <si>
    <t>581124115</t>
  </si>
  <si>
    <t>Kryt z betonu komunikace pro pěší tl. 150 mm</t>
  </si>
  <si>
    <t>785741601</t>
  </si>
  <si>
    <t>27</t>
  </si>
  <si>
    <t>596991114</t>
  </si>
  <si>
    <t>Řezání betonové, kameninové a kamenné dlažby do oblouku tl přes 100 do 150 mm</t>
  </si>
  <si>
    <t>1718733053</t>
  </si>
  <si>
    <t>Úpravy povrchů, podlahy a osazování výplní</t>
  </si>
  <si>
    <t>28</t>
  </si>
  <si>
    <t>611125100</t>
  </si>
  <si>
    <t>Vyplnění spár vápennou maltou vnitřních stropů z cihel</t>
  </si>
  <si>
    <t>1882170790</t>
  </si>
  <si>
    <t>29</t>
  </si>
  <si>
    <t>611315418</t>
  </si>
  <si>
    <t>Oprava vnitřní vápenné hladké omítky stropů v rozsahu plochy přes 30 do 50 % s celoplošným přeštukováním</t>
  </si>
  <si>
    <t>-1251754590</t>
  </si>
  <si>
    <t>30</t>
  </si>
  <si>
    <t>611995103</t>
  </si>
  <si>
    <t>Příplatek k cenám oprav povrchů za omítání stropu na pletivu v rozsahu opravované pl přes 30 do 50 %</t>
  </si>
  <si>
    <t>2056908317</t>
  </si>
  <si>
    <t>31</t>
  </si>
  <si>
    <t>612131101</t>
  </si>
  <si>
    <t>Cementový postřik vnitřních stěn nanášený celoplošně ručně</t>
  </si>
  <si>
    <t>2064647206</t>
  </si>
  <si>
    <t>32</t>
  </si>
  <si>
    <t>612131151R</t>
  </si>
  <si>
    <t>Sanační postřik vnitřních stěn nanášený celoplošně ručně (sanace proti plísni a houbě vč. dezinfekce)</t>
  </si>
  <si>
    <t>-131657874</t>
  </si>
  <si>
    <t>33</t>
  </si>
  <si>
    <t>612311141</t>
  </si>
  <si>
    <t>Vápenná omítka štuková dvouvrstvá vnitřních stěn nanášená ručně</t>
  </si>
  <si>
    <t>-399854369</t>
  </si>
  <si>
    <t>34</t>
  </si>
  <si>
    <t>612315418</t>
  </si>
  <si>
    <t>Oprava vnitřní vápenné hladké omítky stěn v rozsahu plochy přes 30 do 50 % s celoplošným přeštukováním</t>
  </si>
  <si>
    <t>-953876151</t>
  </si>
  <si>
    <t>35</t>
  </si>
  <si>
    <t>612315453</t>
  </si>
  <si>
    <t>Příplatek k cenám opravy vápenné omítky stěn za dalších 10 mm v rozsahu přes 30 do 50 %</t>
  </si>
  <si>
    <t>1381591341</t>
  </si>
  <si>
    <t>36</t>
  </si>
  <si>
    <t>612321121</t>
  </si>
  <si>
    <t>Vápenocementová omítka hladká jednovrstvá vnitřních stěn nanášená ručně</t>
  </si>
  <si>
    <t>661242323</t>
  </si>
  <si>
    <t>37</t>
  </si>
  <si>
    <t>622135000</t>
  </si>
  <si>
    <t>Vyrovnání podkladu vnějších stěn maltou vápennou tl do 10 mm</t>
  </si>
  <si>
    <t>-882165629</t>
  </si>
  <si>
    <t>38</t>
  </si>
  <si>
    <t>622135090</t>
  </si>
  <si>
    <t>Příplatek k vyrovnání vnějších stěn maltou vápennou za každých dalších 5 mm tl</t>
  </si>
  <si>
    <t>-1046771872</t>
  </si>
  <si>
    <t>39</t>
  </si>
  <si>
    <t>622325357</t>
  </si>
  <si>
    <t>Oprava vnější vápenné omítky s celoplošným přeštukováním členitosti 2 v rozsahu přes 50 do 65 %</t>
  </si>
  <si>
    <t>1066668727</t>
  </si>
  <si>
    <t>40</t>
  </si>
  <si>
    <t>622335202</t>
  </si>
  <si>
    <t>Oprava cementové škrábané omítky vnějších stěn v rozsahu přes 10 do 30 %</t>
  </si>
  <si>
    <t>488987211</t>
  </si>
  <si>
    <t>41</t>
  </si>
  <si>
    <t>631311116</t>
  </si>
  <si>
    <t>Mazanina tl přes 50 do 80 mm z betonu prostého bez zvýšených nároků na prostředí tř. C 25/30</t>
  </si>
  <si>
    <t>-1950956883</t>
  </si>
  <si>
    <t>42</t>
  </si>
  <si>
    <t>631311125</t>
  </si>
  <si>
    <t>Mazanina tl přes 80 do 120 mm z betonu prostého bez zvýšených nároků na prostředí tř. C 20/25</t>
  </si>
  <si>
    <t>968672674</t>
  </si>
  <si>
    <t>43</t>
  </si>
  <si>
    <t>631312141</t>
  </si>
  <si>
    <t>Doplnění rýh v dosavadních mazaninách betonem prostým</t>
  </si>
  <si>
    <t>1572659968</t>
  </si>
  <si>
    <t>44</t>
  </si>
  <si>
    <t>631319011</t>
  </si>
  <si>
    <t>Příplatek k mazanině tl přes 50 do 80 mm za přehlazení povrchu</t>
  </si>
  <si>
    <t>65114012</t>
  </si>
  <si>
    <t>45</t>
  </si>
  <si>
    <t>631319012</t>
  </si>
  <si>
    <t>Příplatek k mazanině tl přes 80 do 120 mm za přehlazení povrchu</t>
  </si>
  <si>
    <t>541690124</t>
  </si>
  <si>
    <t>46</t>
  </si>
  <si>
    <t>631319173</t>
  </si>
  <si>
    <t>Příplatek k mazanině tl přes 80 do 120 mm za stržení povrchu spodní vrstvy před vložením výztuže</t>
  </si>
  <si>
    <t>19461673</t>
  </si>
  <si>
    <t>47</t>
  </si>
  <si>
    <t>631362023</t>
  </si>
  <si>
    <t>Výztuž mazanin z kompozitních sítí D drátu 5 mm velikost ok 200 x 200 mm</t>
  </si>
  <si>
    <t>-1895929502</t>
  </si>
  <si>
    <t>48</t>
  </si>
  <si>
    <t>635211121</t>
  </si>
  <si>
    <t>Násyp pod podlahy z keramzitu</t>
  </si>
  <si>
    <t>1991347937</t>
  </si>
  <si>
    <t>49</t>
  </si>
  <si>
    <t>636211112</t>
  </si>
  <si>
    <t>Dlažba z cihel pálených dl 290 mm na MC 5 nastojato</t>
  </si>
  <si>
    <t>-671194693</t>
  </si>
  <si>
    <t>50</t>
  </si>
  <si>
    <t>642944121</t>
  </si>
  <si>
    <t>Osazování ocelových zárubní dodatečné pl do 2,5 m2</t>
  </si>
  <si>
    <t>-1928274250</t>
  </si>
  <si>
    <t>51</t>
  </si>
  <si>
    <t>55331437</t>
  </si>
  <si>
    <t>zárubeň jednokřídlá ocelová pro dodatečnou montáž tl stěny 110-150mm rozměru 800/1970, 2100mm</t>
  </si>
  <si>
    <t>382652850</t>
  </si>
  <si>
    <t>52</t>
  </si>
  <si>
    <t>55331438</t>
  </si>
  <si>
    <t>zárubeň jednokřídlá ocelová pro dodatečnou montáž tl stěny 110-150mm rozměru 900/1970, 2100mm</t>
  </si>
  <si>
    <t>-1408357959</t>
  </si>
  <si>
    <t>Ostatní konstrukce a práce, bourání</t>
  </si>
  <si>
    <t>53</t>
  </si>
  <si>
    <t>941221322</t>
  </si>
  <si>
    <t>Odborná prohlídka lešení řadového rámového těžkého s podlahami zatížení do 300 kg/m2 š od 0,9 do 1,2 m v do 25 m pl přes 500 do 2000 m2 zakrytého sítí</t>
  </si>
  <si>
    <t>-1318080956</t>
  </si>
  <si>
    <t>54</t>
  </si>
  <si>
    <t>941321112</t>
  </si>
  <si>
    <t>Montáž lešení řadového modulového těžkého zatížení do 300 kg/m2 š od 0,9 do 1,2 m v přes 10 do 25 m</t>
  </si>
  <si>
    <t>-1471608573</t>
  </si>
  <si>
    <t>55</t>
  </si>
  <si>
    <t>941321212</t>
  </si>
  <si>
    <t>Příplatek k lešení řadovému modulovému těžkému do 300 kg/m2 š od 0,9 do 1,2 m v přes 10 do 25 m za každý den použití</t>
  </si>
  <si>
    <t>1757546697</t>
  </si>
  <si>
    <t>56</t>
  </si>
  <si>
    <t>941321812</t>
  </si>
  <si>
    <t>Demontáž lešení řadového modulového těžkého zatížení do 300 kg/m2 š od 0,9 do 1,2 m v přes 10 do 25 m</t>
  </si>
  <si>
    <t>-1341648424</t>
  </si>
  <si>
    <t>57</t>
  </si>
  <si>
    <t>944611111</t>
  </si>
  <si>
    <t>Montáž ochranné plachty z textilie z umělých vláken</t>
  </si>
  <si>
    <t>-2084221609</t>
  </si>
  <si>
    <t>58</t>
  </si>
  <si>
    <t>944611211</t>
  </si>
  <si>
    <t>Příplatek k ochranné plachtě za každý den použití</t>
  </si>
  <si>
    <t>-900986921</t>
  </si>
  <si>
    <t>59</t>
  </si>
  <si>
    <t>944611811</t>
  </si>
  <si>
    <t>Demontáž ochranné plachty z textilie z umělých vláken</t>
  </si>
  <si>
    <t>-1758780820</t>
  </si>
  <si>
    <t>60</t>
  </si>
  <si>
    <t>944711111</t>
  </si>
  <si>
    <t>Montáž záchytné stříšky š do 1,5 m</t>
  </si>
  <si>
    <t>-1168600881</t>
  </si>
  <si>
    <t>61</t>
  </si>
  <si>
    <t>944711211</t>
  </si>
  <si>
    <t>Příplatek k záchytné stříšce š přes do 1,5 m za každý den použití</t>
  </si>
  <si>
    <t>-2023621714</t>
  </si>
  <si>
    <t>62</t>
  </si>
  <si>
    <t>944711811</t>
  </si>
  <si>
    <t>Demontáž záchytné stříšky š přes do 1,5 m</t>
  </si>
  <si>
    <t>1296051063</t>
  </si>
  <si>
    <t>63</t>
  </si>
  <si>
    <t>949101112</t>
  </si>
  <si>
    <t>Lešení pomocné pro objekty pozemních staveb s lešeňovou podlahou v přes 1,9 do 3,5 m zatížení do 150 kg/m2</t>
  </si>
  <si>
    <t>-42813059</t>
  </si>
  <si>
    <t>64</t>
  </si>
  <si>
    <t>952901111</t>
  </si>
  <si>
    <t>Vyčištění budov bytové a občanské výstavby při výšce podlaží do 4 m</t>
  </si>
  <si>
    <t>-1849561788</t>
  </si>
  <si>
    <t>65</t>
  </si>
  <si>
    <t>952906112</t>
  </si>
  <si>
    <t>Vysoušení kondenzačním odvlhčovačem výkon do 30 l/24hod</t>
  </si>
  <si>
    <t>469304566</t>
  </si>
  <si>
    <t>66</t>
  </si>
  <si>
    <t>962031133</t>
  </si>
  <si>
    <t>Bourání příček z cihel pálených na MVC tl do 150 mm</t>
  </si>
  <si>
    <t>1771083370</t>
  </si>
  <si>
    <t>67</t>
  </si>
  <si>
    <t>962032230</t>
  </si>
  <si>
    <t>Bourání zdiva z cihel pálených nebo vápenopískových na MV nebo MVC do 1 m3</t>
  </si>
  <si>
    <t>-217139843</t>
  </si>
  <si>
    <t>68</t>
  </si>
  <si>
    <t>962032631</t>
  </si>
  <si>
    <t>Bourání zdiva komínového nad střechou z cihel na MV nebo MVC</t>
  </si>
  <si>
    <t>726106250</t>
  </si>
  <si>
    <t>69</t>
  </si>
  <si>
    <t>963032819</t>
  </si>
  <si>
    <t>Bourání schodišťových stupňů cihelných</t>
  </si>
  <si>
    <t>1814723062</t>
  </si>
  <si>
    <t>70</t>
  </si>
  <si>
    <t>965042141</t>
  </si>
  <si>
    <t>Bourání podkladů pod dlažby nebo mazanin betonových nebo z litého asfaltu tl do 100 mm pl přes 4 m2</t>
  </si>
  <si>
    <t>1492772194</t>
  </si>
  <si>
    <t>71</t>
  </si>
  <si>
    <t>965042231</t>
  </si>
  <si>
    <t>Bourání podkladů pod dlažby nebo mazanin betonových nebo z litého asfaltu tl přes 100 mm pl do 4 m2</t>
  </si>
  <si>
    <t>319792381</t>
  </si>
  <si>
    <t>72</t>
  </si>
  <si>
    <t>965042241</t>
  </si>
  <si>
    <t>Bourání podkladů pod dlažby nebo mazanin betonových nebo z litého asfaltu tl přes 100 mm pl přes 4 m2</t>
  </si>
  <si>
    <t>-1271299056</t>
  </si>
  <si>
    <t>73</t>
  </si>
  <si>
    <t>965049112</t>
  </si>
  <si>
    <t>Příplatek k bourání betonových mazanin za bourání mazanin se svařovanou sítí tl přes 100 mm</t>
  </si>
  <si>
    <t>-446300681</t>
  </si>
  <si>
    <t>74</t>
  </si>
  <si>
    <t>965081213</t>
  </si>
  <si>
    <t>Bourání podlah z dlaždic keramických nebo xylolitových tl do 10 mm plochy přes 1 m2</t>
  </si>
  <si>
    <t>-1764547791</t>
  </si>
  <si>
    <t>75</t>
  </si>
  <si>
    <t>965082941</t>
  </si>
  <si>
    <t>Odstranění násypů pod podlahami tl přes 200 mm</t>
  </si>
  <si>
    <t>-877719697</t>
  </si>
  <si>
    <t>76</t>
  </si>
  <si>
    <t>965083122</t>
  </si>
  <si>
    <t>Odstranění násypů pod podlahami mezi trámy tl do 200 mm pl přes 2 m2</t>
  </si>
  <si>
    <t>724357237</t>
  </si>
  <si>
    <t>77</t>
  </si>
  <si>
    <t>967031734</t>
  </si>
  <si>
    <t>Přisekání plošné zdiva z cihel pálených na MV nebo MVC tl do 300 mm</t>
  </si>
  <si>
    <t>-804739130</t>
  </si>
  <si>
    <t>78</t>
  </si>
  <si>
    <t>968072455</t>
  </si>
  <si>
    <t>Vybourání kovových dveřních zárubní pl do 2 m2</t>
  </si>
  <si>
    <t>-1427844152</t>
  </si>
  <si>
    <t>79</t>
  </si>
  <si>
    <t>971033541</t>
  </si>
  <si>
    <t>Vybourání otvorů ve zdivu cihelném pl do 1 m2 na MVC nebo MV tl do 300 mm</t>
  </si>
  <si>
    <t>7280633</t>
  </si>
  <si>
    <t>80</t>
  </si>
  <si>
    <t>974029666</t>
  </si>
  <si>
    <t>Vysekání rýh ve zdivu kamenném pro vtahování nosníků hl do 150 mm v do 250 mm</t>
  </si>
  <si>
    <t>756112530</t>
  </si>
  <si>
    <t>81</t>
  </si>
  <si>
    <t>975121311</t>
  </si>
  <si>
    <t>Zřízení jednořadého podchycení konstrukcí systémovými stojkami s nosníky v do 4 m zatížení do 750 kg/m</t>
  </si>
  <si>
    <t>1380899074</t>
  </si>
  <si>
    <t>82</t>
  </si>
  <si>
    <t>975121312</t>
  </si>
  <si>
    <t>Příplatek k jednořadému podchycení konstrukcí systémovými stojkami s nosníky v do 4 m zatížení do 750 kg/m za první a ZKD den použití</t>
  </si>
  <si>
    <t>-1404318662</t>
  </si>
  <si>
    <t>83</t>
  </si>
  <si>
    <t>975121313</t>
  </si>
  <si>
    <t>Odstranění jednořadého podchycení konstrukcí systémovými stojkami s nosníky v do 4 m zatížení do 750 kg/m</t>
  </si>
  <si>
    <t>1004798729</t>
  </si>
  <si>
    <t>84</t>
  </si>
  <si>
    <t>977131113</t>
  </si>
  <si>
    <t>Vrty příklepovými vrtáky D 12 mm do cihelného zdiva nebo prostého betonu</t>
  </si>
  <si>
    <t>354125349</t>
  </si>
  <si>
    <t>85</t>
  </si>
  <si>
    <t>977312113</t>
  </si>
  <si>
    <t>Řezání stávajících betonových mazanin vyztužených hl do 150 mm</t>
  </si>
  <si>
    <t>1458135749</t>
  </si>
  <si>
    <t>86</t>
  </si>
  <si>
    <t>978013161</t>
  </si>
  <si>
    <t>Otlučení (osekání) vnitřní vápenné nebo vápenocementové omítky stěn v rozsahu přes 30 do 50 %</t>
  </si>
  <si>
    <t>-1530498926</t>
  </si>
  <si>
    <t>87</t>
  </si>
  <si>
    <t>978013191</t>
  </si>
  <si>
    <t>Otlučení (osekání) vnitřní vápenné nebo vápenocementové omítky stěn v rozsahu přes 50 do 100 %</t>
  </si>
  <si>
    <t>-1980227347</t>
  </si>
  <si>
    <t>88</t>
  </si>
  <si>
    <t>978019341</t>
  </si>
  <si>
    <t>Otlučení (osekání) vnější vápenné nebo vápenocementové omítky stupně členitosti 3 až 5 v rozsahu přes 20 do 30 %</t>
  </si>
  <si>
    <t>-272776228</t>
  </si>
  <si>
    <t>89</t>
  </si>
  <si>
    <t>978019371</t>
  </si>
  <si>
    <t>Otlučení (osekání) vnější vápenné nebo vápenocementové omítky stupně členitosti 3 až 5 v rozsahu přes 50 do 65 %</t>
  </si>
  <si>
    <t>112183066</t>
  </si>
  <si>
    <t>90</t>
  </si>
  <si>
    <t>978059541</t>
  </si>
  <si>
    <t>Odsekání a odebrání obkladů stěn z vnitřních obkládaček plochy přes 1 m2</t>
  </si>
  <si>
    <t>-1779047927</t>
  </si>
  <si>
    <t>91</t>
  </si>
  <si>
    <t>985142112</t>
  </si>
  <si>
    <t>Vysekání spojovací hmoty ze spár zdiva hl do 40 mm dl přes 6 do 12 m/m2</t>
  </si>
  <si>
    <t>707703607</t>
  </si>
  <si>
    <t>92</t>
  </si>
  <si>
    <t>985411111</t>
  </si>
  <si>
    <t>Beztlakové zalití trhlin a dutin ve zdivu aktivovanou maltou</t>
  </si>
  <si>
    <t>-1054624411</t>
  </si>
  <si>
    <t>93</t>
  </si>
  <si>
    <t>985411912</t>
  </si>
  <si>
    <t>Příplatek k beztlakovému zalití trhlin a dutin za objem do 1 m3 jednotlivě</t>
  </si>
  <si>
    <t>727164974</t>
  </si>
  <si>
    <t>94</t>
  </si>
  <si>
    <t>993111111</t>
  </si>
  <si>
    <t>Dovoz a odvoz lešení řadového do 10 km včetně naložení a složení</t>
  </si>
  <si>
    <t>196283029</t>
  </si>
  <si>
    <t>95</t>
  </si>
  <si>
    <t>993111119</t>
  </si>
  <si>
    <t>Příplatek k ceně dovozu a odvozu lešení řadového ZKD 10 km přes 10 km</t>
  </si>
  <si>
    <t>1931376526</t>
  </si>
  <si>
    <t>96</t>
  </si>
  <si>
    <t>R00091</t>
  </si>
  <si>
    <t>Injektáž zdiva napadeného plísní a houbou</t>
  </si>
  <si>
    <t>-887007307</t>
  </si>
  <si>
    <t>997</t>
  </si>
  <si>
    <t>Přesun sutě</t>
  </si>
  <si>
    <t>97</t>
  </si>
  <si>
    <t>997013215</t>
  </si>
  <si>
    <t>Vnitrostaveništní doprava suti a vybouraných hmot pro budovy v přes 15 do 18 m ručně</t>
  </si>
  <si>
    <t>1794640080</t>
  </si>
  <si>
    <t>98</t>
  </si>
  <si>
    <t>997013219</t>
  </si>
  <si>
    <t>Příplatek k vnitrostaveništní dopravě suti a vybouraných hmot za zvětšenou dopravu suti ZKD 10 m</t>
  </si>
  <si>
    <t>657150029</t>
  </si>
  <si>
    <t>99</t>
  </si>
  <si>
    <t>997013501</t>
  </si>
  <si>
    <t>Odvoz suti a vybouraných hmot na skládku nebo meziskládku do 1 km se složením</t>
  </si>
  <si>
    <t>1628750787</t>
  </si>
  <si>
    <t>100</t>
  </si>
  <si>
    <t>997013509</t>
  </si>
  <si>
    <t>Příplatek k odvozu suti a vybouraných hmot na skládku ZKD 1 km přes 1 km</t>
  </si>
  <si>
    <t>-1031146303</t>
  </si>
  <si>
    <t>101</t>
  </si>
  <si>
    <t>997013631</t>
  </si>
  <si>
    <t>Poplatek za uložení na skládce (skládkovné) stavebního odpadu směsného kód odpadu 17 09 04</t>
  </si>
  <si>
    <t>2030968969</t>
  </si>
  <si>
    <t>998</t>
  </si>
  <si>
    <t>Přesun hmot</t>
  </si>
  <si>
    <t>102</t>
  </si>
  <si>
    <t>998018003</t>
  </si>
  <si>
    <t>Přesun hmot ruční pro budovy v přes 12 do 24 m</t>
  </si>
  <si>
    <t>1964410992</t>
  </si>
  <si>
    <t>103</t>
  </si>
  <si>
    <t>998018011</t>
  </si>
  <si>
    <t>Příplatek k ručnímu přesunu hmot pro budovy za zvětšený přesun ZKD 100 m</t>
  </si>
  <si>
    <t>208952729</t>
  </si>
  <si>
    <t>PSV</t>
  </si>
  <si>
    <t>Práce a dodávky PSV</t>
  </si>
  <si>
    <t>711</t>
  </si>
  <si>
    <t>Izolace proti vodě, vlhkosti a plynům</t>
  </si>
  <si>
    <t>104</t>
  </si>
  <si>
    <t>711113117</t>
  </si>
  <si>
    <t>Izolace proti vlhkosti vodorovná za studena těsnicí stěrkou jednosložkovou na bázi cementu</t>
  </si>
  <si>
    <t>1895715363</t>
  </si>
  <si>
    <t>105</t>
  </si>
  <si>
    <t>711113127</t>
  </si>
  <si>
    <t>Izolace proti vlhkosti svislá za studena těsnicí stěrkou jednosložkovou na bázi cementu</t>
  </si>
  <si>
    <t>641906757</t>
  </si>
  <si>
    <t>106</t>
  </si>
  <si>
    <t>711193121</t>
  </si>
  <si>
    <t>Izolace proti vlhkosti na vodorovné ploše těsnicí hmotou minerální na bázi cementu a disperze dvousložková</t>
  </si>
  <si>
    <t>758754242</t>
  </si>
  <si>
    <t>107</t>
  </si>
  <si>
    <t>711193131</t>
  </si>
  <si>
    <t>Izolace proti vlhkosti na svislé ploše těsnicí kaší minerální minerální na bázi cementu a disperze dvousložková</t>
  </si>
  <si>
    <t>1334793230</t>
  </si>
  <si>
    <t>108</t>
  </si>
  <si>
    <t>711199101</t>
  </si>
  <si>
    <t>Provedení těsnícího pásu do spoje dilatační nebo styčné spáry podlaha - stěna</t>
  </si>
  <si>
    <t>-1891614458</t>
  </si>
  <si>
    <t>109</t>
  </si>
  <si>
    <t>28355022</t>
  </si>
  <si>
    <t>páska pružná těsnící hydroizolační š do 125mm</t>
  </si>
  <si>
    <t>-784501317</t>
  </si>
  <si>
    <t>110</t>
  </si>
  <si>
    <t>998711123</t>
  </si>
  <si>
    <t>Přesun hmot tonážní pro izolace proti vodě, vlhkosti a plynům ruční v objektech v přes 12 do 24 m</t>
  </si>
  <si>
    <t>-748097276</t>
  </si>
  <si>
    <t>111</t>
  </si>
  <si>
    <t>998711129</t>
  </si>
  <si>
    <t>Příplatek k ručnímu přesunu hmot tonážnímu pro izolace proti vodě, vlhkosti a plynům za zvětšený přesun ZKD 50 m</t>
  </si>
  <si>
    <t>-1397214251</t>
  </si>
  <si>
    <t>713</t>
  </si>
  <si>
    <t>Izolace tepelné</t>
  </si>
  <si>
    <t>112</t>
  </si>
  <si>
    <t>713111121</t>
  </si>
  <si>
    <t>Montáž izolace tepelné spodem stropů s uchycením drátem rohoží, pásů, dílců, desek</t>
  </si>
  <si>
    <t>-920255912</t>
  </si>
  <si>
    <t>113</t>
  </si>
  <si>
    <t>63152110</t>
  </si>
  <si>
    <t>pás tepelně izolační univerzální λ=0,032-0,033 tl 220mm</t>
  </si>
  <si>
    <t>-1867082806</t>
  </si>
  <si>
    <t>114</t>
  </si>
  <si>
    <t>713191133</t>
  </si>
  <si>
    <t>Montáž izolace tepelné podlah, stropů vrchem nebo střech překrytí fólií s přelepeným spojem</t>
  </si>
  <si>
    <t>886143524</t>
  </si>
  <si>
    <t>115</t>
  </si>
  <si>
    <t>28323101</t>
  </si>
  <si>
    <t>fólie LDPE (750 kg/m3) proti zemní vlhkosti nad úrovní terénu tl 1mm</t>
  </si>
  <si>
    <t>453472634</t>
  </si>
  <si>
    <t>116</t>
  </si>
  <si>
    <t>998713103</t>
  </si>
  <si>
    <t>Přesun hmot tonážní pro izolace tepelné v objektech v přes 12 do 24 m</t>
  </si>
  <si>
    <t>-1566549978</t>
  </si>
  <si>
    <t>117</t>
  </si>
  <si>
    <t>998713123</t>
  </si>
  <si>
    <t>Přesun hmot tonážní pro izolace tepelné ruční v objektech v přes 12 do 24 m</t>
  </si>
  <si>
    <t>108144419</t>
  </si>
  <si>
    <t>118</t>
  </si>
  <si>
    <t>998713129</t>
  </si>
  <si>
    <t>Příplatek k ručnímu přesunu hmot tonážnímu pro izolace tepelné za zvětšený přesun ZKD 50 m</t>
  </si>
  <si>
    <t>-1981933899</t>
  </si>
  <si>
    <t>762</t>
  </si>
  <si>
    <t>Konstrukce tesařské</t>
  </si>
  <si>
    <t>119</t>
  </si>
  <si>
    <t>762083122</t>
  </si>
  <si>
    <t>Impregnace řeziva proti dřevokaznému hmyzu, houbám a plísním máčením třída ohrožení 3 a 4</t>
  </si>
  <si>
    <t>-1927516401</t>
  </si>
  <si>
    <t>120</t>
  </si>
  <si>
    <t>762331933</t>
  </si>
  <si>
    <t>Vyřezání části střešní vazby průřezové pl řeziva přes 224 do 288 cm2 dl přes 5 do 8 m</t>
  </si>
  <si>
    <t>1801178221</t>
  </si>
  <si>
    <t>121</t>
  </si>
  <si>
    <t>762332923</t>
  </si>
  <si>
    <t>Doplnění části střešní vazby hranoly průřezové pl přes 224 do 288 cm2 včetně materiálu</t>
  </si>
  <si>
    <t>1575283101</t>
  </si>
  <si>
    <t>122</t>
  </si>
  <si>
    <t>762341017</t>
  </si>
  <si>
    <t>Bednění střech rovných sklon do 60° z desek OSB tl 25 mm na sraz šroubovaných na krokve</t>
  </si>
  <si>
    <t>-191397442</t>
  </si>
  <si>
    <t>123</t>
  </si>
  <si>
    <t>762341811</t>
  </si>
  <si>
    <t>Demontáž bednění střech z prken</t>
  </si>
  <si>
    <t>1122903229</t>
  </si>
  <si>
    <t>124</t>
  </si>
  <si>
    <t>762342214</t>
  </si>
  <si>
    <t>Montáž laťování na střechách jednoduchých sklonu do 60° osové vzdálenosti přes 150 do 360 mm</t>
  </si>
  <si>
    <t>-1569833104</t>
  </si>
  <si>
    <t>125</t>
  </si>
  <si>
    <t>60514114</t>
  </si>
  <si>
    <t>řezivo jehličnaté lať impregnovaná dl 4 m</t>
  </si>
  <si>
    <t>28584414</t>
  </si>
  <si>
    <t>126</t>
  </si>
  <si>
    <t>762342511</t>
  </si>
  <si>
    <t>Montáž kontralatí na podklad bez tepelné izolace</t>
  </si>
  <si>
    <t>-119919831</t>
  </si>
  <si>
    <t>127</t>
  </si>
  <si>
    <t>762342812</t>
  </si>
  <si>
    <t>Demontáž laťování střech z latí osové vzdálenosti do 0,50 m</t>
  </si>
  <si>
    <t>-108104248</t>
  </si>
  <si>
    <t>128</t>
  </si>
  <si>
    <t>762395000</t>
  </si>
  <si>
    <t>Spojovací prostředky krovů, bednění, laťování, nadstřešních konstrukcí</t>
  </si>
  <si>
    <t>302524289</t>
  </si>
  <si>
    <t>129</t>
  </si>
  <si>
    <t>762511296</t>
  </si>
  <si>
    <t>Podlahové kce podkladové dvouvrstvé z desek OSB tl 2x18 mm broušených na pero a drážku šroubovaných</t>
  </si>
  <si>
    <t>1962287603</t>
  </si>
  <si>
    <t>130</t>
  </si>
  <si>
    <t>762511867</t>
  </si>
  <si>
    <t>Demontáž kce podkladové z desek dřevoštěpkových tl přes 15 mm na pero a drážku šroubovaných</t>
  </si>
  <si>
    <t>767603017</t>
  </si>
  <si>
    <t>131</t>
  </si>
  <si>
    <t>762521933</t>
  </si>
  <si>
    <t>Vyřezání části podlahy z prken nebo fošen tl přes 32 mm bez polštářů pl jednotlivě přes 1 do 4 m2</t>
  </si>
  <si>
    <t>1436202887</t>
  </si>
  <si>
    <t>132</t>
  </si>
  <si>
    <t>762522812</t>
  </si>
  <si>
    <t>Demontáž podlah s polštáři z prken nebo fošen tloušťky přes 32 mm</t>
  </si>
  <si>
    <t>-2009243393</t>
  </si>
  <si>
    <t>133</t>
  </si>
  <si>
    <t>762523915</t>
  </si>
  <si>
    <t>Doplnění části podlah hrubými prkny tl do 32 mm pl jednotlivě přes 4 do 8 m2</t>
  </si>
  <si>
    <t>-2082721626</t>
  </si>
  <si>
    <t>134</t>
  </si>
  <si>
    <t>762523942</t>
  </si>
  <si>
    <t>Doplnění části podlah z prken nebo fošen tl přes 32 mm pl jednotlivě přes 0,25 do 1 m2</t>
  </si>
  <si>
    <t>1904201265</t>
  </si>
  <si>
    <t>135</t>
  </si>
  <si>
    <t>762811931</t>
  </si>
  <si>
    <t>Vyřezání části záklopu nebo podbíjení stropu z fošen tl přes 32 mm pl jednotlivě do 0,25 m2</t>
  </si>
  <si>
    <t>1277446396</t>
  </si>
  <si>
    <t>136</t>
  </si>
  <si>
    <t>762821951</t>
  </si>
  <si>
    <t>Vyřezání části stropního trámu průřezové pl řeziva přes 450 cm2 dl přes 1 do 3 m</t>
  </si>
  <si>
    <t>-1881185185</t>
  </si>
  <si>
    <t>137</t>
  </si>
  <si>
    <t>762822925</t>
  </si>
  <si>
    <t>Doplnění části stropního trámu z hranolů průřezové pl přes 450 do 600 cm2 včetně materiálu</t>
  </si>
  <si>
    <t>-1745772894</t>
  </si>
  <si>
    <t>138</t>
  </si>
  <si>
    <t>762823915</t>
  </si>
  <si>
    <t>Otesání části stropního trámu z hranolů průřezové pl přes 450 cm2</t>
  </si>
  <si>
    <t>-864391700</t>
  </si>
  <si>
    <t>139</t>
  </si>
  <si>
    <t>998762123</t>
  </si>
  <si>
    <t>Přesun hmot tonážní pro kce tesařské ruční v objektech v přes 12 do 24 m</t>
  </si>
  <si>
    <t>-404226509</t>
  </si>
  <si>
    <t>140</t>
  </si>
  <si>
    <t>998762129</t>
  </si>
  <si>
    <t>Příplatek k ručnímu přesunu hmot tonážnímu pro kce tesařské za zvětšený přesun ZKD 50 m</t>
  </si>
  <si>
    <t>995519330</t>
  </si>
  <si>
    <t>763</t>
  </si>
  <si>
    <t>Konstrukce suché výstavby</t>
  </si>
  <si>
    <t>141</t>
  </si>
  <si>
    <t>763111335</t>
  </si>
  <si>
    <t>SDK příčka tl 100 mm profil CW+UW 75 desky 1xH2 12,5 bez izolace EI do 30</t>
  </si>
  <si>
    <t>-916967068</t>
  </si>
  <si>
    <t>142</t>
  </si>
  <si>
    <t>763111443</t>
  </si>
  <si>
    <t>SDK příčka tl 125 mm profil CW+UW 75 desky 2xDFH2 12,5 bez izolace EI 90</t>
  </si>
  <si>
    <t>-880621191</t>
  </si>
  <si>
    <t>143</t>
  </si>
  <si>
    <t>763111447</t>
  </si>
  <si>
    <t>SDK příčka tl 150 mm profil CW+UW 100 desky 2xDFH2 12,5 s izolací EI 90 Rw do 59 dB</t>
  </si>
  <si>
    <t>852971020</t>
  </si>
  <si>
    <t>144</t>
  </si>
  <si>
    <t>763111717</t>
  </si>
  <si>
    <t>SDK příčka základní penetrační nátěr (oboustranně)</t>
  </si>
  <si>
    <t>-826310397</t>
  </si>
  <si>
    <t>145</t>
  </si>
  <si>
    <t>763111720</t>
  </si>
  <si>
    <t>SDK příčka vyztužení pro osazení skříněk, polic atd.</t>
  </si>
  <si>
    <t>541918085</t>
  </si>
  <si>
    <t>146</t>
  </si>
  <si>
    <t>763111751</t>
  </si>
  <si>
    <t>Příplatek k SDK příčce za plochu do 6 m2 jednotlivě</t>
  </si>
  <si>
    <t>-1878671495</t>
  </si>
  <si>
    <t>147</t>
  </si>
  <si>
    <t>763121424</t>
  </si>
  <si>
    <t>SDK stěna předsazená tl 87,5 mm profil CW+UW 75 deska 1xH2 12,5 bez izolace EI 15</t>
  </si>
  <si>
    <t>-1433088131</t>
  </si>
  <si>
    <t>148</t>
  </si>
  <si>
    <t>763121458.RGS</t>
  </si>
  <si>
    <t>SDK stěna předsazená OK 11 tl 112,5 mm profil CW+UW 100 deska 1x Habito H (DFRIH2) 12,5 TI 40 mm 30 kg/m3 EI 30 Rw do 15 dB</t>
  </si>
  <si>
    <t>1336530133</t>
  </si>
  <si>
    <t>149</t>
  </si>
  <si>
    <t>763121714</t>
  </si>
  <si>
    <t>SDK stěna předsazená základní penetrační nátěr</t>
  </si>
  <si>
    <t>236903747</t>
  </si>
  <si>
    <t>150</t>
  </si>
  <si>
    <t>763131471</t>
  </si>
  <si>
    <t>SDK podhled deska 1xDFH2 12,5 bez izolace dvouvrstvá spodní kce profil CD+UD REI do 90</t>
  </si>
  <si>
    <t>1941539266</t>
  </si>
  <si>
    <t>151</t>
  </si>
  <si>
    <t>763131714</t>
  </si>
  <si>
    <t>SDK podhled základní penetrační nátěr</t>
  </si>
  <si>
    <t>-1815566949</t>
  </si>
  <si>
    <t>152</t>
  </si>
  <si>
    <t>763131751</t>
  </si>
  <si>
    <t>Montáž parotěsné zábrany do SDK podhledu</t>
  </si>
  <si>
    <t>515612784</t>
  </si>
  <si>
    <t>153</t>
  </si>
  <si>
    <t>28329276</t>
  </si>
  <si>
    <t>fólie PE vyztužená pro parotěsnou vrstvu (reakce na oheň - třída E) 140g/m2</t>
  </si>
  <si>
    <t>2099160050</t>
  </si>
  <si>
    <t>154</t>
  </si>
  <si>
    <t>763131831</t>
  </si>
  <si>
    <t>Demontáž SDK podhledu s jednovrstvou nosnou kcí z ocelových profilů opláštění jednoduché</t>
  </si>
  <si>
    <t>183276217</t>
  </si>
  <si>
    <t>155</t>
  </si>
  <si>
    <t>763181311</t>
  </si>
  <si>
    <t>Montáž jednokřídlové kovové zárubně do SDK příčky</t>
  </si>
  <si>
    <t>1064449625</t>
  </si>
  <si>
    <t>156</t>
  </si>
  <si>
    <t>55331594</t>
  </si>
  <si>
    <t>zárubeň jednokřídlá ocelová pro sádrokartonové příčky tl stěny 110-150mm rozměru 700/1970, 2100mm</t>
  </si>
  <si>
    <t>996014835</t>
  </si>
  <si>
    <t>157</t>
  </si>
  <si>
    <t>763181422</t>
  </si>
  <si>
    <t>Ztužující výplň otvoru pro dveře s UA a UW profilem pro příčky přes 3,25 do 3,75 m</t>
  </si>
  <si>
    <t>1748188256</t>
  </si>
  <si>
    <t>158</t>
  </si>
  <si>
    <t>998763333</t>
  </si>
  <si>
    <t>Přesun hmot tonážní pro konstrukce montované z desek ruční v objektech v přes 12 do 24 m</t>
  </si>
  <si>
    <t>1261220497</t>
  </si>
  <si>
    <t>159</t>
  </si>
  <si>
    <t>998763339</t>
  </si>
  <si>
    <t>Příplatek k ručnímu přesunu hmot tonážnímu pro konstrukce montované z desek za zvětšený přesun ZKD 50 m</t>
  </si>
  <si>
    <t>-444197777</t>
  </si>
  <si>
    <t>764</t>
  </si>
  <si>
    <t>Konstrukce klempířské</t>
  </si>
  <si>
    <t>160</t>
  </si>
  <si>
    <t>764002881</t>
  </si>
  <si>
    <t>Demontáž lemování střešních prostupů do suti</t>
  </si>
  <si>
    <t>1333355402</t>
  </si>
  <si>
    <t>161</t>
  </si>
  <si>
    <t>764331416</t>
  </si>
  <si>
    <t>Lemování rovných zdí střech s krytinou skládanou z Cu plechu rš 500 mm</t>
  </si>
  <si>
    <t>-1131190338</t>
  </si>
  <si>
    <t>162</t>
  </si>
  <si>
    <t>764334412</t>
  </si>
  <si>
    <t>Lemování prostupů střech s krytinou skládanou nebo plechovou bez lišty z Cu plechu</t>
  </si>
  <si>
    <t>-773039574</t>
  </si>
  <si>
    <t>163</t>
  </si>
  <si>
    <t>998764123</t>
  </si>
  <si>
    <t>Přesun hmot tonážní pro konstrukce klempířské ruční v objektech v přes 12 do 24 m</t>
  </si>
  <si>
    <t>1887605047</t>
  </si>
  <si>
    <t>164</t>
  </si>
  <si>
    <t>998764129</t>
  </si>
  <si>
    <t>Příplatek k ručnímu přesunu hmot tonážnímu pro konstrukce klempířské za zvětšený přesun ZKD 50 m</t>
  </si>
  <si>
    <t>1420856181</t>
  </si>
  <si>
    <t>765</t>
  </si>
  <si>
    <t>Krytina skládaná</t>
  </si>
  <si>
    <t>165</t>
  </si>
  <si>
    <t>765111803</t>
  </si>
  <si>
    <t>Demontáž krytiny keramické drážkové sklonu do 30° na sucho k dalšímu použití</t>
  </si>
  <si>
    <t>-1504936663</t>
  </si>
  <si>
    <t>166</t>
  </si>
  <si>
    <t>765111813</t>
  </si>
  <si>
    <t>Příplatek k demontáži krytiny keramické drážkové k dalšímu použití za sklon přes 30°</t>
  </si>
  <si>
    <t>-1137488908</t>
  </si>
  <si>
    <t>167</t>
  </si>
  <si>
    <t>765113011</t>
  </si>
  <si>
    <t>Krytina keramická drážková velkoformátová (do 12 ks/m2) režná sklonu do 30° na sucho</t>
  </si>
  <si>
    <t>719017517</t>
  </si>
  <si>
    <t>168</t>
  </si>
  <si>
    <t>765191021</t>
  </si>
  <si>
    <t>Montáž pojistné hydroizolační nebo parotěsné fólie kladené ve sklonu přes 20° s lepenými spoji na krokve</t>
  </si>
  <si>
    <t>1637264770</t>
  </si>
  <si>
    <t>169</t>
  </si>
  <si>
    <t>28329268</t>
  </si>
  <si>
    <t>fólie nekontaktní nízkodifuzně propustná PE mikroperforovaná pro doplňkovou hydroizolační vrstvu třípláštových střech (reakce na oheň - třída E) 140g/m2</t>
  </si>
  <si>
    <t>24804739</t>
  </si>
  <si>
    <t>170</t>
  </si>
  <si>
    <t>998765123</t>
  </si>
  <si>
    <t>Přesun hmot tonážní pro krytiny skládané ruční v objektech v přes 12 do 24 m</t>
  </si>
  <si>
    <t>-789402238</t>
  </si>
  <si>
    <t>171</t>
  </si>
  <si>
    <t>998765129</t>
  </si>
  <si>
    <t>Příplatek k ručnímu přesunu hmot tonážnímu pro krytiny skládané za zvětšený přesun ZKD 50 m</t>
  </si>
  <si>
    <t>-783088332</t>
  </si>
  <si>
    <t>766</t>
  </si>
  <si>
    <t>Konstrukce truhlářské</t>
  </si>
  <si>
    <t>172</t>
  </si>
  <si>
    <t>766-1</t>
  </si>
  <si>
    <t>Dřevěné schody z 203 do 201</t>
  </si>
  <si>
    <t>ks</t>
  </si>
  <si>
    <t>-1548391529</t>
  </si>
  <si>
    <t>173</t>
  </si>
  <si>
    <t>766491851</t>
  </si>
  <si>
    <t>Demontáž prahů dveří jednokřídlových</t>
  </si>
  <si>
    <t>483988333</t>
  </si>
  <si>
    <t>174</t>
  </si>
  <si>
    <t>766660001</t>
  </si>
  <si>
    <t>Montáž dveřních křídel otvíravých jednokřídlových š do 0,8 m do ocelové zárubně</t>
  </si>
  <si>
    <t>-622980246</t>
  </si>
  <si>
    <t>175</t>
  </si>
  <si>
    <t>61161008</t>
  </si>
  <si>
    <t>dveře jednokřídlé voštinové povrch lakovaný částečně prosklené 800x1970-2100mm</t>
  </si>
  <si>
    <t>2081372287</t>
  </si>
  <si>
    <t>176</t>
  </si>
  <si>
    <t>61161007</t>
  </si>
  <si>
    <t>dveře jednokřídlé voštinové povrch lakovaný částečně prosklené 700x1970-2100mm</t>
  </si>
  <si>
    <t>-318178519</t>
  </si>
  <si>
    <t>177</t>
  </si>
  <si>
    <t>61161001</t>
  </si>
  <si>
    <t>dveře jednokřídlé voštinové povrch lakovaný plné 700x1970-2100mm</t>
  </si>
  <si>
    <t>-542320926</t>
  </si>
  <si>
    <t>178</t>
  </si>
  <si>
    <t>61161002</t>
  </si>
  <si>
    <t>dveře jednokřídlé voštinové povrch lakovaný plné 800x1970-2100mm</t>
  </si>
  <si>
    <t>1094965059</t>
  </si>
  <si>
    <t>179</t>
  </si>
  <si>
    <t>766660022</t>
  </si>
  <si>
    <t>Montáž dveřních křídel otvíravých jednokřídlových š přes 0,8 m požárních do ocelové zárubně</t>
  </si>
  <si>
    <t>-1874717110</t>
  </si>
  <si>
    <t>180</t>
  </si>
  <si>
    <t>61165340</t>
  </si>
  <si>
    <t>dveře jednokřídlé dřevotřískové protipožární EI (EW) 30 D3 povrch lakovaný plné 900x1970-2100mm</t>
  </si>
  <si>
    <t>1229695058</t>
  </si>
  <si>
    <t>181</t>
  </si>
  <si>
    <t>766660729</t>
  </si>
  <si>
    <t>Montáž dveřního interiérového kování - štítku s klikou</t>
  </si>
  <si>
    <t>-929079491</t>
  </si>
  <si>
    <t>182</t>
  </si>
  <si>
    <t>54914123</t>
  </si>
  <si>
    <t>kování rozetové klika/klika</t>
  </si>
  <si>
    <t>696313708</t>
  </si>
  <si>
    <t>183</t>
  </si>
  <si>
    <t>766660730</t>
  </si>
  <si>
    <t>Montáž dveřního interiérového kování - WC kliky se zámkem</t>
  </si>
  <si>
    <t>-372534049</t>
  </si>
  <si>
    <t>184</t>
  </si>
  <si>
    <t>54914128</t>
  </si>
  <si>
    <t>kování rozetové spodní pro WC</t>
  </si>
  <si>
    <t>-521739706</t>
  </si>
  <si>
    <t>185</t>
  </si>
  <si>
    <t>766691914</t>
  </si>
  <si>
    <t>Vyvěšení nebo zavěšení dřevěných křídel dveří pl do 2 m2</t>
  </si>
  <si>
    <t>-88179376</t>
  </si>
  <si>
    <t>186</t>
  </si>
  <si>
    <t>998766123</t>
  </si>
  <si>
    <t>Přesun hmot tonážní pro kce truhlářské ruční v objektech v přes 12 do 24 m</t>
  </si>
  <si>
    <t>1303634902</t>
  </si>
  <si>
    <t>187</t>
  </si>
  <si>
    <t>998766129</t>
  </si>
  <si>
    <t>Příplatek k ručnímu přesunu hmot tonážnímu pro kce truhlářské za zvětšený přesun ZKD 50 m</t>
  </si>
  <si>
    <t>608807163</t>
  </si>
  <si>
    <t>767</t>
  </si>
  <si>
    <t>Konstrukce zámečnické</t>
  </si>
  <si>
    <t>188</t>
  </si>
  <si>
    <t>767-1</t>
  </si>
  <si>
    <t>Úprava branky</t>
  </si>
  <si>
    <t>929627002</t>
  </si>
  <si>
    <t>771</t>
  </si>
  <si>
    <t>Podlahy z dlaždic</t>
  </si>
  <si>
    <t>189</t>
  </si>
  <si>
    <t>771111011</t>
  </si>
  <si>
    <t>Vysátí podkladu před pokládkou dlažby</t>
  </si>
  <si>
    <t>397792185</t>
  </si>
  <si>
    <t>190</t>
  </si>
  <si>
    <t>771121011</t>
  </si>
  <si>
    <t>Nátěr penetrační na podlahu</t>
  </si>
  <si>
    <t>-663324355</t>
  </si>
  <si>
    <t>191</t>
  </si>
  <si>
    <t>771121015</t>
  </si>
  <si>
    <t>Nátěr kontaktní pro nesavé podklady na podlahu</t>
  </si>
  <si>
    <t>-197227222</t>
  </si>
  <si>
    <t>192</t>
  </si>
  <si>
    <t>LSS.BP203R005</t>
  </si>
  <si>
    <t>P203 kontaktní můstek disperzní 5kg</t>
  </si>
  <si>
    <t>kg</t>
  </si>
  <si>
    <t>-188689538</t>
  </si>
  <si>
    <t>193</t>
  </si>
  <si>
    <t>771574424</t>
  </si>
  <si>
    <t>Montáž podlah keramických hladkých lepených cementovým flexibilním lepidlem přes 85 do 100 ks/m2</t>
  </si>
  <si>
    <t>-1251700249</t>
  </si>
  <si>
    <t>194</t>
  </si>
  <si>
    <t>59761157</t>
  </si>
  <si>
    <t>dlažba keramická slinutá mrazuvzdorná do interiéru i exteriéru povrch hladký/matný tl do 10mm přes 85 do 100ks/m2</t>
  </si>
  <si>
    <t>-1331222843</t>
  </si>
  <si>
    <t>195</t>
  </si>
  <si>
    <t>771591112</t>
  </si>
  <si>
    <t>Izolace pod dlažbu nátěrem nebo stěrkou ve dvou vrstvách</t>
  </si>
  <si>
    <t>2094408248</t>
  </si>
  <si>
    <t>196</t>
  </si>
  <si>
    <t>771591115</t>
  </si>
  <si>
    <t>Podlahy spárování silikonem</t>
  </si>
  <si>
    <t>1983034137</t>
  </si>
  <si>
    <t>197</t>
  </si>
  <si>
    <t>771591121</t>
  </si>
  <si>
    <t>Podlahy separační provazec do pružných spar průměru 4 mm</t>
  </si>
  <si>
    <t>979001779</t>
  </si>
  <si>
    <t>198</t>
  </si>
  <si>
    <t>771591217</t>
  </si>
  <si>
    <t>Montáž roznášecí rohože lepené do podlah pod dlažbu</t>
  </si>
  <si>
    <t>-1259125805</t>
  </si>
  <si>
    <t>199</t>
  </si>
  <si>
    <t>LSS.BDMEMR030</t>
  </si>
  <si>
    <t>DMEM membrána separační a hydroizolažní membrána, 30m2/ks 1ks</t>
  </si>
  <si>
    <t>1729648394</t>
  </si>
  <si>
    <t>200</t>
  </si>
  <si>
    <t>771591241</t>
  </si>
  <si>
    <t>Izolace těsnícími pásy vnitřní kout</t>
  </si>
  <si>
    <t>1488116281</t>
  </si>
  <si>
    <t>201</t>
  </si>
  <si>
    <t>771591242</t>
  </si>
  <si>
    <t>Izolace těsnícími pásy vnější roh</t>
  </si>
  <si>
    <t>702259606</t>
  </si>
  <si>
    <t>202</t>
  </si>
  <si>
    <t>771591251</t>
  </si>
  <si>
    <t>Izolace těsnící manžetou pro prostupy potrubí</t>
  </si>
  <si>
    <t>1657819580</t>
  </si>
  <si>
    <t>203</t>
  </si>
  <si>
    <t>771591264</t>
  </si>
  <si>
    <t>Izolace těsnícími pásy mezi podlahou a stěnou</t>
  </si>
  <si>
    <t>-1509775593</t>
  </si>
  <si>
    <t>204</t>
  </si>
  <si>
    <t>771592011</t>
  </si>
  <si>
    <t>Čištění vnitřních ploch podlah nebo schodišť po položení dlažby chemickými prostředky</t>
  </si>
  <si>
    <t>-2076875634</t>
  </si>
  <si>
    <t>205</t>
  </si>
  <si>
    <t>998771123</t>
  </si>
  <si>
    <t>Přesun hmot tonážní pro podlahy z dlaždic ruční v objektech v přes 12 do 24 m</t>
  </si>
  <si>
    <t>-1460266289</t>
  </si>
  <si>
    <t>206</t>
  </si>
  <si>
    <t>998771129</t>
  </si>
  <si>
    <t>Příplatek k ručnímu přesunu hmot tonážnímu pro podlahy z dlaždic za zvětšený přesun ZKD 50 m</t>
  </si>
  <si>
    <t>1526424221</t>
  </si>
  <si>
    <t>776</t>
  </si>
  <si>
    <t>Podlahy povlakové</t>
  </si>
  <si>
    <t>207</t>
  </si>
  <si>
    <t>776111115</t>
  </si>
  <si>
    <t>Broušení podkladu povlakových podlah před litím stěrky</t>
  </si>
  <si>
    <t>-318259714</t>
  </si>
  <si>
    <t>208</t>
  </si>
  <si>
    <t>776111311</t>
  </si>
  <si>
    <t>Vysátí podkladu povlakových podlah</t>
  </si>
  <si>
    <t>-1590357395</t>
  </si>
  <si>
    <t>209</t>
  </si>
  <si>
    <t>776121112</t>
  </si>
  <si>
    <t>Vodou ředitelná penetrace savého podkladu povlakových podlah</t>
  </si>
  <si>
    <t>148854973</t>
  </si>
  <si>
    <t>210</t>
  </si>
  <si>
    <t>776141121</t>
  </si>
  <si>
    <t>Stěrka podlahová nivelační pro vyrovnání podkladu povlakových podlah pevnosti 30 MPa tl do 3 mm</t>
  </si>
  <si>
    <t>-1243390675</t>
  </si>
  <si>
    <t>211</t>
  </si>
  <si>
    <t>776201811</t>
  </si>
  <si>
    <t>Demontáž lepených povlakových podlah bez podložky ručně</t>
  </si>
  <si>
    <t>-2020450073</t>
  </si>
  <si>
    <t>212</t>
  </si>
  <si>
    <t>776211111</t>
  </si>
  <si>
    <t>Lepení textilních pásů</t>
  </si>
  <si>
    <t>186433695</t>
  </si>
  <si>
    <t>213</t>
  </si>
  <si>
    <t>69751062</t>
  </si>
  <si>
    <t>koberec zátěžový vpichovaný role š 2m, vlákno 100% PA, hm 750g/m2, R ≤ 100MΩ, zátěž 33, útlum 23dB, hořlavost Bfl S1</t>
  </si>
  <si>
    <t>-1270571140</t>
  </si>
  <si>
    <t>214</t>
  </si>
  <si>
    <t>776221111</t>
  </si>
  <si>
    <t>Lepení pásů z PVC standardním lepidlem</t>
  </si>
  <si>
    <t>-1208710430</t>
  </si>
  <si>
    <t>215</t>
  </si>
  <si>
    <t>28412245</t>
  </si>
  <si>
    <t>krytina podlahová heterogenní š 1,5m tl 2mm</t>
  </si>
  <si>
    <t>1486662041</t>
  </si>
  <si>
    <t>216</t>
  </si>
  <si>
    <t>776223111</t>
  </si>
  <si>
    <t>Spoj povlakových podlahovin z PVC svařováním za tepla</t>
  </si>
  <si>
    <t>-372383475</t>
  </si>
  <si>
    <t>217</t>
  </si>
  <si>
    <t>776411111</t>
  </si>
  <si>
    <t>Montáž obvodových soklíků výšky do 80 mm</t>
  </si>
  <si>
    <t>768891692</t>
  </si>
  <si>
    <t>218</t>
  </si>
  <si>
    <t>28411009</t>
  </si>
  <si>
    <t>lišta soklová PVC 18x80mm</t>
  </si>
  <si>
    <t>-839716484</t>
  </si>
  <si>
    <t>219</t>
  </si>
  <si>
    <t>776421111</t>
  </si>
  <si>
    <t>Montáž obvodových lišt lepením</t>
  </si>
  <si>
    <t>-282339234</t>
  </si>
  <si>
    <t>220</t>
  </si>
  <si>
    <t>69751204</t>
  </si>
  <si>
    <t>lišta kobercová 55x9mm</t>
  </si>
  <si>
    <t>-692258616</t>
  </si>
  <si>
    <t>221</t>
  </si>
  <si>
    <t>776421312</t>
  </si>
  <si>
    <t>Montáž přechodových šroubovaných lišt</t>
  </si>
  <si>
    <t>-1557861598</t>
  </si>
  <si>
    <t>222</t>
  </si>
  <si>
    <t>55343115</t>
  </si>
  <si>
    <t>profil přechodový Al narážecí 30mm dub, buk, javor, třešeň</t>
  </si>
  <si>
    <t>-1456342434</t>
  </si>
  <si>
    <t>223</t>
  </si>
  <si>
    <t>998776123</t>
  </si>
  <si>
    <t>Přesun hmot tonážní pro podlahy povlakové ruční v objektech v přes 12 do 24 m</t>
  </si>
  <si>
    <t>302363535</t>
  </si>
  <si>
    <t>224</t>
  </si>
  <si>
    <t>998776129</t>
  </si>
  <si>
    <t>Příplatek k ručnímu přesunu hmot tonážnímu pro podlahy povlakové za zvětšený přesun ZKD 50 m</t>
  </si>
  <si>
    <t>1244540092</t>
  </si>
  <si>
    <t>781</t>
  </si>
  <si>
    <t>Dokončovací práce - obklady</t>
  </si>
  <si>
    <t>225</t>
  </si>
  <si>
    <t>781111011</t>
  </si>
  <si>
    <t>Ometení (oprášení) stěny při přípravě podkladu</t>
  </si>
  <si>
    <t>87838197</t>
  </si>
  <si>
    <t>226</t>
  </si>
  <si>
    <t>781121011</t>
  </si>
  <si>
    <t>Nátěr penetrační na stěnu</t>
  </si>
  <si>
    <t>-794136017</t>
  </si>
  <si>
    <t>227</t>
  </si>
  <si>
    <t>781131112</t>
  </si>
  <si>
    <t>Izolace pod obklad nátěrem nebo stěrkou ve dvou vrstvách</t>
  </si>
  <si>
    <t>416172781</t>
  </si>
  <si>
    <t>228</t>
  </si>
  <si>
    <t>781131232</t>
  </si>
  <si>
    <t>Izolace pod obklad těsnícími pásy pro styčné nebo dilatační spáry</t>
  </si>
  <si>
    <t>2120881989</t>
  </si>
  <si>
    <t>229</t>
  </si>
  <si>
    <t>781131251</t>
  </si>
  <si>
    <t>Izolace pod obklad těsnící manžetou pro prostupy potrubí</t>
  </si>
  <si>
    <t>508047775</t>
  </si>
  <si>
    <t>230</t>
  </si>
  <si>
    <t>781474120</t>
  </si>
  <si>
    <t>Montáž obkladů vnitřních keramických hladkých přes 85 do 100 ks/m2 lepených flexibilním lepidlem</t>
  </si>
  <si>
    <t>1472387860</t>
  </si>
  <si>
    <t>231</t>
  </si>
  <si>
    <t>59761627</t>
  </si>
  <si>
    <t>obklad keramický hladký přes 85 do 100ks/m2</t>
  </si>
  <si>
    <t>990867838</t>
  </si>
  <si>
    <t>232</t>
  </si>
  <si>
    <t>781477111</t>
  </si>
  <si>
    <t>Příplatek k montáži obkladů vnitřních keramických hladkých za plochu do 10 m2</t>
  </si>
  <si>
    <t>483065203</t>
  </si>
  <si>
    <t>233</t>
  </si>
  <si>
    <t>781495115</t>
  </si>
  <si>
    <t>Spárování vnitřních obkladů silikonem</t>
  </si>
  <si>
    <t>50945018</t>
  </si>
  <si>
    <t>234</t>
  </si>
  <si>
    <t>781495122</t>
  </si>
  <si>
    <t>Separační provazec do pružných spar průměru 4 mm</t>
  </si>
  <si>
    <t>-943941241</t>
  </si>
  <si>
    <t>235</t>
  </si>
  <si>
    <t>781495141</t>
  </si>
  <si>
    <t>Průnik obkladem kruhový do DN 30</t>
  </si>
  <si>
    <t>274399880</t>
  </si>
  <si>
    <t>236</t>
  </si>
  <si>
    <t>781495142</t>
  </si>
  <si>
    <t>Průnik obkladem kruhový přes DN 30 do DN 90</t>
  </si>
  <si>
    <t>286886962</t>
  </si>
  <si>
    <t>237</t>
  </si>
  <si>
    <t>781495143</t>
  </si>
  <si>
    <t>Průnik obkladem kruhový přes DN 90</t>
  </si>
  <si>
    <t>-746935602</t>
  </si>
  <si>
    <t>238</t>
  </si>
  <si>
    <t>781495211</t>
  </si>
  <si>
    <t>Čištění vnitřních ploch stěn po provedení obkladu chemickými prostředky</t>
  </si>
  <si>
    <t>1106210677</t>
  </si>
  <si>
    <t>239</t>
  </si>
  <si>
    <t>781571131</t>
  </si>
  <si>
    <t>Montáž obkladů ostění šířky do 200 mm lepenými flexibilním lepidlem</t>
  </si>
  <si>
    <t>2018771733</t>
  </si>
  <si>
    <t>240</t>
  </si>
  <si>
    <t>781674113</t>
  </si>
  <si>
    <t>Montáž obkladů parapetů š přes 150 do 200 mm z dlaždic keramických lepených flexibilním lepidlem</t>
  </si>
  <si>
    <t>-500568808</t>
  </si>
  <si>
    <t>241</t>
  </si>
  <si>
    <t>998781123</t>
  </si>
  <si>
    <t>Přesun hmot tonážní pro obklady keramické ruční v objektech v přes 12 do 24 m</t>
  </si>
  <si>
    <t>-1441581706</t>
  </si>
  <si>
    <t>242</t>
  </si>
  <si>
    <t>998781129</t>
  </si>
  <si>
    <t>Příplatek k ručnímu přesunu hmot tonážnímu pro obklady keramické za zvětšený přesun ZKD 50 m</t>
  </si>
  <si>
    <t>1706094571</t>
  </si>
  <si>
    <t>783</t>
  </si>
  <si>
    <t>Dokončovací práce - nátěry</t>
  </si>
  <si>
    <t>243</t>
  </si>
  <si>
    <t>783201201</t>
  </si>
  <si>
    <t>Obroušení tesařských konstrukcí před provedením nátěru</t>
  </si>
  <si>
    <t>45714310</t>
  </si>
  <si>
    <t>244</t>
  </si>
  <si>
    <t>783203120</t>
  </si>
  <si>
    <t>Provedení napouštěcího dvojnásobného nátěru tesařských konstrukcí zabudovaných do konstrukce</t>
  </si>
  <si>
    <t>2097212906</t>
  </si>
  <si>
    <t>245</t>
  </si>
  <si>
    <t>24626703</t>
  </si>
  <si>
    <t>hmota nátěrová syntetická s obsahem biocidů napouštěcí na dřevo</t>
  </si>
  <si>
    <t>litr</t>
  </si>
  <si>
    <t>-800998684</t>
  </si>
  <si>
    <t>246</t>
  </si>
  <si>
    <t>783801221</t>
  </si>
  <si>
    <t>Očištění 1x nátěrem biocidním přípravkem s okartáčováním hladkých betonů, povrchů z desek</t>
  </si>
  <si>
    <t>-1490240010</t>
  </si>
  <si>
    <t>247</t>
  </si>
  <si>
    <t>783801243</t>
  </si>
  <si>
    <t>Očištění 2x nátěrem biocidním přípravkem a okartáčováním omítek členitosti 3</t>
  </si>
  <si>
    <t>-268389206</t>
  </si>
  <si>
    <t>248</t>
  </si>
  <si>
    <t>783801503</t>
  </si>
  <si>
    <t>Omytí omítek tlakovou vodou před provedením nátěru</t>
  </si>
  <si>
    <t>1409038771</t>
  </si>
  <si>
    <t>249</t>
  </si>
  <si>
    <t>783823129</t>
  </si>
  <si>
    <t>Penetrační fungicidní nátěr hladkých povrchů z desek na bázi dřeva</t>
  </si>
  <si>
    <t>-1820440763</t>
  </si>
  <si>
    <t>250</t>
  </si>
  <si>
    <t>783823139</t>
  </si>
  <si>
    <t>Penetrační fungicidní nátěr hladkých, tenkovrstvých zrnitých nebo štukových omítek</t>
  </si>
  <si>
    <t>913121046</t>
  </si>
  <si>
    <t>251</t>
  </si>
  <si>
    <t>783823159</t>
  </si>
  <si>
    <t>Penetrační fungicidní nátěr hrubých betonových povrchů a hrubých, rýhovaných a škrábaných omítek</t>
  </si>
  <si>
    <t>1733864429</t>
  </si>
  <si>
    <t>252</t>
  </si>
  <si>
    <t>783827427</t>
  </si>
  <si>
    <t>Krycí dvojnásobný vápenný nátěr omítek stupně členitosti 1 a 2</t>
  </si>
  <si>
    <t>-1941800884</t>
  </si>
  <si>
    <t>253</t>
  </si>
  <si>
    <t>783827429</t>
  </si>
  <si>
    <t>Příplatek k cenám dvojnásobného nátěru omítek stupně členitosti 1 a 2 za biocidní přísadu</t>
  </si>
  <si>
    <t>-1116609685</t>
  </si>
  <si>
    <t>254</t>
  </si>
  <si>
    <t>783827525</t>
  </si>
  <si>
    <t>Krycí dvojnásobný silikonový nátěr hrubých betonových povrchů nebo hrubých omítek</t>
  </si>
  <si>
    <t>598972</t>
  </si>
  <si>
    <t>255</t>
  </si>
  <si>
    <t>783827529</t>
  </si>
  <si>
    <t>Příplatek k cenám dvojnásobného nátěru hrubých betonů, hrubých omítek za biocidní přísadu</t>
  </si>
  <si>
    <t>-841767853</t>
  </si>
  <si>
    <t>256</t>
  </si>
  <si>
    <t>783897603</t>
  </si>
  <si>
    <t>Příplatek k cenám dvojnásobného krycího nátěru omítek za provedení styku 2 barev</t>
  </si>
  <si>
    <t>2072111243</t>
  </si>
  <si>
    <t>784</t>
  </si>
  <si>
    <t>Dokončovací práce - malby a tapety</t>
  </si>
  <si>
    <t>257</t>
  </si>
  <si>
    <t>784111001</t>
  </si>
  <si>
    <t>Oprášení (ometení ) podkladu v místnostech v do 3,80 m</t>
  </si>
  <si>
    <t>-1652928103</t>
  </si>
  <si>
    <t>258</t>
  </si>
  <si>
    <t>784121001</t>
  </si>
  <si>
    <t>Oškrabání malby v místnostech v do 3,80 m</t>
  </si>
  <si>
    <t>-485646735</t>
  </si>
  <si>
    <t>259</t>
  </si>
  <si>
    <t>784121011</t>
  </si>
  <si>
    <t>Rozmývání podkladu po oškrabání malby v místnostech v do 3,80 m</t>
  </si>
  <si>
    <t>848351964</t>
  </si>
  <si>
    <t>260</t>
  </si>
  <si>
    <t>784141001</t>
  </si>
  <si>
    <t>Ošetření plísní napadených ploch včetně odstranění plísní v místnostech v do 3,80 m</t>
  </si>
  <si>
    <t>520277365</t>
  </si>
  <si>
    <t>261</t>
  </si>
  <si>
    <t>784161001</t>
  </si>
  <si>
    <t>Tmelení spar a rohů šířky do 3 mm akrylátovým tmelem v místnostech v do 3,80 m</t>
  </si>
  <si>
    <t>-1920579013</t>
  </si>
  <si>
    <t>262</t>
  </si>
  <si>
    <t>784171101</t>
  </si>
  <si>
    <t>Zakrytí vnitřních podlah včetně pozdějšího odkrytí</t>
  </si>
  <si>
    <t>996977716</t>
  </si>
  <si>
    <t>263</t>
  </si>
  <si>
    <t>28323157</t>
  </si>
  <si>
    <t>fólie pro malířské potřeby zakrývací tl 14µ 4x5m</t>
  </si>
  <si>
    <t>-47272330</t>
  </si>
  <si>
    <t>264</t>
  </si>
  <si>
    <t>784171111</t>
  </si>
  <si>
    <t>Zakrytí vnitřních ploch stěn v místnostech v do 3,80 m</t>
  </si>
  <si>
    <t>-1350987413</t>
  </si>
  <si>
    <t>265</t>
  </si>
  <si>
    <t>584690803</t>
  </si>
  <si>
    <t>266</t>
  </si>
  <si>
    <t>784181121</t>
  </si>
  <si>
    <t>Hloubková jednonásobná bezbarvá penetrace podkladu v místnostech v do 3,80 m</t>
  </si>
  <si>
    <t>1018040927</t>
  </si>
  <si>
    <t>267</t>
  </si>
  <si>
    <t>784181131</t>
  </si>
  <si>
    <t>Fungicidní jednonásobná bezbarvá penetrace podkladu v místnostech v do 3,80 m</t>
  </si>
  <si>
    <t>-1969570183</t>
  </si>
  <si>
    <t>268</t>
  </si>
  <si>
    <t>784211141</t>
  </si>
  <si>
    <t>Příplatek k cenám 2x maleb ze směsí za mokra oděruvzdorných za provádění pl do 5 m2</t>
  </si>
  <si>
    <t>1556427434</t>
  </si>
  <si>
    <t>269</t>
  </si>
  <si>
    <t>784331001</t>
  </si>
  <si>
    <t>Dvojnásobné bílé protiplísňové malby v místnostech v do 3,80 m</t>
  </si>
  <si>
    <t>598723386</t>
  </si>
  <si>
    <t>Práce a dodávky M</t>
  </si>
  <si>
    <t>46-M</t>
  </si>
  <si>
    <t>Zemní práce při extr.mont.pracích</t>
  </si>
  <si>
    <t>270</t>
  </si>
  <si>
    <t>460902212</t>
  </si>
  <si>
    <t>Pilíř z cihel s koncovým dílem včetně výkopu a základu pro skříň nn výšky 105 a š přes 75 do 90 cm</t>
  </si>
  <si>
    <t>2041759538</t>
  </si>
  <si>
    <t>HZS</t>
  </si>
  <si>
    <t>Hodinové zúčtovací sazby</t>
  </si>
  <si>
    <t>271</t>
  </si>
  <si>
    <t>HZS4212</t>
  </si>
  <si>
    <t>Hodinová zúčtovací sazba revizní technik specialista-revize komíny</t>
  </si>
  <si>
    <t>512</t>
  </si>
  <si>
    <t>-851484110</t>
  </si>
  <si>
    <t>2 - ZTI</t>
  </si>
  <si>
    <t xml:space="preserve">    8 - Trubní vedení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</si>
  <si>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</si>
  <si>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</si>
  <si>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</si>
  <si>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725 - Zdravotechnika - zařizovací předměty</t>
  </si>
  <si>
    <t xml:space="preserve">    726 - Zdravotechnika - předstěnové instalace</t>
  </si>
  <si>
    <t xml:space="preserve">    732 - Ústřední vytápění - strojovny</t>
  </si>
  <si>
    <t xml:space="preserve">    734 - Ústřední vytápění - armatury</t>
  </si>
  <si>
    <t xml:space="preserve">    741 - Elektroinstalace - silnoproud</t>
  </si>
  <si>
    <t xml:space="preserve">    21-M - Elektromontáže</t>
  </si>
  <si>
    <t>-1612354476</t>
  </si>
  <si>
    <t>-281429014</t>
  </si>
  <si>
    <t>132212221</t>
  </si>
  <si>
    <t>Hloubení zapažených rýh šířky do 2000 mm v soudržných horninách třídy těžitelnosti I skupiny 3 ručně</t>
  </si>
  <si>
    <t>901907065</t>
  </si>
  <si>
    <t>151101101</t>
  </si>
  <si>
    <t>Zřízení příložného pažení a rozepření stěn rýh hl do 2 m</t>
  </si>
  <si>
    <t>1993338704</t>
  </si>
  <si>
    <t>151101111</t>
  </si>
  <si>
    <t>Odstranění příložného pažení a rozepření stěn rýh hl do 2 m</t>
  </si>
  <si>
    <t>1038225898</t>
  </si>
  <si>
    <t>151101301</t>
  </si>
  <si>
    <t>Zřízení rozepření stěn při pažení příložném hl do 4 m</t>
  </si>
  <si>
    <t>455526714</t>
  </si>
  <si>
    <t>151101311</t>
  </si>
  <si>
    <t>Odstranění rozepření stěn při pažení příložném hl do 4 m</t>
  </si>
  <si>
    <t>174824976</t>
  </si>
  <si>
    <t>151401501</t>
  </si>
  <si>
    <t>Přepažování rozepření při pažení příložném hl do 4 m</t>
  </si>
  <si>
    <t>508734945</t>
  </si>
  <si>
    <t>-1695561563</t>
  </si>
  <si>
    <t>-846911814</t>
  </si>
  <si>
    <t>-1796379989</t>
  </si>
  <si>
    <t>-583921128</t>
  </si>
  <si>
    <t>1549855256</t>
  </si>
  <si>
    <t>175111101</t>
  </si>
  <si>
    <t>Obsypání potrubí ručně sypaninou bez prohození, uloženou do 3 m</t>
  </si>
  <si>
    <t>967521104</t>
  </si>
  <si>
    <t>58337308</t>
  </si>
  <si>
    <t>štěrkopísek frakce 0/2</t>
  </si>
  <si>
    <t>-5415839</t>
  </si>
  <si>
    <t>346272216</t>
  </si>
  <si>
    <t>Přizdívka z pórobetonových tvárnic tl 50 mm</t>
  </si>
  <si>
    <t>-441609156</t>
  </si>
  <si>
    <t>451572111</t>
  </si>
  <si>
    <t>Lože pod potrubí otevřený výkop z kameniva drobného těženého</t>
  </si>
  <si>
    <t>-385412244</t>
  </si>
  <si>
    <t>612135101</t>
  </si>
  <si>
    <t>Hrubá výplň rýh ve stěnách maltou jakékoli šířky rýhy</t>
  </si>
  <si>
    <t>486764004</t>
  </si>
  <si>
    <t>612315122</t>
  </si>
  <si>
    <t>Vápenná štuková omítka rýh ve stěnách š přes 150 do 300 mm</t>
  </si>
  <si>
    <t>893716752</t>
  </si>
  <si>
    <t>Trubní vedení</t>
  </si>
  <si>
    <t>871171211</t>
  </si>
  <si>
    <t>Montáž potrubí z PE100 RC SDR 11 otevřený výkop svařovaných elektrotvarovkou d 40 x 3,7 mm</t>
  </si>
  <si>
    <t>183333439</t>
  </si>
  <si>
    <t>28613851</t>
  </si>
  <si>
    <t>trubka vodovodní jednovrstvá PE100 RC PN 16 SDR11 s ochranným pláštěm z PP 40x3,7mm</t>
  </si>
  <si>
    <t>908493410</t>
  </si>
  <si>
    <t>877171101</t>
  </si>
  <si>
    <t>Montáž elektrospojek na vodovodním potrubí z PE trub d 40</t>
  </si>
  <si>
    <t>1753794183</t>
  </si>
  <si>
    <t>28615970</t>
  </si>
  <si>
    <t>elektrospojka SDR11 PE 100 PN16 D 40mm</t>
  </si>
  <si>
    <t>-1430786400</t>
  </si>
  <si>
    <t>877171112</t>
  </si>
  <si>
    <t>Montáž elektrokolen 90° na vodovodním potrubí z PE trub d 40</t>
  </si>
  <si>
    <t>335148589</t>
  </si>
  <si>
    <t>28653053</t>
  </si>
  <si>
    <t>elektrokoleno 90° PE 100 D 40mm</t>
  </si>
  <si>
    <t>1039286744</t>
  </si>
  <si>
    <t>962031132</t>
  </si>
  <si>
    <t>Bourání příček z cihel pálených na MVC tl do 100 mm</t>
  </si>
  <si>
    <t>316786193</t>
  </si>
  <si>
    <t>974029157</t>
  </si>
  <si>
    <t>Vysekání rýh ve zdivu kamenném hl do 100 mm š do 300 mm</t>
  </si>
  <si>
    <t>-1965940588</t>
  </si>
  <si>
    <t>974029185</t>
  </si>
  <si>
    <t>Vysekání rýh ve zdivu kamenném hl do 300 mm š do 200 mm</t>
  </si>
  <si>
    <t>-1186433947</t>
  </si>
  <si>
    <t>977151124</t>
  </si>
  <si>
    <t>Jádrové vrty diamantovými korunkami do stavebních materiálů D přes 150 do 180 mm</t>
  </si>
  <si>
    <t>1336951461</t>
  </si>
  <si>
    <t>723150373</t>
  </si>
  <si>
    <t>Chránička D 159x4,5 mm</t>
  </si>
  <si>
    <t>1575251144</t>
  </si>
  <si>
    <t>977332111</t>
  </si>
  <si>
    <t>Frézování drážek ve stěnách z cihel do 30x30 mm</t>
  </si>
  <si>
    <t>-971609110</t>
  </si>
  <si>
    <t>1828424552</t>
  </si>
  <si>
    <t>-1173412144</t>
  </si>
  <si>
    <t>-205975950</t>
  </si>
  <si>
    <t>279073704</t>
  </si>
  <si>
    <t>205020556</t>
  </si>
  <si>
    <t>2063853775</t>
  </si>
  <si>
    <t>-1877572174</t>
  </si>
  <si>
    <t>721</t>
  </si>
  <si>
    <t>Zdravotechnika - vnitřní kanalizace</t>
  </si>
  <si>
    <t>721171803</t>
  </si>
  <si>
    <t>Demontáž potrubí z PVC D do 75</t>
  </si>
  <si>
    <t>-1425297488</t>
  </si>
  <si>
    <t>721171809</t>
  </si>
  <si>
    <t>Demontáž potrubí z PVC D přes 114 do 160</t>
  </si>
  <si>
    <t>-95550947</t>
  </si>
  <si>
    <t>721173403</t>
  </si>
  <si>
    <t>Potrubí kanalizační z PVC SN 4 svodné DN 160</t>
  </si>
  <si>
    <t>816048556</t>
  </si>
  <si>
    <t>721173722</t>
  </si>
  <si>
    <t>Potrubí kanalizační z PE připojovací DN 40</t>
  </si>
  <si>
    <t>1917926829</t>
  </si>
  <si>
    <t>721173723</t>
  </si>
  <si>
    <t>Potrubí kanalizační z PE připojovací DN 50</t>
  </si>
  <si>
    <t>-1988652520</t>
  </si>
  <si>
    <t>721173724</t>
  </si>
  <si>
    <t>Potrubí kanalizační z PE připojovací DN 70</t>
  </si>
  <si>
    <t>-749219755</t>
  </si>
  <si>
    <t>721173726</t>
  </si>
  <si>
    <t>Potrubí kanalizační z PE připojovací DN 100</t>
  </si>
  <si>
    <t>-1634343540</t>
  </si>
  <si>
    <t>721174005</t>
  </si>
  <si>
    <t>Potrubí kanalizační z PP svodné DN 110</t>
  </si>
  <si>
    <t>1209946942</t>
  </si>
  <si>
    <t>721174006</t>
  </si>
  <si>
    <t>Potrubí kanalizační z PP svodné DN 125</t>
  </si>
  <si>
    <t>-801147184</t>
  </si>
  <si>
    <t>721174024</t>
  </si>
  <si>
    <t>Potrubí kanalizační z PP odpadní DN 75</t>
  </si>
  <si>
    <t>-1643930442</t>
  </si>
  <si>
    <t>721174025</t>
  </si>
  <si>
    <t>Potrubí kanalizační z PP odpadní DN 110</t>
  </si>
  <si>
    <t>-1195478614</t>
  </si>
  <si>
    <t>721194104</t>
  </si>
  <si>
    <t>Vyvedení a upevnění odpadních výpustek DN 40</t>
  </si>
  <si>
    <t>1512253376</t>
  </si>
  <si>
    <t>721194107</t>
  </si>
  <si>
    <t>Vyvedení a upevnění odpadních výpustek DN 70</t>
  </si>
  <si>
    <t>-1674867664</t>
  </si>
  <si>
    <t>721194109</t>
  </si>
  <si>
    <t>Vyvedení a upevnění odpadních výpustek DN 110</t>
  </si>
  <si>
    <t>-155048000</t>
  </si>
  <si>
    <t>721211422</t>
  </si>
  <si>
    <t>Vpusť podlahová se svislým odtokem DN 50/75/110 mřížka nerez 138x138</t>
  </si>
  <si>
    <t>-525119720</t>
  </si>
  <si>
    <t>721212121</t>
  </si>
  <si>
    <t>Odtokový sprchový žlab délky 700 mm s krycím roštem a zápachovou uzávěrkou</t>
  </si>
  <si>
    <t>-354914281</t>
  </si>
  <si>
    <t>721273153</t>
  </si>
  <si>
    <t>Hlavice ventilační polypropylen PP DN 110</t>
  </si>
  <si>
    <t>-2059988635</t>
  </si>
  <si>
    <t>721274121</t>
  </si>
  <si>
    <t>Přivzdušňovací ventil vnitřní odpadních potrubí DN od 32 do 50</t>
  </si>
  <si>
    <t>-213000244</t>
  </si>
  <si>
    <t>998721123</t>
  </si>
  <si>
    <t>Přesun hmot tonážní pro vnitřní kanalizaci ruční v objektech v přes 12 do 24 m</t>
  </si>
  <si>
    <t>-1999891551</t>
  </si>
  <si>
    <t>998721129</t>
  </si>
  <si>
    <t>Příplatek k ručnímu přesunu hmot tonážnímu pro vnitřní kanalizaci za zvětšený přesun ZKD 50 m</t>
  </si>
  <si>
    <t>1803061866</t>
  </si>
  <si>
    <t>722</t>
  </si>
  <si>
    <t>Zdravotechnika - vnitřní vodovod</t>
  </si>
  <si>
    <t>722170801</t>
  </si>
  <si>
    <t>Demontáž rozvodů vody z plastů D do 25</t>
  </si>
  <si>
    <t>1138701590</t>
  </si>
  <si>
    <t>722170804</t>
  </si>
  <si>
    <t>Demontáž rozvodů vody z plastů D přes 25 do 50</t>
  </si>
  <si>
    <t>-1345497017</t>
  </si>
  <si>
    <t>722174022</t>
  </si>
  <si>
    <t>Potrubí vodovodní plastové PPR svar polyfúze PN 20 D 20x3,4 mm</t>
  </si>
  <si>
    <t>2085465402</t>
  </si>
  <si>
    <t>722174023</t>
  </si>
  <si>
    <t>Potrubí vodovodní plastové PPR svar polyfúze PN 20 D 25x4,2 mm</t>
  </si>
  <si>
    <t>639245727</t>
  </si>
  <si>
    <t>722174024</t>
  </si>
  <si>
    <t>Potrubí vodovodní plastové PPR svar polyfúze PN 20 D 32x5,4 mm</t>
  </si>
  <si>
    <t>-2074413900</t>
  </si>
  <si>
    <t>722174062</t>
  </si>
  <si>
    <t>Potrubí vodovodní plastové křížení PPR svar polyfúze PN 20 D 20x3,4 mm</t>
  </si>
  <si>
    <t>-1579056568</t>
  </si>
  <si>
    <t>722174063</t>
  </si>
  <si>
    <t>Potrubí vodovodní plastové křížení PPR svar polyfúze PN 20 D 25x4,2 mm</t>
  </si>
  <si>
    <t>56318256</t>
  </si>
  <si>
    <t>722174064</t>
  </si>
  <si>
    <t>Potrubí vodovodní plastové křížení PPR svar polyfúze PN 20 D 32x5,4 mm</t>
  </si>
  <si>
    <t>1213268123</t>
  </si>
  <si>
    <t>722179191</t>
  </si>
  <si>
    <t>Příplatek k rozvodu vody z plastů za malý rozsah prací na zakázce do 20 m</t>
  </si>
  <si>
    <t>soubor</t>
  </si>
  <si>
    <t>353584749</t>
  </si>
  <si>
    <t>722179192</t>
  </si>
  <si>
    <t>Příplatek k rozvodu vody z plastů za potrubí do D 32 mm do 15 svarů</t>
  </si>
  <si>
    <t>455456154</t>
  </si>
  <si>
    <t>326628710</t>
  </si>
  <si>
    <t>722181123</t>
  </si>
  <si>
    <t>Ochrana vodovodního potrubí zvuk tlumícími objímkami DN do 25 mm</t>
  </si>
  <si>
    <t>761940160</t>
  </si>
  <si>
    <t>722181126</t>
  </si>
  <si>
    <t>Ochrana vodovodního potrubí zvuk tlumícími objímkami DN přes 25 do 50 mm</t>
  </si>
  <si>
    <t>292128715</t>
  </si>
  <si>
    <t>722181241</t>
  </si>
  <si>
    <t>Ochrana vodovodního potrubí přilepenými termoizolačními trubicemi z PE tl přes 13 do 20 mm DN do 22 mm</t>
  </si>
  <si>
    <t>1166163781</t>
  </si>
  <si>
    <t>722181252</t>
  </si>
  <si>
    <t>Ochrana vodovodního potrubí přilepenými termoizolačními trubicemi z PE tl přes 20 do 25 mm DN přes 22 do 45 mm</t>
  </si>
  <si>
    <t>-704767393</t>
  </si>
  <si>
    <t>-1376302537</t>
  </si>
  <si>
    <t>722181812</t>
  </si>
  <si>
    <t>Demontáž plstěných pásů z trub D do 50</t>
  </si>
  <si>
    <t>1873268040</t>
  </si>
  <si>
    <t>722181851</t>
  </si>
  <si>
    <t>Demontáž termoizolačních trubic z trub D do 45</t>
  </si>
  <si>
    <t>1902296825</t>
  </si>
  <si>
    <t>722182011</t>
  </si>
  <si>
    <t>Podpůrný žlab pro potrubí D 20</t>
  </si>
  <si>
    <t>1077047826</t>
  </si>
  <si>
    <t>722182012</t>
  </si>
  <si>
    <t>Podpůrný žlab pro potrubí D 25</t>
  </si>
  <si>
    <t>-1166675799</t>
  </si>
  <si>
    <t>722182013</t>
  </si>
  <si>
    <t>Podpůrný žlab pro potrubí D 32</t>
  </si>
  <si>
    <t>-1180882450</t>
  </si>
  <si>
    <t>722190401</t>
  </si>
  <si>
    <t>Vyvedení a upevnění výpustku DN do 25</t>
  </si>
  <si>
    <t>-775245079</t>
  </si>
  <si>
    <t>722190402</t>
  </si>
  <si>
    <t>Vyvedení a upevnění výpustku DN přes 25 do 50</t>
  </si>
  <si>
    <t>843374448</t>
  </si>
  <si>
    <t>722220151</t>
  </si>
  <si>
    <t>Nástěnka závitová plastová PPR PN 20 DN 16 x G 1/2"</t>
  </si>
  <si>
    <t>902767789</t>
  </si>
  <si>
    <t>722220161</t>
  </si>
  <si>
    <t>Nástěnný komplet plastový PPR PN 20 DN 20 x G 1/2"</t>
  </si>
  <si>
    <t>1115543202</t>
  </si>
  <si>
    <t>722220212</t>
  </si>
  <si>
    <t>Koleno přechodové 90° PPR PN 20 D 25 x G 3/4" s kovovým vnitřním závitem</t>
  </si>
  <si>
    <t>190657300</t>
  </si>
  <si>
    <t>722220213</t>
  </si>
  <si>
    <t>Koleno přechodové 90° PPR PN 20 D 32 x G 1" s kovovým vnitřním závitem</t>
  </si>
  <si>
    <t>-698390890</t>
  </si>
  <si>
    <t>722220222</t>
  </si>
  <si>
    <t>T-kus PPR PN 20 D 25 x G 3/4" x D 25 s kovovým vnitřním závitem</t>
  </si>
  <si>
    <t>-259333161</t>
  </si>
  <si>
    <t>722220223</t>
  </si>
  <si>
    <t>T-kus PPR PN 20 D 32 x G 1" x D 32 s kovovým vnitřním závitem</t>
  </si>
  <si>
    <t>1100904424</t>
  </si>
  <si>
    <t>722224115</t>
  </si>
  <si>
    <t>Kohout plnicí nebo vypouštěcí G 1/2" PN 10 s jedním závitem</t>
  </si>
  <si>
    <t>-1063369227</t>
  </si>
  <si>
    <t>722224116</t>
  </si>
  <si>
    <t>Kohout plnicí nebo vypouštěcí G 3/4" PN 10 s jedním závitem</t>
  </si>
  <si>
    <t>-989488808</t>
  </si>
  <si>
    <t>722231072</t>
  </si>
  <si>
    <t>Ventil zpětný mosazný G 1/2" PN 10 do 110°C se dvěma závity</t>
  </si>
  <si>
    <t>2044042863</t>
  </si>
  <si>
    <t>722231074</t>
  </si>
  <si>
    <t>Ventil zpětný mosazný G 1" PN 10 do 110°C se dvěma závity</t>
  </si>
  <si>
    <t>979174945</t>
  </si>
  <si>
    <t>722231076</t>
  </si>
  <si>
    <t>Ventil zpětný mosazný G 6/4" PN 10 do 110°C se dvěma závity</t>
  </si>
  <si>
    <t>-1030075809</t>
  </si>
  <si>
    <t>722231222</t>
  </si>
  <si>
    <t>Ventil pojistný mosazný G 3/4" PN 6 do 100°C k bojleru s vnitřním x vnějším závitem</t>
  </si>
  <si>
    <t>290372422</t>
  </si>
  <si>
    <t>722232043</t>
  </si>
  <si>
    <t>Kohout kulový přímý G 1/2" PN 42 do 185°C vnitřní závit</t>
  </si>
  <si>
    <t>-942907898</t>
  </si>
  <si>
    <t>722232171</t>
  </si>
  <si>
    <t>Kohout kulový rohový G 1/2" PN 42 do 185°C plnoprůtokový s vnějším a vnitřním závitem</t>
  </si>
  <si>
    <t>182231665</t>
  </si>
  <si>
    <t>722232173</t>
  </si>
  <si>
    <t>Kohout kulový rohový G 1" PN 42 do 185°C plnoprůtokový s vnějším a vnitřním závitem</t>
  </si>
  <si>
    <t>589483821</t>
  </si>
  <si>
    <t>722234263</t>
  </si>
  <si>
    <t>Filtr mosazný G 1/2" PN 20 do 80°C s 2x vnitřním závitem</t>
  </si>
  <si>
    <t>1481746864</t>
  </si>
  <si>
    <t>722240123</t>
  </si>
  <si>
    <t>Kohout kulový plastový PPR DN 25</t>
  </si>
  <si>
    <t>198112388</t>
  </si>
  <si>
    <t>722240124</t>
  </si>
  <si>
    <t>Kohout kulový plastový PPR DN 32</t>
  </si>
  <si>
    <t>-492768503</t>
  </si>
  <si>
    <t>722290234</t>
  </si>
  <si>
    <t>Proplach a dezinfekce vodovodního potrubí DN do 80</t>
  </si>
  <si>
    <t>1886651265</t>
  </si>
  <si>
    <t>722290246</t>
  </si>
  <si>
    <t>Zkouška těsnosti vodovodního potrubí plastového DN do 40</t>
  </si>
  <si>
    <t>595072874</t>
  </si>
  <si>
    <t>998722123</t>
  </si>
  <si>
    <t>Přesun hmot tonážní pro vnitřní vodovod ruční v objektech v přes 12 do 24 m</t>
  </si>
  <si>
    <t>-1166809176</t>
  </si>
  <si>
    <t>998722129</t>
  </si>
  <si>
    <t>Příplatek k ručnímu k přesunu hmot tonážnímu pro vnitřní vodovod za zvětšený přesun ZKD 50 m</t>
  </si>
  <si>
    <t>1265157406</t>
  </si>
  <si>
    <t>724</t>
  </si>
  <si>
    <t>Zdravotechnika - strojní vybavení</t>
  </si>
  <si>
    <t>724219232</t>
  </si>
  <si>
    <t>Montáž domovní vodárny dopravní výška do 80 m ostatní typ</t>
  </si>
  <si>
    <t>2029684825</t>
  </si>
  <si>
    <t>6000964129</t>
  </si>
  <si>
    <t>Vodárna domácí samonasávací Wilo HiMulti 3H 100/2-45 P 230 V vaková expanzní nádoba</t>
  </si>
  <si>
    <t>1977434351</t>
  </si>
  <si>
    <t>6000045436</t>
  </si>
  <si>
    <t>Sada sací hadice Wilo 7 m 1"</t>
  </si>
  <si>
    <t>1581308075</t>
  </si>
  <si>
    <t>42692200</t>
  </si>
  <si>
    <t>koš sací s gumovou koulí 1"</t>
  </si>
  <si>
    <t>-1790864266</t>
  </si>
  <si>
    <t>724221821</t>
  </si>
  <si>
    <t>Demontáž vodáren domovních s ponorným čerpadlem nádrž do 500 l a hl do 15 m</t>
  </si>
  <si>
    <t>-1489740052</t>
  </si>
  <si>
    <t>724239112</t>
  </si>
  <si>
    <t>Montáž nádoby expanzní tlakové do 80 l vertikální ostatní typ</t>
  </si>
  <si>
    <t>-23162579</t>
  </si>
  <si>
    <t>6000008470</t>
  </si>
  <si>
    <t>Ventil servisní Reflex MK 3/4"</t>
  </si>
  <si>
    <t>45479101</t>
  </si>
  <si>
    <t>6000184070</t>
  </si>
  <si>
    <t>Nádoba expanzní Reflex NG 25 s membránou</t>
  </si>
  <si>
    <t>1392559878</t>
  </si>
  <si>
    <t>998724123</t>
  </si>
  <si>
    <t>Přesun hmot tonážní pro strojní vybavení ruční v objektech v přes 12 do 24 m</t>
  </si>
  <si>
    <t>1252648334</t>
  </si>
  <si>
    <t>998724129</t>
  </si>
  <si>
    <t>Příplatek k ručnímu přesunu hmot tonážnímu pro strojní vybavení za zvětšený přesun ZKD 50 m</t>
  </si>
  <si>
    <t>318455561</t>
  </si>
  <si>
    <t>725</t>
  </si>
  <si>
    <t>Zdravotechnika - zařizovací předměty</t>
  </si>
  <si>
    <t>725110811</t>
  </si>
  <si>
    <t>Demontáž klozetů splachovací s nádrží</t>
  </si>
  <si>
    <t>-24195280</t>
  </si>
  <si>
    <t>725110814</t>
  </si>
  <si>
    <t>Demontáž klozetu Kombi</t>
  </si>
  <si>
    <t>-975824099</t>
  </si>
  <si>
    <t>725112022</t>
  </si>
  <si>
    <t>Klozet keramický závěsný na nosné stěny s hlubokým splachováním odpad vodorovný</t>
  </si>
  <si>
    <t>523251089</t>
  </si>
  <si>
    <t>725119131</t>
  </si>
  <si>
    <t>Montáž klozetových sedátek standardních</t>
  </si>
  <si>
    <t>1958606550</t>
  </si>
  <si>
    <t>55167381</t>
  </si>
  <si>
    <t>sedátko klozetové duroplastové bílé s poklopem</t>
  </si>
  <si>
    <t>-1354543901</t>
  </si>
  <si>
    <t>725210821</t>
  </si>
  <si>
    <t>Demontáž umyvadel bez výtokových armatur</t>
  </si>
  <si>
    <t>1394541052</t>
  </si>
  <si>
    <t>725211604</t>
  </si>
  <si>
    <t>Umyvadlo keramické bílé šířky 650 mm bez krytu na sifon připevněné na stěnu šrouby</t>
  </si>
  <si>
    <t>2067154762</t>
  </si>
  <si>
    <t>725220841</t>
  </si>
  <si>
    <t>Demontáž van ocelová rohová</t>
  </si>
  <si>
    <t>-1234784138</t>
  </si>
  <si>
    <t>725241141</t>
  </si>
  <si>
    <t>Vanička sprchová akrylátová čtvrtkruhová 800x800 mm</t>
  </si>
  <si>
    <t>-1345950261</t>
  </si>
  <si>
    <t>725244812</t>
  </si>
  <si>
    <t>Zástěna sprchová rohová rámová se skleněnou výplní tl. 4 a 5 mm dveře posuvné dvoudílné na čtvrtkruhovou vaničku 800x800 mm</t>
  </si>
  <si>
    <t>1703059362</t>
  </si>
  <si>
    <t>725291211</t>
  </si>
  <si>
    <t>Doplňky zařízení koupelen a záchodů keramické mýdelník jednoduchý</t>
  </si>
  <si>
    <t>1325100761</t>
  </si>
  <si>
    <t>725291621</t>
  </si>
  <si>
    <t>Doplňky zařízení koupelen a záchodů nerezové zásobník toaletních papírů</t>
  </si>
  <si>
    <t>1406681738</t>
  </si>
  <si>
    <t>SNL.SLZN19</t>
  </si>
  <si>
    <t>Nerezová štětka WC univerzál</t>
  </si>
  <si>
    <t>-1843771198</t>
  </si>
  <si>
    <t>725331111</t>
  </si>
  <si>
    <t>Výlevka bez výtokových armatur keramická se sklopnou plastovou mřížkou 500 mm</t>
  </si>
  <si>
    <t>-934076251</t>
  </si>
  <si>
    <t>725530823</t>
  </si>
  <si>
    <t>Demontáž ohřívač elektrický tlakový přes 50 do 200 l</t>
  </si>
  <si>
    <t>-1721542960</t>
  </si>
  <si>
    <t>725819202</t>
  </si>
  <si>
    <t>Montáž ventilů nástěnných G 3/4"</t>
  </si>
  <si>
    <t>-1416622891</t>
  </si>
  <si>
    <t>6000005114</t>
  </si>
  <si>
    <t>Ventil nezámrzný Kemper Frosti Plus XL 1/2"×530 mm s rukojetí</t>
  </si>
  <si>
    <t>1861920912</t>
  </si>
  <si>
    <t>725820801</t>
  </si>
  <si>
    <t>Demontáž baterie nástěnné do G 3 / 4</t>
  </si>
  <si>
    <t>-346605719</t>
  </si>
  <si>
    <t>725821311</t>
  </si>
  <si>
    <t>Baterie dřezová nástěnná páková s otáčivým kulatým ústím a délkou ramínka 200 mm</t>
  </si>
  <si>
    <t>-504734838</t>
  </si>
  <si>
    <t>725822611</t>
  </si>
  <si>
    <t>Baterie umyvadlová stojánková páková bez výpusti</t>
  </si>
  <si>
    <t>-26499546</t>
  </si>
  <si>
    <t>725841312</t>
  </si>
  <si>
    <t>Baterie sprchová nástěnná páková</t>
  </si>
  <si>
    <t>-1403618225</t>
  </si>
  <si>
    <t>55145002</t>
  </si>
  <si>
    <t>kompletní sprchový set 050/1,0</t>
  </si>
  <si>
    <t>sada</t>
  </si>
  <si>
    <t>-394575786</t>
  </si>
  <si>
    <t>725859101</t>
  </si>
  <si>
    <t>Montáž ventilů odpadních do DN 32 pro zařizovací předměty</t>
  </si>
  <si>
    <t>-1672534008</t>
  </si>
  <si>
    <t>55161007</t>
  </si>
  <si>
    <t>ventil odpadní umyvadlový celokovový CLICK/CLACK s přepadem a připojovacím závitem 5/4"</t>
  </si>
  <si>
    <t>797889755</t>
  </si>
  <si>
    <t>725860812</t>
  </si>
  <si>
    <t>Demontáž uzávěrů zápachu dvojitých</t>
  </si>
  <si>
    <t>254613579</t>
  </si>
  <si>
    <t>725869101</t>
  </si>
  <si>
    <t>Montáž zápachových uzávěrek umyvadlových do DN 40</t>
  </si>
  <si>
    <t>-796749349</t>
  </si>
  <si>
    <t>55162001</t>
  </si>
  <si>
    <t>uzávěrka zápachová umyvadlová s celokovovým kulatým designem DN 32</t>
  </si>
  <si>
    <t>-2040832719</t>
  </si>
  <si>
    <t>725980123</t>
  </si>
  <si>
    <t>Dvířka 30/30</t>
  </si>
  <si>
    <t>-2028777652</t>
  </si>
  <si>
    <t>998725123</t>
  </si>
  <si>
    <t>Přesun hmot tonážní pro zařizovací předměty ruční v objektech v přes 12 do 24 m</t>
  </si>
  <si>
    <t>2050234747</t>
  </si>
  <si>
    <t>998725129</t>
  </si>
  <si>
    <t>Příplatek k ručnímu přesunu hmot tonážnímu pro zařizovací předměty za zvětšený přesun ZKD 50 m</t>
  </si>
  <si>
    <t>-665382480</t>
  </si>
  <si>
    <t>726</t>
  </si>
  <si>
    <t>Zdravotechnika - předstěnové instalace</t>
  </si>
  <si>
    <t>726111041</t>
  </si>
  <si>
    <t>Instalační předstěna pro klozet s ovládáním shora v 820 mm závěsný do masivní zděné kce</t>
  </si>
  <si>
    <t>14639812</t>
  </si>
  <si>
    <t>998726133</t>
  </si>
  <si>
    <t>Přesun hmot tonážní pro instalační prefabrikáty ruční v objektech v přes 12 do 24 m</t>
  </si>
  <si>
    <t>-882195536</t>
  </si>
  <si>
    <t>998726139</t>
  </si>
  <si>
    <t>Příplatek k ručnímu přesunu hmot tonážnímu pro instalační prefabrikáty za zvětšený přesun ZKD 50 m</t>
  </si>
  <si>
    <t>-1665072305</t>
  </si>
  <si>
    <t>732</t>
  </si>
  <si>
    <t>Ústřední vytápění - strojovny</t>
  </si>
  <si>
    <t>732211114.DZD</t>
  </si>
  <si>
    <t>Ohřívač stacionární zásobníkový OKC 200 NTR/BP s jedním výměníkem PN 0,6/1,0 o objemu 208 l v.pl. 1,45 m2</t>
  </si>
  <si>
    <t>1498290297</t>
  </si>
  <si>
    <t>1745962</t>
  </si>
  <si>
    <t>TOPNA JEDNOTKA TJ 6/4"- 4,5KW 2110315</t>
  </si>
  <si>
    <t>291442350</t>
  </si>
  <si>
    <t>732421202</t>
  </si>
  <si>
    <t>Čerpadlo teplovodní mokroběžné závitové cirkulační DN 25 výtlak do 4,0 m průtok 2,20 m3/h pro TUV</t>
  </si>
  <si>
    <t>-1170033692</t>
  </si>
  <si>
    <t>998732122</t>
  </si>
  <si>
    <t>Přesun hmot tonážní pro strojovny ruční v objektech v přes 6 do 12 m</t>
  </si>
  <si>
    <t>1168934497</t>
  </si>
  <si>
    <t>998732129</t>
  </si>
  <si>
    <t>Příplatek k ručnímu přesunu hmot tonážnímu pro strojovny za zvětšený přesun ZKD 50 m</t>
  </si>
  <si>
    <t>-887828964</t>
  </si>
  <si>
    <t>734</t>
  </si>
  <si>
    <t>Ústřední vytápění - armatury</t>
  </si>
  <si>
    <t>734271147</t>
  </si>
  <si>
    <t>Šoupátko závitové uzavírací G 6/4 PN 16 do 80°C</t>
  </si>
  <si>
    <t>-1143796739</t>
  </si>
  <si>
    <t>734421102</t>
  </si>
  <si>
    <t>Tlakoměr s pevným stonkem a zpětnou klapkou tlak 0-16 bar průměr 63 mm spodní připojení</t>
  </si>
  <si>
    <t>888089297</t>
  </si>
  <si>
    <t>998734123</t>
  </si>
  <si>
    <t>Přesun hmot tonážní pro armatury ruční v objektech v přes 12 do 24 m</t>
  </si>
  <si>
    <t>561975206</t>
  </si>
  <si>
    <t>998734129</t>
  </si>
  <si>
    <t>Příplatek k ručnímu přesunu hmot tonážnímu pro armatury za zvětšený přesun ZKD 50 m</t>
  </si>
  <si>
    <t>1575952648</t>
  </si>
  <si>
    <t>741</t>
  </si>
  <si>
    <t>Elektroinstalace - silnoproud</t>
  </si>
  <si>
    <t>741110042</t>
  </si>
  <si>
    <t>Montáž trubka plastová ohebná D přes 23 do 35 mm uložená pevně</t>
  </si>
  <si>
    <t>-732276667</t>
  </si>
  <si>
    <t>34571156</t>
  </si>
  <si>
    <t>trubka elektroinstalační ohebná z PH, D 28,4/34,5mm</t>
  </si>
  <si>
    <t>-1260114582</t>
  </si>
  <si>
    <t>998741123</t>
  </si>
  <si>
    <t>Přesun hmot tonážní pro silnoproud ruční v objektech v přes 12 do 24 m</t>
  </si>
  <si>
    <t>1796109482</t>
  </si>
  <si>
    <t>998741129</t>
  </si>
  <si>
    <t>Příplatek k ručnímu přesunu hmot tonážnímu pro silnoproud za zvětšený přesun ZKD 50 m</t>
  </si>
  <si>
    <t>1707735392</t>
  </si>
  <si>
    <t>765111012</t>
  </si>
  <si>
    <t>Montáž krytiny keramické drážkové sklonu do 30° na sucho přes 5 do 9 ks/m2</t>
  </si>
  <si>
    <t>-330228085</t>
  </si>
  <si>
    <t>-878991271</t>
  </si>
  <si>
    <t>765115202</t>
  </si>
  <si>
    <t>Montáž nástavce pro odvětrání kanalizace pro keramickou krytinu</t>
  </si>
  <si>
    <t>1544475460</t>
  </si>
  <si>
    <t>59660212</t>
  </si>
  <si>
    <t>nástavec pro odvětrání kanalizace</t>
  </si>
  <si>
    <t>-2084808425</t>
  </si>
  <si>
    <t>765191041</t>
  </si>
  <si>
    <t>Montáž pojistné hydroizolační nebo parotěsné fólie střešních prostupů DN do 150 mm</t>
  </si>
  <si>
    <t>-1311080167</t>
  </si>
  <si>
    <t>28329033</t>
  </si>
  <si>
    <t>fólie kontaktní difuzně propustná pro doplňkovou hydroizolační vrstvu, třívrstvá mikroporézní PP 95g/m2 s integrovanou samolepící páskou</t>
  </si>
  <si>
    <t>-138609920</t>
  </si>
  <si>
    <t>-1567446131</t>
  </si>
  <si>
    <t>-537480243</t>
  </si>
  <si>
    <t>21-M</t>
  </si>
  <si>
    <t>Elektromontáže</t>
  </si>
  <si>
    <t>210813061</t>
  </si>
  <si>
    <t>Montáž kabelu Cu plného nebo laněného do 1 kV žíly 5x1,5 až 2,5 mm2 (např. CYKY) bez ukončení uloženého pevně</t>
  </si>
  <si>
    <t>2119962152</t>
  </si>
  <si>
    <t>34143202</t>
  </si>
  <si>
    <t>kabel ovládací flexibilní stíněný Cu opletením jádro Cu lanované izolace PVC plášť PVC 300/500V (CMFM) 5x2,50mm2</t>
  </si>
  <si>
    <t>-1375442101</t>
  </si>
  <si>
    <t>3 - Elektroinstalace</t>
  </si>
  <si>
    <t xml:space="preserve">    742 - Elektroinstalace - slaboproud</t>
  </si>
  <si>
    <t>46-M - Zemní práce při extr.mont.pracích</t>
  </si>
  <si>
    <t>1233687257</t>
  </si>
  <si>
    <t>973031345</t>
  </si>
  <si>
    <t>Vysekání kapes ve zdivu cihelném na MV nebo MVC pl do 0,25 m2 hl do 300 mm</t>
  </si>
  <si>
    <t>-1161916166</t>
  </si>
  <si>
    <t>977132112</t>
  </si>
  <si>
    <t>Vyvrtání otvorů pro elektroinstalační krabice ve stěnách z cihel hloubky přes 60 do 90 mm</t>
  </si>
  <si>
    <t>-40772509</t>
  </si>
  <si>
    <t>-729388711</t>
  </si>
  <si>
    <t>977333121</t>
  </si>
  <si>
    <t>Frézování drážek ve stropech z cihel včetně omítky do 30x30 mm</t>
  </si>
  <si>
    <t>-1978065056</t>
  </si>
  <si>
    <t>1200819997</t>
  </si>
  <si>
    <t>1131438509</t>
  </si>
  <si>
    <t>-279308143</t>
  </si>
  <si>
    <t>-1620846278</t>
  </si>
  <si>
    <t>998140555</t>
  </si>
  <si>
    <t>903918795</t>
  </si>
  <si>
    <t>42970127</t>
  </si>
  <si>
    <t>741-1</t>
  </si>
  <si>
    <t>Demontáž původních rozvodů elektro</t>
  </si>
  <si>
    <t>274591793</t>
  </si>
  <si>
    <t>741-2</t>
  </si>
  <si>
    <t xml:space="preserve">Vyřízení připojení  a navýšení příkonu </t>
  </si>
  <si>
    <t>133563703</t>
  </si>
  <si>
    <t>741110001</t>
  </si>
  <si>
    <t>Montáž trubka plastová tuhá D přes 16 do 23 mm uložená pevně</t>
  </si>
  <si>
    <t>1024233012</t>
  </si>
  <si>
    <t>34571092</t>
  </si>
  <si>
    <t>trubka elektroinstalační tuhá z PVC D 17,4/20 mm, délka 3m</t>
  </si>
  <si>
    <t>1720998880</t>
  </si>
  <si>
    <t>741110041</t>
  </si>
  <si>
    <t>Montáž trubka plastová ohebná D přes 11 do 23 mm uložená pevně</t>
  </si>
  <si>
    <t>-1066682485</t>
  </si>
  <si>
    <t>34571150</t>
  </si>
  <si>
    <t>trubka elektroinstalační ohebná z PH, D 12/16mm</t>
  </si>
  <si>
    <t>127486128</t>
  </si>
  <si>
    <t>2112881723</t>
  </si>
  <si>
    <t>1919440309</t>
  </si>
  <si>
    <t>741112001</t>
  </si>
  <si>
    <t>Montáž krabice zapuštěná plastová kruhová</t>
  </si>
  <si>
    <t>1122163687</t>
  </si>
  <si>
    <t>34571521</t>
  </si>
  <si>
    <t>krabice pod omítku PVC odbočná kruhová D 70mm s víčkem a svorkovnicí</t>
  </si>
  <si>
    <t>1850292503</t>
  </si>
  <si>
    <t>741112061</t>
  </si>
  <si>
    <t>Montáž krabice přístrojová zapuštěná plastová kruhová</t>
  </si>
  <si>
    <t>92461186</t>
  </si>
  <si>
    <t>1188894</t>
  </si>
  <si>
    <t>KRABICE PRISTROJOVA KP 68/2 KA MELKA</t>
  </si>
  <si>
    <t>-1527255714</t>
  </si>
  <si>
    <t>741120101</t>
  </si>
  <si>
    <t>Montáž vodič Cu izolovaný plný a laněný s PVC pláštěm žíla 0,15-16 mm2 zatažený (např. CY, CHAH-V)</t>
  </si>
  <si>
    <t>976668330</t>
  </si>
  <si>
    <t>34140826</t>
  </si>
  <si>
    <t>vodič propojovací jádro Cu plné izolace PVC 450/750V (H07V-U) 1x6mm2</t>
  </si>
  <si>
    <t>748776078</t>
  </si>
  <si>
    <t>741120103</t>
  </si>
  <si>
    <t>Montáž vodič Cu izolovaný plný a laněný s PVC pláštěm žíla 25-35 mm2 zatažený (např. CY, CHAH-V)</t>
  </si>
  <si>
    <t>-806402938</t>
  </si>
  <si>
    <t>34111194</t>
  </si>
  <si>
    <t>vodič silový jádro Cu izolace PVC plášť PVC 0,6/1kV (1-YY) 1x25mm2</t>
  </si>
  <si>
    <t>2094428204</t>
  </si>
  <si>
    <t>741122015</t>
  </si>
  <si>
    <t>Montáž kabel Cu bez ukončení uložený pod omítku plný kulatý 3x1,5 mm2 (např. CYKY)</t>
  </si>
  <si>
    <t>340398739</t>
  </si>
  <si>
    <t>34111030</t>
  </si>
  <si>
    <t>kabel instalační jádro Cu plné izolace PVC plášť PVC 450/750V (CYKY) 3x1,5mm2</t>
  </si>
  <si>
    <t>533879468</t>
  </si>
  <si>
    <t>741122016</t>
  </si>
  <si>
    <t>Montáž kabel Cu bez ukončení uložený pod omítku plný kulatý 3x2,5 až 6 mm2 (např. CYKY)</t>
  </si>
  <si>
    <t>1393571195</t>
  </si>
  <si>
    <t>34111036</t>
  </si>
  <si>
    <t>kabel instalační jádro Cu plné izolace PVC plášť PVC 450/750V (CYKY) 3x2,5mm2</t>
  </si>
  <si>
    <t>1477078669</t>
  </si>
  <si>
    <t>741122025</t>
  </si>
  <si>
    <t>Montáž kabel Cu bez ukončení uložený pod omítku plný kulatý 4x16 až 25 mm2 (např. CYKY)</t>
  </si>
  <si>
    <t>-564432600</t>
  </si>
  <si>
    <t>34111080</t>
  </si>
  <si>
    <t>kabel instalační jádro Cu plné izolace PVC plášť PVC 450/750V (CYKY) 4x16mm2</t>
  </si>
  <si>
    <t>-1040593636</t>
  </si>
  <si>
    <t>741122031</t>
  </si>
  <si>
    <t>Montáž kabel Cu bez ukončení uložený pod omítku plný kulatý 5x1,5 až 2,5 mm2 (např. CYKY)</t>
  </si>
  <si>
    <t>725460139</t>
  </si>
  <si>
    <t>34111094</t>
  </si>
  <si>
    <t>kabel instalační jádro Cu plné izolace PVC plášť PVC 450/750V (CYKY) 5x2,5mm2</t>
  </si>
  <si>
    <t>342855950</t>
  </si>
  <si>
    <t>34111090</t>
  </si>
  <si>
    <t>kabel instalační jádro Cu plné izolace PVC plášť PVC 450/750V (CYKY) 5x1,5mm2</t>
  </si>
  <si>
    <t>-994134398</t>
  </si>
  <si>
    <t>741122032</t>
  </si>
  <si>
    <t>Montáž kabel Cu bez ukončení uložený pod omítku plný kulatý 5x4 až 6 mm2 (např. CYKY)</t>
  </si>
  <si>
    <t>-1754317604</t>
  </si>
  <si>
    <t>34111098</t>
  </si>
  <si>
    <t>kabel instalační jádro Cu plné izolace PVC plášť PVC 450/750V (CYKY) 5x4mm2</t>
  </si>
  <si>
    <t>-360035165</t>
  </si>
  <si>
    <t>741122033</t>
  </si>
  <si>
    <t>Montáž kabel Cu bez ukončení uložený pod omítku plný kulatý 5x10 mm2 (např. CYKY)</t>
  </si>
  <si>
    <t>1291064238</t>
  </si>
  <si>
    <t>34113034</t>
  </si>
  <si>
    <t>kabel instalační jádro Cu plné izolace PVC plášť PVC 450/750V (CYKY) 5x10mm2</t>
  </si>
  <si>
    <t>-302729302</t>
  </si>
  <si>
    <t>741130001</t>
  </si>
  <si>
    <t>Ukončení vodič izolovaný do 2,5mm2 v rozváděči nebo na přístroji</t>
  </si>
  <si>
    <t>102692828</t>
  </si>
  <si>
    <t>741130004</t>
  </si>
  <si>
    <t>Ukončení vodič izolovaný do 6 mm2 v rozváděči nebo na přístroji</t>
  </si>
  <si>
    <t>-1785046590</t>
  </si>
  <si>
    <t>741130021</t>
  </si>
  <si>
    <t>Ukončení vodič izolovaný do 2,5 mm2 na svorkovnici</t>
  </si>
  <si>
    <t>287089661</t>
  </si>
  <si>
    <t>741210002</t>
  </si>
  <si>
    <t>Montáž rozvodnice oceloplechová nebo plastová běžná do 50 kg</t>
  </si>
  <si>
    <t>1348957527</t>
  </si>
  <si>
    <t>1142808</t>
  </si>
  <si>
    <t xml:space="preserve">ROZVADEC ELEKTROMEROVY </t>
  </si>
  <si>
    <t>769985031</t>
  </si>
  <si>
    <t>1602983</t>
  </si>
  <si>
    <t xml:space="preserve">ROZVADEC R1 </t>
  </si>
  <si>
    <t>973435250</t>
  </si>
  <si>
    <t>1964269</t>
  </si>
  <si>
    <t xml:space="preserve">ROZVADĚČ R2 </t>
  </si>
  <si>
    <t>598602451</t>
  </si>
  <si>
    <t>1230535</t>
  </si>
  <si>
    <t>ROZVADĚČ R3</t>
  </si>
  <si>
    <t>-363019091</t>
  </si>
  <si>
    <t>741210003</t>
  </si>
  <si>
    <t>Montáž rozvodnice oceloplechová nebo plastová běžná do 100 kg</t>
  </si>
  <si>
    <t>-1507233272</t>
  </si>
  <si>
    <t>1503454</t>
  </si>
  <si>
    <t>ROZVADEC RH</t>
  </si>
  <si>
    <t>-1388171809</t>
  </si>
  <si>
    <t>741210122</t>
  </si>
  <si>
    <t>Montáž rozváděčů litinových, hliníkových nebo plastových - skříněk do 20 kg</t>
  </si>
  <si>
    <t>1924043315</t>
  </si>
  <si>
    <t>1397398</t>
  </si>
  <si>
    <t>ZASUVKOVA SKRIN ROS 11/FI-22</t>
  </si>
  <si>
    <t>1216171344</t>
  </si>
  <si>
    <t>1447746</t>
  </si>
  <si>
    <t>ZASUVKOVA SKRIN ROS 11/FI-03</t>
  </si>
  <si>
    <t>141415979</t>
  </si>
  <si>
    <t>741310101</t>
  </si>
  <si>
    <t>Montáž vypínač (polo)zapuštěný bezšroubové připojení 1-jednopólový</t>
  </si>
  <si>
    <t>-1076934270</t>
  </si>
  <si>
    <t>ABB.3559A01345</t>
  </si>
  <si>
    <t>Přístroj spínače jednopólového, řazení 1, 1So</t>
  </si>
  <si>
    <t>-827730039</t>
  </si>
  <si>
    <t>ABB.355301289B1</t>
  </si>
  <si>
    <t>Spínač jednopólový, řazení 1</t>
  </si>
  <si>
    <t>-1715786139</t>
  </si>
  <si>
    <t>ABB.3901GA00010B1</t>
  </si>
  <si>
    <t>Rámeček jednonásobný</t>
  </si>
  <si>
    <t>1812537165</t>
  </si>
  <si>
    <t>34539060</t>
  </si>
  <si>
    <t>rámeček dvojnásobný</t>
  </si>
  <si>
    <t>1467703430</t>
  </si>
  <si>
    <t>741310122</t>
  </si>
  <si>
    <t>Montáž přepínač (polo)zapuštěný bezšroubové připojení 6-střídavý</t>
  </si>
  <si>
    <t>-1352333005</t>
  </si>
  <si>
    <t>ABB.355306289B1</t>
  </si>
  <si>
    <t>Přepínač střídavý, řazení 6</t>
  </si>
  <si>
    <t>-548164428</t>
  </si>
  <si>
    <t>ABB.3558A06340</t>
  </si>
  <si>
    <t>Přístroj přepínače střídavého, řazení 6, 6So</t>
  </si>
  <si>
    <t>109720287</t>
  </si>
  <si>
    <t>741310126</t>
  </si>
  <si>
    <t>Montáž přepínač (polo)zapuštěný bezšroubové připojení 7-křížový se zapojením vodičů</t>
  </si>
  <si>
    <t>2017041759</t>
  </si>
  <si>
    <t>34539014</t>
  </si>
  <si>
    <t>přístroj přepínače křížového, řazení 7, 7So bezšroubové svorky</t>
  </si>
  <si>
    <t>-198252371</t>
  </si>
  <si>
    <t>34539070</t>
  </si>
  <si>
    <t>přepínač křížový, s krytem, řazení 7, bez rámečku</t>
  </si>
  <si>
    <t>1467471515</t>
  </si>
  <si>
    <t>34539059</t>
  </si>
  <si>
    <t>rámeček jednonásobný</t>
  </si>
  <si>
    <t>-1032459592</t>
  </si>
  <si>
    <t>8500011384</t>
  </si>
  <si>
    <t xml:space="preserve">Svítidlo LED  IP44 15W-NW 15 W</t>
  </si>
  <si>
    <t>-88776361</t>
  </si>
  <si>
    <t>741313001</t>
  </si>
  <si>
    <t>Montáž zásuvka (polo)zapuštěná bezšroubové připojení 2P+PE se zapojením vodičů</t>
  </si>
  <si>
    <t>1802231958</t>
  </si>
  <si>
    <t>ABB.55172389B1</t>
  </si>
  <si>
    <t>Zásuvka jednonásobná</t>
  </si>
  <si>
    <t>-534172229</t>
  </si>
  <si>
    <t>34555241</t>
  </si>
  <si>
    <t>přístroj zásuvky zápustné jednonásobné, krytka s clonkami, bezšroubové svorky</t>
  </si>
  <si>
    <t>1664702954</t>
  </si>
  <si>
    <t>741313003</t>
  </si>
  <si>
    <t>Montáž zásuvka (polo)zapuštěná bezšroubové připojení 2x(2P+PE) dvojnásobná se zapojením vodičů</t>
  </si>
  <si>
    <t>-1629451845</t>
  </si>
  <si>
    <t>ABB.5513AC02357B</t>
  </si>
  <si>
    <t>Zásuvka dvojnásobná s ochr. kolíky, s clonkami, s natočenou dutinou</t>
  </si>
  <si>
    <t>1677957471</t>
  </si>
  <si>
    <t>741370002</t>
  </si>
  <si>
    <t>Montáž svítidlo žárovkové bytové stropní přisazené 1 zdroj se sklem</t>
  </si>
  <si>
    <t>-1050744711</t>
  </si>
  <si>
    <t>1000316657</t>
  </si>
  <si>
    <t>OSMONT AURA 1 LED-1L11B07K2/040 4000#</t>
  </si>
  <si>
    <t>-1259360921</t>
  </si>
  <si>
    <t>1000314457</t>
  </si>
  <si>
    <t>OSMONT AURA 2 LED-1L18C03K53/042 4000#</t>
  </si>
  <si>
    <t>-2114504868</t>
  </si>
  <si>
    <t>1000269110</t>
  </si>
  <si>
    <t xml:space="preserve">Žárovka LED  9W  E27 </t>
  </si>
  <si>
    <t>1199247528</t>
  </si>
  <si>
    <t>1010157346</t>
  </si>
  <si>
    <t xml:space="preserve">Žárovka LED  13W  E27 </t>
  </si>
  <si>
    <t>-731249317</t>
  </si>
  <si>
    <t>1000314461</t>
  </si>
  <si>
    <t>OSMONT AURA 3 LED-1L14B07K64/062 4000#</t>
  </si>
  <si>
    <t>1718842837</t>
  </si>
  <si>
    <t>741410001</t>
  </si>
  <si>
    <t>Montáž pásku uzemňovacího průřezu do 120 mm2 na povrchu</t>
  </si>
  <si>
    <t>-1872949596</t>
  </si>
  <si>
    <t>1133553</t>
  </si>
  <si>
    <t>D+ M - HOP velká</t>
  </si>
  <si>
    <t>-463428278</t>
  </si>
  <si>
    <t>1631581</t>
  </si>
  <si>
    <t>D+ M - HOP malá</t>
  </si>
  <si>
    <t>1981915018</t>
  </si>
  <si>
    <t>35442062</t>
  </si>
  <si>
    <t>pás zemnící 30x4mm FeZn</t>
  </si>
  <si>
    <t>1703128102</t>
  </si>
  <si>
    <t>741410021</t>
  </si>
  <si>
    <t>Montáž pásku uzemňovacího průřezu do 120 mm2 v městské zástavbě v zemi</t>
  </si>
  <si>
    <t>-1704185111</t>
  </si>
  <si>
    <t>-1258537112</t>
  </si>
  <si>
    <t>741420022</t>
  </si>
  <si>
    <t>Montáž svorka hromosvodná se 3 a více šrouby</t>
  </si>
  <si>
    <t>622493249</t>
  </si>
  <si>
    <t>35441986</t>
  </si>
  <si>
    <t>svorka odbočovací a spojovací pro pásek 30x4mm, FeZn</t>
  </si>
  <si>
    <t>-1784864914</t>
  </si>
  <si>
    <t>741810003</t>
  </si>
  <si>
    <t>Celková prohlídka elektrického rozvodu a zařízení přes 0,5 do 1 milionu Kč</t>
  </si>
  <si>
    <t>1016495595</t>
  </si>
  <si>
    <t>-730684939</t>
  </si>
  <si>
    <t>-2036478612</t>
  </si>
  <si>
    <t>742</t>
  </si>
  <si>
    <t>Elektroinstalace - slaboproud</t>
  </si>
  <si>
    <t>220450007</t>
  </si>
  <si>
    <t>Montáž datové skříně rack</t>
  </si>
  <si>
    <t>-682337312</t>
  </si>
  <si>
    <t>35712013</t>
  </si>
  <si>
    <t>rozvaděč nástěnný jednodílný 19" celoskleněné dveře vylamovací otvor na ventilátor 18U/600mm</t>
  </si>
  <si>
    <t>1351369578</t>
  </si>
  <si>
    <t>742124003</t>
  </si>
  <si>
    <t>Montáž kabelů datových FTP, UTP, STP pro vnitřní rozvody pevně</t>
  </si>
  <si>
    <t>1372882803</t>
  </si>
  <si>
    <t>34121263</t>
  </si>
  <si>
    <t>kabel datový jádro Cu plné plášť PVC (U/UTP) kategorie 6</t>
  </si>
  <si>
    <t>600145263</t>
  </si>
  <si>
    <t>742310001</t>
  </si>
  <si>
    <t>Montáž napájecího modulu k domácímu telefonu na DIN lištu</t>
  </si>
  <si>
    <t>-2036749926</t>
  </si>
  <si>
    <t>38227040</t>
  </si>
  <si>
    <t>zdroj napájecí domácího telefonu</t>
  </si>
  <si>
    <t>584165789</t>
  </si>
  <si>
    <t>742310002</t>
  </si>
  <si>
    <t>Montáž komunikačního tabla k domácímu telefonu</t>
  </si>
  <si>
    <t>-111386009</t>
  </si>
  <si>
    <t>38226070</t>
  </si>
  <si>
    <t>videotelefon domácí VDS nástěnný pro povrchovou instalaci 3,5" monitor</t>
  </si>
  <si>
    <t>-767519094</t>
  </si>
  <si>
    <t>38226005</t>
  </si>
  <si>
    <t>sestava domovního telefonu audio - video pro 1 účastníka</t>
  </si>
  <si>
    <t>1253747531</t>
  </si>
  <si>
    <t>742310004</t>
  </si>
  <si>
    <t>Montáž elektroinstalační krabice pod tablo domácího telefonu</t>
  </si>
  <si>
    <t>-1833483770</t>
  </si>
  <si>
    <t>34571142</t>
  </si>
  <si>
    <t>krabice instalační pod omítku kov pro panely domovního telefonu š 115mm v do 180mm</t>
  </si>
  <si>
    <t>673695145</t>
  </si>
  <si>
    <t>998742123</t>
  </si>
  <si>
    <t>Přesun hmot tonážní pro slaboproud ruční v objektech v do 24 m</t>
  </si>
  <si>
    <t>491949485</t>
  </si>
  <si>
    <t>998742129</t>
  </si>
  <si>
    <t>Příplatek k ručnímu přesunu hmot tonážnímu pro slaboproud za zvětšený přesun ZKD 50 m</t>
  </si>
  <si>
    <t>-1170623972</t>
  </si>
  <si>
    <t>460041111</t>
  </si>
  <si>
    <t>Čerpání vody na dopravní výšku do 10 m průměrný přítok do 400 litrů/min</t>
  </si>
  <si>
    <t>-986836213</t>
  </si>
  <si>
    <t>460161452</t>
  </si>
  <si>
    <t>Hloubení kabelových rýh ručně š 65 cm hl 90 cm v hornině tř I skupiny 3</t>
  </si>
  <si>
    <t>331672490</t>
  </si>
  <si>
    <t>460281111</t>
  </si>
  <si>
    <t>Pažení příložné plné výkopů rýh kabelových hl do 2 m</t>
  </si>
  <si>
    <t>1259873584</t>
  </si>
  <si>
    <t>460281114</t>
  </si>
  <si>
    <t>Pažení stěn rýh nebo jam - rozepření</t>
  </si>
  <si>
    <t>49890281</t>
  </si>
  <si>
    <t>460281121</t>
  </si>
  <si>
    <t>Odstranění pažení příložného plného výkopů rýh kabelových hl do 2 m</t>
  </si>
  <si>
    <t>1214703223</t>
  </si>
  <si>
    <t>460281124</t>
  </si>
  <si>
    <t>Odstranění rozepření stěn rýh nebo jam</t>
  </si>
  <si>
    <t>-901878127</t>
  </si>
  <si>
    <t>460431472</t>
  </si>
  <si>
    <t>Zásyp kabelových rýh ručně se zhutněním š 65 cm hl 90 cm z horniny tř I skupiny 3</t>
  </si>
  <si>
    <t>-1796777930</t>
  </si>
  <si>
    <t>460661512</t>
  </si>
  <si>
    <t>Kabelové lože z písku pro kabely nn kryté plastovou fólií š lože přes 25 do 50 cm</t>
  </si>
  <si>
    <t>1097201883</t>
  </si>
  <si>
    <t>469981111</t>
  </si>
  <si>
    <t>Přesun hmot pro pomocné stavební práce při elektromotážích</t>
  </si>
  <si>
    <t>-74424281</t>
  </si>
  <si>
    <t>4 - Vytápění</t>
  </si>
  <si>
    <t xml:space="preserve">    731 - Ústřední vytápění - kotelny</t>
  </si>
  <si>
    <t xml:space="preserve">    733 - Ústřední vytápění - rozvodné potrubí</t>
  </si>
  <si>
    <t xml:space="preserve">    735 - Ústřední vytápění - otopná tělesa</t>
  </si>
  <si>
    <t xml:space="preserve">    751 - Vzduchotechnika</t>
  </si>
  <si>
    <t xml:space="preserve">    795 - Lokální vytápění</t>
  </si>
  <si>
    <t>389841112</t>
  </si>
  <si>
    <t>Komínové těleso jednoprůduchové nerezové s izolovanými izostatickými vložkami D 20 cm v 3 m založené na stěně vyložení konzol do 570 mm</t>
  </si>
  <si>
    <t>-1499255056</t>
  </si>
  <si>
    <t>389841122</t>
  </si>
  <si>
    <t>Svislý kouřovod nerezový s izolovanými izostatickými vložkami D 20 cm v 3 m</t>
  </si>
  <si>
    <t>-1342370360</t>
  </si>
  <si>
    <t>389841142</t>
  </si>
  <si>
    <t>Příplatek ke komínovému tělesu nebo kouřovodu nerezovému s izolovanými izostatickými vložkami D 20 cm uchycení do lůžka na konzolách do 300 mm ZKD 1 m výšky</t>
  </si>
  <si>
    <t>-830592483</t>
  </si>
  <si>
    <t>389841188</t>
  </si>
  <si>
    <t>Ukončení kouřovodu nerezového s izolovanými izostatickými vložkami D 20 cm procházejícího střechou sklonu přes 25° do 45°</t>
  </si>
  <si>
    <t>-440814045</t>
  </si>
  <si>
    <t>389841192</t>
  </si>
  <si>
    <t>Příplatek ke zřízení komínu nebo svislého kouřovodu nerezového s izolovanými izostatickými vložkami D 20 za statickou sponu</t>
  </si>
  <si>
    <t>1548706019</t>
  </si>
  <si>
    <t>612315112</t>
  </si>
  <si>
    <t>Vápenná hladká omítka rýh ve stěnách š přes 150 do 300 mm</t>
  </si>
  <si>
    <t>-1137716381</t>
  </si>
  <si>
    <t>974029165</t>
  </si>
  <si>
    <t>Vysekání rýh ve zdivu kamenném hl do 150 mm š do 200 mm</t>
  </si>
  <si>
    <t>1624613044</t>
  </si>
  <si>
    <t>974029265</t>
  </si>
  <si>
    <t>Vysekání rýh ve zdivu kamenném u stropu hl do 150 mm š do 200 mm</t>
  </si>
  <si>
    <t>268404898</t>
  </si>
  <si>
    <t>977151115</t>
  </si>
  <si>
    <t>Jádrové vrty diamantovými korunkami do stavebních materiálů D přes 60 do 70 mm</t>
  </si>
  <si>
    <t>409282373</t>
  </si>
  <si>
    <t>977151911</t>
  </si>
  <si>
    <t>Příplatek k jádrovým vrtům za práci ve stísněném prostoru</t>
  </si>
  <si>
    <t>-446408808</t>
  </si>
  <si>
    <t>-967201952</t>
  </si>
  <si>
    <t>-602431245</t>
  </si>
  <si>
    <t>-795595288</t>
  </si>
  <si>
    <t>1305398397</t>
  </si>
  <si>
    <t>-707007828</t>
  </si>
  <si>
    <t>-486040388</t>
  </si>
  <si>
    <t>-55593864</t>
  </si>
  <si>
    <t>731</t>
  </si>
  <si>
    <t>Ústřední vytápění - kotelny</t>
  </si>
  <si>
    <t>731219615</t>
  </si>
  <si>
    <t>Montáž kotle ocelového stacionárního na tuhá paliva s odtahem spalin do komína o výkonu přes 25 do 35 kW</t>
  </si>
  <si>
    <t>1041959836</t>
  </si>
  <si>
    <t>6000165942</t>
  </si>
  <si>
    <t>Kotel automatický Opop BIOPEL MINI KOMPAKT SET 30/V9 na pelety</t>
  </si>
  <si>
    <t>2109269917</t>
  </si>
  <si>
    <t>998731122</t>
  </si>
  <si>
    <t>Přesun hmot tonážní pro kotelny ruční v objektech v přes 6 do 12 m</t>
  </si>
  <si>
    <t>-2098491568</t>
  </si>
  <si>
    <t>998731129</t>
  </si>
  <si>
    <t>Příplatek k ručnímu přesunu hmot tonážnímu pro kotelny za zvětšený přesun ZKD 50 m</t>
  </si>
  <si>
    <t>-1158199649</t>
  </si>
  <si>
    <t>1930651938</t>
  </si>
  <si>
    <t>6000184140</t>
  </si>
  <si>
    <t>Nádoba expanzní Reflex NG 50/6 s membránou</t>
  </si>
  <si>
    <t>-874695873</t>
  </si>
  <si>
    <t>-1159129866</t>
  </si>
  <si>
    <t>732421412.GRS</t>
  </si>
  <si>
    <t>Čerpadlo teplovodní mokroběžné závitové oběhové ALPHA2 25-60 DN 25 výtlak do 6,0 m průtok 2,8 m3/h PN 10 pro vytápění</t>
  </si>
  <si>
    <t>1905051602</t>
  </si>
  <si>
    <t>732429212</t>
  </si>
  <si>
    <t>Montáž čerpadla oběhového mokroběžného závitového DN 25</t>
  </si>
  <si>
    <t>1977579836</t>
  </si>
  <si>
    <t>6000007860</t>
  </si>
  <si>
    <t>Čerpadlo oběhové Grundfos Alpha2 25-40 230 V 180 mm 99411165</t>
  </si>
  <si>
    <t>-189085570</t>
  </si>
  <si>
    <t>-445592835</t>
  </si>
  <si>
    <t>-958676239</t>
  </si>
  <si>
    <t>733</t>
  </si>
  <si>
    <t>Ústřední vytápění - rozvodné potrubí</t>
  </si>
  <si>
    <t>733191113</t>
  </si>
  <si>
    <t>Manžeta prostupová pro ocelové potrubí DN přes 32 do 50</t>
  </si>
  <si>
    <t>1316496857</t>
  </si>
  <si>
    <t>733222202</t>
  </si>
  <si>
    <t>Potrubí měděné polotvrdé spojované tvrdým pájením D 15x1 mm</t>
  </si>
  <si>
    <t>-1581620191</t>
  </si>
  <si>
    <t>733222203</t>
  </si>
  <si>
    <t>Potrubí měděné polotvrdé spojované tvrdým pájením D 18x1 mm</t>
  </si>
  <si>
    <t>1719987814</t>
  </si>
  <si>
    <t>733222204</t>
  </si>
  <si>
    <t>Potrubí měděné polotvrdé spojované tvrdým pájením D 22x1 mm</t>
  </si>
  <si>
    <t>1468122647</t>
  </si>
  <si>
    <t>733223205</t>
  </si>
  <si>
    <t>Potrubí měděné tvrdé spojované tvrdým pájením D 28x1,5 mm</t>
  </si>
  <si>
    <t>1830012878</t>
  </si>
  <si>
    <t>733223206</t>
  </si>
  <si>
    <t>Potrubí měděné tvrdé spojované tvrdým pájením D 35x1,5 mm</t>
  </si>
  <si>
    <t>-1992513813</t>
  </si>
  <si>
    <t>733224206</t>
  </si>
  <si>
    <t>Příplatek k potrubí měděnému za potrubí vedené v kotelnách nebo strojovnách D 35x1,5 mm</t>
  </si>
  <si>
    <t>1598249121</t>
  </si>
  <si>
    <t>733291101</t>
  </si>
  <si>
    <t>Zkouška těsnosti potrubí měděné D do 35x1,5</t>
  </si>
  <si>
    <t>1611752904</t>
  </si>
  <si>
    <t>733390305</t>
  </si>
  <si>
    <t>Napuštění potrubí nemrznoucí směsí</t>
  </si>
  <si>
    <t>1299171678</t>
  </si>
  <si>
    <t>733811251</t>
  </si>
  <si>
    <t>Ochrana potrubí ústředního vytápění termoizolačními trubicemi z PE tl přes 30 mm DN do 22 mm</t>
  </si>
  <si>
    <t>631406006</t>
  </si>
  <si>
    <t>733811252</t>
  </si>
  <si>
    <t>Ochrana potrubí ústředního vytápění termoizolačními trubicemi z PE tl přes 30 mm DN přes 32 do 45 mm</t>
  </si>
  <si>
    <t>-1262273818</t>
  </si>
  <si>
    <t>998733123</t>
  </si>
  <si>
    <t>Přesun hmot tonážní pro rozvody potrubí ruční v objektech v přes 12 do 24 m</t>
  </si>
  <si>
    <t>-562649218</t>
  </si>
  <si>
    <t>998733129</t>
  </si>
  <si>
    <t>Příplatek k ručnímu přesunu hmot tonážnímu pro rozvody potrubí za zvětšený přesun ZKD 50 m</t>
  </si>
  <si>
    <t>1149958044</t>
  </si>
  <si>
    <t>734220115</t>
  </si>
  <si>
    <t>Ventil závitový regulační přímý G 5/4 PN 25 do 120°C vyvažovací bez vypouštění</t>
  </si>
  <si>
    <t>-582746412</t>
  </si>
  <si>
    <t>734221682</t>
  </si>
  <si>
    <t>Termostatická hlavice kapalinová PN 10 do 110°C otopných těles VK</t>
  </si>
  <si>
    <t>-1558104013</t>
  </si>
  <si>
    <t>734242414</t>
  </si>
  <si>
    <t>Ventil závitový zpětný přímý G 1 PN 16 do 110°C</t>
  </si>
  <si>
    <t>-1664813062</t>
  </si>
  <si>
    <t>734242415</t>
  </si>
  <si>
    <t>Ventil závitový zpětný přímý G 5/4 PN 16 do 110°C</t>
  </si>
  <si>
    <t>694432277</t>
  </si>
  <si>
    <t>734251212</t>
  </si>
  <si>
    <t>Ventil závitový pojistný rohový G 3/4 provozní tlak od 2,5 do 6 barů</t>
  </si>
  <si>
    <t>-433950966</t>
  </si>
  <si>
    <t>734261402</t>
  </si>
  <si>
    <t>Armatura připojovací rohová G 1/2x18 PN 10 do 110°C radiátorů typu VK</t>
  </si>
  <si>
    <t>-1383016553</t>
  </si>
  <si>
    <t>734291123</t>
  </si>
  <si>
    <t>Kohout plnící a vypouštěcí G 1/2 PN 10 do 90°C závitový</t>
  </si>
  <si>
    <t>-152748706</t>
  </si>
  <si>
    <t>734291264</t>
  </si>
  <si>
    <t>Filtr závitový pro topné a chladicí systémy přímý G 1 PN 30 do 110°C s vnitřními závity</t>
  </si>
  <si>
    <t>1077372626</t>
  </si>
  <si>
    <t>734291265</t>
  </si>
  <si>
    <t>Filtr závitový pro topné a chladicí systémy přímý G 1 1/4 PN 30 do 110°C s vnitřními závity</t>
  </si>
  <si>
    <t>-901520770</t>
  </si>
  <si>
    <t>734292714</t>
  </si>
  <si>
    <t>Kohout kulový přímý G 3/4 PN 42 do 185°C vnitřní závit</t>
  </si>
  <si>
    <t>-1618601787</t>
  </si>
  <si>
    <t>734292715</t>
  </si>
  <si>
    <t>Kohout kulový přímý G 1 PN 42 do 185°C vnitřní závit</t>
  </si>
  <si>
    <t>1072223198</t>
  </si>
  <si>
    <t>734411103</t>
  </si>
  <si>
    <t>Teploměr technický s pevným stonkem a jímkou zadní připojení průměr 63 mm délky 100 mm</t>
  </si>
  <si>
    <t>-57697844</t>
  </si>
  <si>
    <t>734411117</t>
  </si>
  <si>
    <t>Teploměr technický s pevným stonkem a jímkou zadní připojení průměr 80 mm délky 100 mm</t>
  </si>
  <si>
    <t>-822882756</t>
  </si>
  <si>
    <t>1020248829</t>
  </si>
  <si>
    <t>734449112</t>
  </si>
  <si>
    <t>Montáž regulátoru teploty přímého proporcionálního DN 20 se snímačem a ventilem</t>
  </si>
  <si>
    <t>-359119360</t>
  </si>
  <si>
    <t>6000058680</t>
  </si>
  <si>
    <t>Ventil termostatický ESBE 300 70°C G3/4" Kvs 2,8</t>
  </si>
  <si>
    <t>-1260387284</t>
  </si>
  <si>
    <t>734449113</t>
  </si>
  <si>
    <t>Montáž regulátoru teploty přímého proporcionálního DN 25 se snímačem a ventilem</t>
  </si>
  <si>
    <t>1118868920</t>
  </si>
  <si>
    <t>1582102</t>
  </si>
  <si>
    <t>TERMOREGULATOR TECH ST 431</t>
  </si>
  <si>
    <t>-1285057064</t>
  </si>
  <si>
    <t>1684905</t>
  </si>
  <si>
    <t>PRIDAVNY MODUL EKVIT.REG.</t>
  </si>
  <si>
    <t>-1821361763</t>
  </si>
  <si>
    <t>IVR.IVR3V</t>
  </si>
  <si>
    <t>Regulátor ST 401</t>
  </si>
  <si>
    <t>-1581080647</t>
  </si>
  <si>
    <t>-1602730889</t>
  </si>
  <si>
    <t>957227908</t>
  </si>
  <si>
    <t>735</t>
  </si>
  <si>
    <t>Ústřední vytápění - otopná tělesa</t>
  </si>
  <si>
    <t>735152471.KRD</t>
  </si>
  <si>
    <t>Otopné těleso panelové VK dvoudeskové 1 přídavná přestupní plocha KORADO Radik VK typ 21 výška/délka 600/400 mm výkon 515 W</t>
  </si>
  <si>
    <t>688263864</t>
  </si>
  <si>
    <t>735152473.KRD</t>
  </si>
  <si>
    <t>Otopné těleso panelové VK dvoudeskové 1 přídavná přestupní plocha KORADO Radik VK typ 21 výška/délka 600/600 mm výkon 773 W</t>
  </si>
  <si>
    <t>15201740</t>
  </si>
  <si>
    <t>735152476.KRD</t>
  </si>
  <si>
    <t>Otopné těleso panelové VK dvoudeskové 1 přídavná přestupní plocha KORADO Radik VK typ 21 výška/délka 600/900 mm výkon 1159 W</t>
  </si>
  <si>
    <t>-2029508658</t>
  </si>
  <si>
    <t>735152541.KRD</t>
  </si>
  <si>
    <t>Otopné těleso panelové VK dvoudeskové 2 přídavné přestupní plochy KORADO Radik VK typ 22 výška/délka 400/1600 mm výkon 1946 W</t>
  </si>
  <si>
    <t>-1259223462</t>
  </si>
  <si>
    <t>735152576.KRD</t>
  </si>
  <si>
    <t>Otopné těleso panelové VK dvoudeskové 2 přídavné přestupní plochy KORADO Radik VK typ 22 výška/délka 600/900 mm výkon 1511 W</t>
  </si>
  <si>
    <t>-156026660</t>
  </si>
  <si>
    <t>735152579.KRD</t>
  </si>
  <si>
    <t>Otopné těleso panelové VK dvoudeskové 2 přídavné přestupní plochy KORADO Radik VK typ 22 výška/délka 600/1200 mm výkon 2015 W</t>
  </si>
  <si>
    <t>174721628</t>
  </si>
  <si>
    <t>735152673.KRD</t>
  </si>
  <si>
    <t>Otopné těleso panelové VK třídeskové 3 přídavné přestupní plochy KORADO Radik VK typ 33 výška/délka 600/600 mm výkon 1444 W</t>
  </si>
  <si>
    <t>764612471</t>
  </si>
  <si>
    <t>998735102</t>
  </si>
  <si>
    <t>Přesun hmot tonážní pro otopná tělesa v objektech v přes 6 do 12 m</t>
  </si>
  <si>
    <t>-220317326</t>
  </si>
  <si>
    <t>998735123</t>
  </si>
  <si>
    <t>Přesun hmot tonážní pro otopná tělesa ruční v objektech v přes 12 do 24 m</t>
  </si>
  <si>
    <t>-1820167784</t>
  </si>
  <si>
    <t>998735129</t>
  </si>
  <si>
    <t>Příplatek k ručnímu přesunu hmot tonážnímu pro otopná tělesa za zvětšený přesun ZKD 50 m</t>
  </si>
  <si>
    <t>-1944351404</t>
  </si>
  <si>
    <t>-46204305</t>
  </si>
  <si>
    <t>508068550</t>
  </si>
  <si>
    <t>741120501</t>
  </si>
  <si>
    <t>Montáž kabelů flexibilních Cu lehkých a středních do 7 žil uložených volně (např. CGSG)</t>
  </si>
  <si>
    <t>230446776</t>
  </si>
  <si>
    <t>34145000</t>
  </si>
  <si>
    <t>kabel instalační flexibilní jádro Cu lanované izolace PVC plášť PVC 300/300V (H03VV-F) 2x0,50mm2</t>
  </si>
  <si>
    <t>-386788065</t>
  </si>
  <si>
    <t>34113030</t>
  </si>
  <si>
    <t>kabel instalační flexibilní jádro Cu lanované izolace PVC plášť PVC 300/500V (H05VV-F) 5x2,50mm2</t>
  </si>
  <si>
    <t>-1506535070</t>
  </si>
  <si>
    <t>741331075</t>
  </si>
  <si>
    <t>Montáž termostatu bez zapojení vodičů</t>
  </si>
  <si>
    <t>457015580</t>
  </si>
  <si>
    <t>RGL.16167</t>
  </si>
  <si>
    <t xml:space="preserve">Pokojové čidlo teploty RS </t>
  </si>
  <si>
    <t>-1038723596</t>
  </si>
  <si>
    <t>998741313</t>
  </si>
  <si>
    <t>Přesun hmot procentní pro silnoproud ruční v objektech v přes 12 do 24 m</t>
  </si>
  <si>
    <t>%</t>
  </si>
  <si>
    <t>41085170</t>
  </si>
  <si>
    <t>998741319</t>
  </si>
  <si>
    <t>Příplatek k ručnímu přesunu hmot procentnímu pro silnoproud za zvětšený přesun ZKD 50 m</t>
  </si>
  <si>
    <t>-2131299592</t>
  </si>
  <si>
    <t>751</t>
  </si>
  <si>
    <t>Vzduchotechnika</t>
  </si>
  <si>
    <t>751614121</t>
  </si>
  <si>
    <t>Montáž čidla CO2</t>
  </si>
  <si>
    <t>1792495211</t>
  </si>
  <si>
    <t>40461005</t>
  </si>
  <si>
    <t>čidlo oxidu uhličitého CO2 IP30</t>
  </si>
  <si>
    <t>-722451433</t>
  </si>
  <si>
    <t>751614125</t>
  </si>
  <si>
    <t>Montáž čidla kombinovaného</t>
  </si>
  <si>
    <t>475955337</t>
  </si>
  <si>
    <t>RGL.9110</t>
  </si>
  <si>
    <t>Čidlo teplotní venkovní</t>
  </si>
  <si>
    <t>794483732</t>
  </si>
  <si>
    <t>998751312</t>
  </si>
  <si>
    <t>Přesun hmot procentní pro vzduchotechniku ruční v objektech v přes 12 do 24 m</t>
  </si>
  <si>
    <t>-146695598</t>
  </si>
  <si>
    <t>998751319</t>
  </si>
  <si>
    <t>Příplatek k ručnímu přesunu hmot procentnímu pro vzduchotechniku za zvětšený přesun za ZKD 50 m</t>
  </si>
  <si>
    <t>860660938</t>
  </si>
  <si>
    <t>795</t>
  </si>
  <si>
    <t>Lokální vytápění</t>
  </si>
  <si>
    <t>795942013</t>
  </si>
  <si>
    <t>Napojení lomené ohniště na komínový průduch kouřovodem ocelovým nebo nerezovým D 150 mm</t>
  </si>
  <si>
    <t>-2053190438</t>
  </si>
  <si>
    <t>54171017</t>
  </si>
  <si>
    <t>roura kouřová tl plechu 2mm dl 1m D 150mm</t>
  </si>
  <si>
    <t>192395564</t>
  </si>
  <si>
    <t>54171028</t>
  </si>
  <si>
    <t>koleno kouřové tl plechu 1,5 mm D 150mm</t>
  </si>
  <si>
    <t>1360276245</t>
  </si>
  <si>
    <t>998795123</t>
  </si>
  <si>
    <t>Přesun hmot tonážní pro lokální vytápění ruční v objektech v přes 12 do 24 m</t>
  </si>
  <si>
    <t>-1811735859</t>
  </si>
  <si>
    <t>998795129</t>
  </si>
  <si>
    <t>Příplatek k ručnímu přesunu hmot tonážnímu pro lokální vytápění za zvětšený přesun ZKD 50 m</t>
  </si>
  <si>
    <t>-480364245</t>
  </si>
  <si>
    <t>5 - ČOV</t>
  </si>
  <si>
    <t>952905121</t>
  </si>
  <si>
    <t>Čerpání fekálií ze zatopených prostor</t>
  </si>
  <si>
    <t>2015938554</t>
  </si>
  <si>
    <t>Demontáž stávajícího zařízení ČOV</t>
  </si>
  <si>
    <t>2050579230</t>
  </si>
  <si>
    <t>KOMPONENTY-ČOV: 3ks zátěžový aerační element (jemná bublina) na dně ČOV,1ks zátěžový aerační element (hrubá bublina) na dně ČOV,1ks plastový rozvaděč vzduchu,1kpl rozvod vzduchu po ČOV (plastové hadičky včetně spojek),pomocný materiál, kotvící a spojovací</t>
  </si>
  <si>
    <t>kpl</t>
  </si>
  <si>
    <t>645806530</t>
  </si>
  <si>
    <t>02</t>
  </si>
  <si>
    <t>ZDROJ VZDUCHU - ČOV: 1 ks dmychadlo 150ltr, 1 ks spínací časové hodiny zásuvkové, 1 kpl zahradní přívodní hadice vzduchu, pomocný materiál, kotvící a spojovací</t>
  </si>
  <si>
    <t>-1466171655</t>
  </si>
  <si>
    <t>ZASTROPENÍ ČOV: 1 ks plastové zastropení</t>
  </si>
  <si>
    <t>1920225085</t>
  </si>
  <si>
    <t>NÁDRŽ NA ODPADNÍ VODU - ČERPACÍ JÍMKA: 1ks plastová nádrž volně stojící na podlaze ( objem cca 650 ltr, vyztužená,samonosná,půlené zastropení), 1kpl potrubní propoje,pomocný materiál, kotvící a spojovací</t>
  </si>
  <si>
    <t>-1194917010</t>
  </si>
  <si>
    <t>PONORNÉ ČERPADLO - ČERPACÍ JÍMKA: 1ks ponorné čerpadlo na splaškové vody včetně plovákového spínače na 10m kabelu, 230 V, 1 kpl výtlačné potrubí PE, pomocný materiál, kotvící a spojovací</t>
  </si>
  <si>
    <t>-1712507723</t>
  </si>
  <si>
    <t>DOPRAVA: doprava techniků a zařízení</t>
  </si>
  <si>
    <t>-272005413</t>
  </si>
  <si>
    <t>PRÁCE : 2 x technik na ČOV a ČS</t>
  </si>
  <si>
    <t>-512766012</t>
  </si>
  <si>
    <t>PŘEDÁVACÍ DOKUMENTACE: předávací dokumentace, provozní řád, komplexní zkoušky</t>
  </si>
  <si>
    <t>-1359126455</t>
  </si>
  <si>
    <t>POSOUZENÍ PŘED REALIZACÍ: posouzení stávajícího stavu před realizací díla, doprava a čas na cestě</t>
  </si>
  <si>
    <t>-1365026411</t>
  </si>
  <si>
    <t>6 -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</si>
  <si>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</si>
  <si>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</si>
  <si>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</si>
  <si>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</si>
  <si>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</si>
  <si>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</si>
  <si>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 xml:space="preserve">    VRN9 - Ostatní náklady</t>
  </si>
  <si>
    <t>Vedlejší rozpočtové náklady</t>
  </si>
  <si>
    <t>VRN1</t>
  </si>
  <si>
    <t>Průzkumné, geodetické a projektové práce</t>
  </si>
  <si>
    <t>012203000</t>
  </si>
  <si>
    <t>Geodetické práce při provádění stavby</t>
  </si>
  <si>
    <t>1024</t>
  </si>
  <si>
    <t>-1676897693</t>
  </si>
  <si>
    <t>012303000</t>
  </si>
  <si>
    <t>Geodetické práce po výstavbě</t>
  </si>
  <si>
    <t>-1803445218</t>
  </si>
  <si>
    <t>013254000</t>
  </si>
  <si>
    <t>Dokumentace skutečného provedení stavby</t>
  </si>
  <si>
    <t>-2004551282</t>
  </si>
  <si>
    <t>013294000</t>
  </si>
  <si>
    <t>Výrobní dokumentace pro všechny profese</t>
  </si>
  <si>
    <t>1311828999</t>
  </si>
  <si>
    <t>VRN3</t>
  </si>
  <si>
    <t>Zařízení staveniště</t>
  </si>
  <si>
    <t>032002000</t>
  </si>
  <si>
    <t>Vybavení staveniště</t>
  </si>
  <si>
    <t>843135051</t>
  </si>
  <si>
    <t>032903000</t>
  </si>
  <si>
    <t>Náklady na provoz a údržbu vybavení staveniště</t>
  </si>
  <si>
    <t>-1552929251</t>
  </si>
  <si>
    <t>033103000</t>
  </si>
  <si>
    <t>Připojení energií</t>
  </si>
  <si>
    <t>1472031285</t>
  </si>
  <si>
    <t>034002000</t>
  </si>
  <si>
    <t>Zabezpečení staveniště</t>
  </si>
  <si>
    <t>274623639</t>
  </si>
  <si>
    <t>034103000</t>
  </si>
  <si>
    <t>Oplocení staveniště</t>
  </si>
  <si>
    <t>ks…</t>
  </si>
  <si>
    <t>1605096111</t>
  </si>
  <si>
    <t>034303000</t>
  </si>
  <si>
    <t>Dopravní značení na staveništi</t>
  </si>
  <si>
    <t>1572703983</t>
  </si>
  <si>
    <t>034403000</t>
  </si>
  <si>
    <t>Osvětlení staveniště</t>
  </si>
  <si>
    <t>-1289214807</t>
  </si>
  <si>
    <t>034503000</t>
  </si>
  <si>
    <t>Informační tabule na staveništi</t>
  </si>
  <si>
    <t>261734332</t>
  </si>
  <si>
    <t>034603000</t>
  </si>
  <si>
    <t>Alarm, strážní služba staveniště</t>
  </si>
  <si>
    <t>249893357</t>
  </si>
  <si>
    <t>039002000</t>
  </si>
  <si>
    <t>Zrušení zařízení staveniště</t>
  </si>
  <si>
    <t>-1613691359</t>
  </si>
  <si>
    <t>VRN4</t>
  </si>
  <si>
    <t>Inženýrská činnost</t>
  </si>
  <si>
    <t>042503000</t>
  </si>
  <si>
    <t>Plán BOZP na staveništi</t>
  </si>
  <si>
    <t>1445056312</t>
  </si>
  <si>
    <t>043002000</t>
  </si>
  <si>
    <t>Zkoušky a ostatní měření</t>
  </si>
  <si>
    <t>1418320963</t>
  </si>
  <si>
    <t>044002000</t>
  </si>
  <si>
    <t>Revize</t>
  </si>
  <si>
    <t>-263074830</t>
  </si>
  <si>
    <t>045203000</t>
  </si>
  <si>
    <t>Kompletační činnost</t>
  </si>
  <si>
    <t>84640177</t>
  </si>
  <si>
    <t>045303000</t>
  </si>
  <si>
    <t>Koordinační činnost</t>
  </si>
  <si>
    <t>250442833</t>
  </si>
  <si>
    <t>VRN6</t>
  </si>
  <si>
    <t>Územní vlivy</t>
  </si>
  <si>
    <t>060001000</t>
  </si>
  <si>
    <t>351540507</t>
  </si>
  <si>
    <t>062002000</t>
  </si>
  <si>
    <t>Ztížené dopravní podmínky</t>
  </si>
  <si>
    <t>729223642</t>
  </si>
  <si>
    <t>063603000</t>
  </si>
  <si>
    <t>Omezený přístup těžké techniky</t>
  </si>
  <si>
    <t>885421894</t>
  </si>
  <si>
    <t>VRN7</t>
  </si>
  <si>
    <t>Provozní vlivy</t>
  </si>
  <si>
    <t>072103001</t>
  </si>
  <si>
    <t>Projednání DIO a zajištění DIR komunikace II.a III. třídy</t>
  </si>
  <si>
    <t>927406007</t>
  </si>
  <si>
    <t>072103012</t>
  </si>
  <si>
    <t>Zajištění DIO komunikace II. a III. třídy</t>
  </si>
  <si>
    <t>1375502236</t>
  </si>
  <si>
    <t>VRN9</t>
  </si>
  <si>
    <t>Ostatní náklady</t>
  </si>
  <si>
    <t>094104000</t>
  </si>
  <si>
    <t>Náklady na opatření BOZP</t>
  </si>
  <si>
    <t>-1195397767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</si>
</sst>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4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4" xfId="0" applyNumberFormat="1" applyFont="1" applyBorder="1" applyAlignment="1" applyProtection="1">
      <alignment vertical="center"/>
    </xf>
    <xf numFmtId="4" fontId="26" fillId="0" borderId="0" xfId="0" applyNumberFormat="1" applyFont="1" applyBorder="1" applyAlignment="1" applyProtection="1">
      <alignment vertical="center"/>
    </xf>
    <xf numFmtId="166" fontId="26" fillId="0" borderId="0" xfId="0" applyNumberFormat="1" applyFont="1" applyBorder="1" applyAlignment="1" applyProtection="1">
      <alignment vertical="center"/>
    </xf>
    <xf numFmtId="4" fontId="26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4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1" fillId="0" borderId="22" xfId="0" applyFont="1" applyBorder="1" applyAlignment="1" applyProtection="1">
      <alignment horizontal="center" vertical="center"/>
    </xf>
    <xf numFmtId="49" fontId="31" fillId="0" borderId="22" xfId="0" applyNumberFormat="1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left" vertical="center" wrapText="1"/>
    </xf>
    <xf numFmtId="0" fontId="31" fillId="0" borderId="22" xfId="0" applyFont="1" applyBorder="1" applyAlignment="1" applyProtection="1">
      <alignment horizontal="center" vertical="center" wrapText="1"/>
    </xf>
    <xf numFmtId="167" fontId="31" fillId="0" borderId="22" xfId="0" applyNumberFormat="1" applyFont="1" applyBorder="1" applyAlignment="1" applyProtection="1">
      <alignment vertical="center"/>
    </xf>
    <xf numFmtId="4" fontId="31" fillId="2" borderId="22" xfId="0" applyNumberFormat="1" applyFont="1" applyFill="1" applyBorder="1" applyAlignment="1" applyProtection="1">
      <alignment vertical="center"/>
      <protection locked="0"/>
    </xf>
    <xf numFmtId="4" fontId="31" fillId="0" borderId="22" xfId="0" applyNumberFormat="1" applyFont="1" applyBorder="1" applyAlignment="1" applyProtection="1">
      <alignment vertical="center"/>
    </xf>
    <xf numFmtId="0" fontId="32" fillId="0" borderId="22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  <xf numFmtId="0" fontId="31" fillId="2" borderId="19" xfId="0" applyFont="1" applyFill="1" applyBorder="1" applyAlignment="1" applyProtection="1">
      <alignment horizontal="left" vertical="center"/>
      <protection locked="0"/>
    </xf>
    <xf numFmtId="0" fontId="31" fillId="0" borderId="20" xfId="0" applyFont="1" applyBorder="1" applyAlignment="1" applyProtection="1">
      <alignment horizontal="center" vertical="center"/>
    </xf>
    <xf numFmtId="167" fontId="19" fillId="2" borderId="22" xfId="0" applyNumberFormat="1" applyFont="1" applyFill="1" applyBorder="1" applyAlignment="1" applyProtection="1">
      <alignment vertical="center"/>
      <protection locked="0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21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26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27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28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28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26</v>
      </c>
      <c r="AL14" s="19"/>
      <c r="AM14" s="19"/>
      <c r="AN14" s="31" t="s">
        <v>28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29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21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26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31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26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32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33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34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35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36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37</v>
      </c>
      <c r="E29" s="44"/>
      <c r="F29" s="29" t="s">
        <v>38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39</v>
      </c>
      <c r="G30" s="44"/>
      <c r="H30" s="44"/>
      <c r="I30" s="44"/>
      <c r="J30" s="44"/>
      <c r="K30" s="44"/>
      <c r="L30" s="45">
        <v>0.14999999999999999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40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41</v>
      </c>
      <c r="G32" s="44"/>
      <c r="H32" s="44"/>
      <c r="I32" s="44"/>
      <c r="J32" s="44"/>
      <c r="K32" s="44"/>
      <c r="L32" s="45">
        <v>0.14999999999999999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42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43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44</v>
      </c>
      <c r="U35" s="51"/>
      <c r="V35" s="51"/>
      <c r="W35" s="51"/>
      <c r="X35" s="53" t="s">
        <v>45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46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47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48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49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48</v>
      </c>
      <c r="AI60" s="39"/>
      <c r="AJ60" s="39"/>
      <c r="AK60" s="39"/>
      <c r="AL60" s="39"/>
      <c r="AM60" s="61" t="s">
        <v>49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50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51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48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49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48</v>
      </c>
      <c r="AI75" s="39"/>
      <c r="AJ75" s="39"/>
      <c r="AK75" s="39"/>
      <c r="AL75" s="39"/>
      <c r="AM75" s="61" t="s">
        <v>49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52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01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Kalinův mlýn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14. 12. 2023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 xml:space="preserve"> 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29</v>
      </c>
      <c r="AJ89" s="37"/>
      <c r="AK89" s="37"/>
      <c r="AL89" s="37"/>
      <c r="AM89" s="77" t="str">
        <f>IF(E17="","",E17)</f>
        <v xml:space="preserve"> </v>
      </c>
      <c r="AN89" s="68"/>
      <c r="AO89" s="68"/>
      <c r="AP89" s="68"/>
      <c r="AQ89" s="37"/>
      <c r="AR89" s="41"/>
      <c r="AS89" s="78" t="s">
        <v>53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27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31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54</v>
      </c>
      <c r="D92" s="91"/>
      <c r="E92" s="91"/>
      <c r="F92" s="91"/>
      <c r="G92" s="91"/>
      <c r="H92" s="92"/>
      <c r="I92" s="93" t="s">
        <v>55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56</v>
      </c>
      <c r="AH92" s="91"/>
      <c r="AI92" s="91"/>
      <c r="AJ92" s="91"/>
      <c r="AK92" s="91"/>
      <c r="AL92" s="91"/>
      <c r="AM92" s="91"/>
      <c r="AN92" s="93" t="s">
        <v>57</v>
      </c>
      <c r="AO92" s="91"/>
      <c r="AP92" s="95"/>
      <c r="AQ92" s="96" t="s">
        <v>58</v>
      </c>
      <c r="AR92" s="41"/>
      <c r="AS92" s="97" t="s">
        <v>59</v>
      </c>
      <c r="AT92" s="98" t="s">
        <v>60</v>
      </c>
      <c r="AU92" s="98" t="s">
        <v>61</v>
      </c>
      <c r="AV92" s="98" t="s">
        <v>62</v>
      </c>
      <c r="AW92" s="98" t="s">
        <v>63</v>
      </c>
      <c r="AX92" s="98" t="s">
        <v>64</v>
      </c>
      <c r="AY92" s="98" t="s">
        <v>65</v>
      </c>
      <c r="AZ92" s="98" t="s">
        <v>66</v>
      </c>
      <c r="BA92" s="98" t="s">
        <v>67</v>
      </c>
      <c r="BB92" s="98" t="s">
        <v>68</v>
      </c>
      <c r="BC92" s="98" t="s">
        <v>69</v>
      </c>
      <c r="BD92" s="99" t="s">
        <v>70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71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ROUND(SUM(AG95:AG100),2)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ROUND(SUM(AS95:AS100),2)</f>
        <v>0</v>
      </c>
      <c r="AT94" s="111">
        <f>ROUND(SUM(AV94:AW94),2)</f>
        <v>0</v>
      </c>
      <c r="AU94" s="112">
        <f>ROUND(SUM(AU95:AU100),5)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ROUND(SUM(AZ95:AZ100),2)</f>
        <v>0</v>
      </c>
      <c r="BA94" s="111">
        <f>ROUND(SUM(BA95:BA100),2)</f>
        <v>0</v>
      </c>
      <c r="BB94" s="111">
        <f>ROUND(SUM(BB95:BB100),2)</f>
        <v>0</v>
      </c>
      <c r="BC94" s="111">
        <f>ROUND(SUM(BC95:BC100),2)</f>
        <v>0</v>
      </c>
      <c r="BD94" s="113">
        <f>ROUND(SUM(BD95:BD100),2)</f>
        <v>0</v>
      </c>
      <c r="BE94" s="6"/>
      <c r="BS94" s="114" t="s">
        <v>72</v>
      </c>
      <c r="BT94" s="114" t="s">
        <v>73</v>
      </c>
      <c r="BU94" s="115" t="s">
        <v>74</v>
      </c>
      <c r="BV94" s="114" t="s">
        <v>75</v>
      </c>
      <c r="BW94" s="114" t="s">
        <v>5</v>
      </c>
      <c r="BX94" s="114" t="s">
        <v>76</v>
      </c>
      <c r="CL94" s="114" t="s">
        <v>1</v>
      </c>
    </row>
    <row r="95" s="7" customFormat="1" ht="16.5" customHeight="1">
      <c r="A95" s="116" t="s">
        <v>77</v>
      </c>
      <c r="B95" s="117"/>
      <c r="C95" s="118"/>
      <c r="D95" s="119" t="s">
        <v>78</v>
      </c>
      <c r="E95" s="119"/>
      <c r="F95" s="119"/>
      <c r="G95" s="119"/>
      <c r="H95" s="119"/>
      <c r="I95" s="120"/>
      <c r="J95" s="119" t="s">
        <v>79</v>
      </c>
      <c r="K95" s="119"/>
      <c r="L95" s="119"/>
      <c r="M95" s="119"/>
      <c r="N95" s="119"/>
      <c r="O95" s="119"/>
      <c r="P95" s="119"/>
      <c r="Q95" s="119"/>
      <c r="R95" s="119"/>
      <c r="S95" s="119"/>
      <c r="T95" s="119"/>
      <c r="U95" s="119"/>
      <c r="V95" s="119"/>
      <c r="W95" s="119"/>
      <c r="X95" s="119"/>
      <c r="Y95" s="119"/>
      <c r="Z95" s="119"/>
      <c r="AA95" s="119"/>
      <c r="AB95" s="119"/>
      <c r="AC95" s="119"/>
      <c r="AD95" s="119"/>
      <c r="AE95" s="119"/>
      <c r="AF95" s="119"/>
      <c r="AG95" s="121">
        <f>'1 - Stavební část'!J30</f>
        <v>0</v>
      </c>
      <c r="AH95" s="120"/>
      <c r="AI95" s="120"/>
      <c r="AJ95" s="120"/>
      <c r="AK95" s="120"/>
      <c r="AL95" s="120"/>
      <c r="AM95" s="120"/>
      <c r="AN95" s="121">
        <f>SUM(AG95,AT95)</f>
        <v>0</v>
      </c>
      <c r="AO95" s="120"/>
      <c r="AP95" s="120"/>
      <c r="AQ95" s="122" t="s">
        <v>80</v>
      </c>
      <c r="AR95" s="123"/>
      <c r="AS95" s="124">
        <v>0</v>
      </c>
      <c r="AT95" s="125">
        <f>ROUND(SUM(AV95:AW95),2)</f>
        <v>0</v>
      </c>
      <c r="AU95" s="126">
        <f>'1 - Stavební část'!P143</f>
        <v>0</v>
      </c>
      <c r="AV95" s="125">
        <f>'1 - Stavební část'!J33</f>
        <v>0</v>
      </c>
      <c r="AW95" s="125">
        <f>'1 - Stavební část'!J34</f>
        <v>0</v>
      </c>
      <c r="AX95" s="125">
        <f>'1 - Stavební část'!J35</f>
        <v>0</v>
      </c>
      <c r="AY95" s="125">
        <f>'1 - Stavební část'!J36</f>
        <v>0</v>
      </c>
      <c r="AZ95" s="125">
        <f>'1 - Stavební část'!F33</f>
        <v>0</v>
      </c>
      <c r="BA95" s="125">
        <f>'1 - Stavební část'!F34</f>
        <v>0</v>
      </c>
      <c r="BB95" s="125">
        <f>'1 - Stavební část'!F35</f>
        <v>0</v>
      </c>
      <c r="BC95" s="125">
        <f>'1 - Stavební část'!F36</f>
        <v>0</v>
      </c>
      <c r="BD95" s="127">
        <f>'1 - Stavební část'!F37</f>
        <v>0</v>
      </c>
      <c r="BE95" s="7"/>
      <c r="BT95" s="128" t="s">
        <v>78</v>
      </c>
      <c r="BV95" s="128" t="s">
        <v>75</v>
      </c>
      <c r="BW95" s="128" t="s">
        <v>81</v>
      </c>
      <c r="BX95" s="128" t="s">
        <v>5</v>
      </c>
      <c r="CL95" s="128" t="s">
        <v>1</v>
      </c>
      <c r="CM95" s="128" t="s">
        <v>82</v>
      </c>
    </row>
    <row r="96" s="7" customFormat="1" ht="16.5" customHeight="1">
      <c r="A96" s="116" t="s">
        <v>77</v>
      </c>
      <c r="B96" s="117"/>
      <c r="C96" s="118"/>
      <c r="D96" s="119" t="s">
        <v>82</v>
      </c>
      <c r="E96" s="119"/>
      <c r="F96" s="119"/>
      <c r="G96" s="119"/>
      <c r="H96" s="119"/>
      <c r="I96" s="120"/>
      <c r="J96" s="119" t="s">
        <v>83</v>
      </c>
      <c r="K96" s="119"/>
      <c r="L96" s="119"/>
      <c r="M96" s="119"/>
      <c r="N96" s="119"/>
      <c r="O96" s="119"/>
      <c r="P96" s="119"/>
      <c r="Q96" s="119"/>
      <c r="R96" s="119"/>
      <c r="S96" s="119"/>
      <c r="T96" s="119"/>
      <c r="U96" s="119"/>
      <c r="V96" s="119"/>
      <c r="W96" s="119"/>
      <c r="X96" s="119"/>
      <c r="Y96" s="119"/>
      <c r="Z96" s="119"/>
      <c r="AA96" s="119"/>
      <c r="AB96" s="119"/>
      <c r="AC96" s="119"/>
      <c r="AD96" s="119"/>
      <c r="AE96" s="119"/>
      <c r="AF96" s="119"/>
      <c r="AG96" s="121">
        <f>'2 - ZTI'!J30</f>
        <v>0</v>
      </c>
      <c r="AH96" s="120"/>
      <c r="AI96" s="120"/>
      <c r="AJ96" s="120"/>
      <c r="AK96" s="120"/>
      <c r="AL96" s="120"/>
      <c r="AM96" s="120"/>
      <c r="AN96" s="121">
        <f>SUM(AG96,AT96)</f>
        <v>0</v>
      </c>
      <c r="AO96" s="120"/>
      <c r="AP96" s="120"/>
      <c r="AQ96" s="122" t="s">
        <v>80</v>
      </c>
      <c r="AR96" s="123"/>
      <c r="AS96" s="124">
        <v>0</v>
      </c>
      <c r="AT96" s="125">
        <f>ROUND(SUM(AV96:AW96),2)</f>
        <v>0</v>
      </c>
      <c r="AU96" s="126">
        <f>'2 - ZTI'!P137</f>
        <v>0</v>
      </c>
      <c r="AV96" s="125">
        <f>'2 - ZTI'!J33</f>
        <v>0</v>
      </c>
      <c r="AW96" s="125">
        <f>'2 - ZTI'!J34</f>
        <v>0</v>
      </c>
      <c r="AX96" s="125">
        <f>'2 - ZTI'!J35</f>
        <v>0</v>
      </c>
      <c r="AY96" s="125">
        <f>'2 - ZTI'!J36</f>
        <v>0</v>
      </c>
      <c r="AZ96" s="125">
        <f>'2 - ZTI'!F33</f>
        <v>0</v>
      </c>
      <c r="BA96" s="125">
        <f>'2 - ZTI'!F34</f>
        <v>0</v>
      </c>
      <c r="BB96" s="125">
        <f>'2 - ZTI'!F35</f>
        <v>0</v>
      </c>
      <c r="BC96" s="125">
        <f>'2 - ZTI'!F36</f>
        <v>0</v>
      </c>
      <c r="BD96" s="127">
        <f>'2 - ZTI'!F37</f>
        <v>0</v>
      </c>
      <c r="BE96" s="7"/>
      <c r="BT96" s="128" t="s">
        <v>78</v>
      </c>
      <c r="BV96" s="128" t="s">
        <v>75</v>
      </c>
      <c r="BW96" s="128" t="s">
        <v>84</v>
      </c>
      <c r="BX96" s="128" t="s">
        <v>5</v>
      </c>
      <c r="CL96" s="128" t="s">
        <v>1</v>
      </c>
      <c r="CM96" s="128" t="s">
        <v>82</v>
      </c>
    </row>
    <row r="97" s="7" customFormat="1" ht="16.5" customHeight="1">
      <c r="A97" s="116" t="s">
        <v>77</v>
      </c>
      <c r="B97" s="117"/>
      <c r="C97" s="118"/>
      <c r="D97" s="119" t="s">
        <v>85</v>
      </c>
      <c r="E97" s="119"/>
      <c r="F97" s="119"/>
      <c r="G97" s="119"/>
      <c r="H97" s="119"/>
      <c r="I97" s="120"/>
      <c r="J97" s="119" t="s">
        <v>86</v>
      </c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121">
        <f>'3 - Elektroinstalace'!J30</f>
        <v>0</v>
      </c>
      <c r="AH97" s="120"/>
      <c r="AI97" s="120"/>
      <c r="AJ97" s="120"/>
      <c r="AK97" s="120"/>
      <c r="AL97" s="120"/>
      <c r="AM97" s="120"/>
      <c r="AN97" s="121">
        <f>SUM(AG97,AT97)</f>
        <v>0</v>
      </c>
      <c r="AO97" s="120"/>
      <c r="AP97" s="120"/>
      <c r="AQ97" s="122" t="s">
        <v>80</v>
      </c>
      <c r="AR97" s="123"/>
      <c r="AS97" s="124">
        <v>0</v>
      </c>
      <c r="AT97" s="125">
        <f>ROUND(SUM(AV97:AW97),2)</f>
        <v>0</v>
      </c>
      <c r="AU97" s="126">
        <f>'3 - Elektroinstalace'!P125</f>
        <v>0</v>
      </c>
      <c r="AV97" s="125">
        <f>'3 - Elektroinstalace'!J33</f>
        <v>0</v>
      </c>
      <c r="AW97" s="125">
        <f>'3 - Elektroinstalace'!J34</f>
        <v>0</v>
      </c>
      <c r="AX97" s="125">
        <f>'3 - Elektroinstalace'!J35</f>
        <v>0</v>
      </c>
      <c r="AY97" s="125">
        <f>'3 - Elektroinstalace'!J36</f>
        <v>0</v>
      </c>
      <c r="AZ97" s="125">
        <f>'3 - Elektroinstalace'!F33</f>
        <v>0</v>
      </c>
      <c r="BA97" s="125">
        <f>'3 - Elektroinstalace'!F34</f>
        <v>0</v>
      </c>
      <c r="BB97" s="125">
        <f>'3 - Elektroinstalace'!F35</f>
        <v>0</v>
      </c>
      <c r="BC97" s="125">
        <f>'3 - Elektroinstalace'!F36</f>
        <v>0</v>
      </c>
      <c r="BD97" s="127">
        <f>'3 - Elektroinstalace'!F37</f>
        <v>0</v>
      </c>
      <c r="BE97" s="7"/>
      <c r="BT97" s="128" t="s">
        <v>78</v>
      </c>
      <c r="BV97" s="128" t="s">
        <v>75</v>
      </c>
      <c r="BW97" s="128" t="s">
        <v>87</v>
      </c>
      <c r="BX97" s="128" t="s">
        <v>5</v>
      </c>
      <c r="CL97" s="128" t="s">
        <v>1</v>
      </c>
      <c r="CM97" s="128" t="s">
        <v>82</v>
      </c>
    </row>
    <row r="98" s="7" customFormat="1" ht="16.5" customHeight="1">
      <c r="A98" s="116" t="s">
        <v>77</v>
      </c>
      <c r="B98" s="117"/>
      <c r="C98" s="118"/>
      <c r="D98" s="119" t="s">
        <v>88</v>
      </c>
      <c r="E98" s="119"/>
      <c r="F98" s="119"/>
      <c r="G98" s="119"/>
      <c r="H98" s="119"/>
      <c r="I98" s="120"/>
      <c r="J98" s="119" t="s">
        <v>89</v>
      </c>
      <c r="K98" s="119"/>
      <c r="L98" s="119"/>
      <c r="M98" s="119"/>
      <c r="N98" s="119"/>
      <c r="O98" s="119"/>
      <c r="P98" s="119"/>
      <c r="Q98" s="119"/>
      <c r="R98" s="119"/>
      <c r="S98" s="119"/>
      <c r="T98" s="119"/>
      <c r="U98" s="119"/>
      <c r="V98" s="119"/>
      <c r="W98" s="119"/>
      <c r="X98" s="119"/>
      <c r="Y98" s="119"/>
      <c r="Z98" s="119"/>
      <c r="AA98" s="119"/>
      <c r="AB98" s="119"/>
      <c r="AC98" s="119"/>
      <c r="AD98" s="119"/>
      <c r="AE98" s="119"/>
      <c r="AF98" s="119"/>
      <c r="AG98" s="121">
        <f>'4 - Vytápění'!J30</f>
        <v>0</v>
      </c>
      <c r="AH98" s="120"/>
      <c r="AI98" s="120"/>
      <c r="AJ98" s="120"/>
      <c r="AK98" s="120"/>
      <c r="AL98" s="120"/>
      <c r="AM98" s="120"/>
      <c r="AN98" s="121">
        <f>SUM(AG98,AT98)</f>
        <v>0</v>
      </c>
      <c r="AO98" s="120"/>
      <c r="AP98" s="120"/>
      <c r="AQ98" s="122" t="s">
        <v>80</v>
      </c>
      <c r="AR98" s="123"/>
      <c r="AS98" s="124">
        <v>0</v>
      </c>
      <c r="AT98" s="125">
        <f>ROUND(SUM(AV98:AW98),2)</f>
        <v>0</v>
      </c>
      <c r="AU98" s="126">
        <f>'4 - Vytápění'!P131</f>
        <v>0</v>
      </c>
      <c r="AV98" s="125">
        <f>'4 - Vytápění'!J33</f>
        <v>0</v>
      </c>
      <c r="AW98" s="125">
        <f>'4 - Vytápění'!J34</f>
        <v>0</v>
      </c>
      <c r="AX98" s="125">
        <f>'4 - Vytápění'!J35</f>
        <v>0</v>
      </c>
      <c r="AY98" s="125">
        <f>'4 - Vytápění'!J36</f>
        <v>0</v>
      </c>
      <c r="AZ98" s="125">
        <f>'4 - Vytápění'!F33</f>
        <v>0</v>
      </c>
      <c r="BA98" s="125">
        <f>'4 - Vytápění'!F34</f>
        <v>0</v>
      </c>
      <c r="BB98" s="125">
        <f>'4 - Vytápění'!F35</f>
        <v>0</v>
      </c>
      <c r="BC98" s="125">
        <f>'4 - Vytápění'!F36</f>
        <v>0</v>
      </c>
      <c r="BD98" s="127">
        <f>'4 - Vytápění'!F37</f>
        <v>0</v>
      </c>
      <c r="BE98" s="7"/>
      <c r="BT98" s="128" t="s">
        <v>78</v>
      </c>
      <c r="BV98" s="128" t="s">
        <v>75</v>
      </c>
      <c r="BW98" s="128" t="s">
        <v>90</v>
      </c>
      <c r="BX98" s="128" t="s">
        <v>5</v>
      </c>
      <c r="CL98" s="128" t="s">
        <v>1</v>
      </c>
      <c r="CM98" s="128" t="s">
        <v>82</v>
      </c>
    </row>
    <row r="99" s="7" customFormat="1" ht="16.5" customHeight="1">
      <c r="A99" s="116" t="s">
        <v>77</v>
      </c>
      <c r="B99" s="117"/>
      <c r="C99" s="118"/>
      <c r="D99" s="119" t="s">
        <v>91</v>
      </c>
      <c r="E99" s="119"/>
      <c r="F99" s="119"/>
      <c r="G99" s="119"/>
      <c r="H99" s="119"/>
      <c r="I99" s="120"/>
      <c r="J99" s="119" t="s">
        <v>92</v>
      </c>
      <c r="K99" s="119"/>
      <c r="L99" s="119"/>
      <c r="M99" s="119"/>
      <c r="N99" s="119"/>
      <c r="O99" s="119"/>
      <c r="P99" s="119"/>
      <c r="Q99" s="119"/>
      <c r="R99" s="119"/>
      <c r="S99" s="119"/>
      <c r="T99" s="119"/>
      <c r="U99" s="119"/>
      <c r="V99" s="119"/>
      <c r="W99" s="119"/>
      <c r="X99" s="119"/>
      <c r="Y99" s="119"/>
      <c r="Z99" s="119"/>
      <c r="AA99" s="119"/>
      <c r="AB99" s="119"/>
      <c r="AC99" s="119"/>
      <c r="AD99" s="119"/>
      <c r="AE99" s="119"/>
      <c r="AF99" s="119"/>
      <c r="AG99" s="121">
        <f>'5 - ČOV'!J30</f>
        <v>0</v>
      </c>
      <c r="AH99" s="120"/>
      <c r="AI99" s="120"/>
      <c r="AJ99" s="120"/>
      <c r="AK99" s="120"/>
      <c r="AL99" s="120"/>
      <c r="AM99" s="120"/>
      <c r="AN99" s="121">
        <f>SUM(AG99,AT99)</f>
        <v>0</v>
      </c>
      <c r="AO99" s="120"/>
      <c r="AP99" s="120"/>
      <c r="AQ99" s="122" t="s">
        <v>80</v>
      </c>
      <c r="AR99" s="123"/>
      <c r="AS99" s="124">
        <v>0</v>
      </c>
      <c r="AT99" s="125">
        <f>ROUND(SUM(AV99:AW99),2)</f>
        <v>0</v>
      </c>
      <c r="AU99" s="126">
        <f>'5 - ČOV'!P118</f>
        <v>0</v>
      </c>
      <c r="AV99" s="125">
        <f>'5 - ČOV'!J33</f>
        <v>0</v>
      </c>
      <c r="AW99" s="125">
        <f>'5 - ČOV'!J34</f>
        <v>0</v>
      </c>
      <c r="AX99" s="125">
        <f>'5 - ČOV'!J35</f>
        <v>0</v>
      </c>
      <c r="AY99" s="125">
        <f>'5 - ČOV'!J36</f>
        <v>0</v>
      </c>
      <c r="AZ99" s="125">
        <f>'5 - ČOV'!F33</f>
        <v>0</v>
      </c>
      <c r="BA99" s="125">
        <f>'5 - ČOV'!F34</f>
        <v>0</v>
      </c>
      <c r="BB99" s="125">
        <f>'5 - ČOV'!F35</f>
        <v>0</v>
      </c>
      <c r="BC99" s="125">
        <f>'5 - ČOV'!F36</f>
        <v>0</v>
      </c>
      <c r="BD99" s="127">
        <f>'5 - ČOV'!F37</f>
        <v>0</v>
      </c>
      <c r="BE99" s="7"/>
      <c r="BT99" s="128" t="s">
        <v>78</v>
      </c>
      <c r="BV99" s="128" t="s">
        <v>75</v>
      </c>
      <c r="BW99" s="128" t="s">
        <v>93</v>
      </c>
      <c r="BX99" s="128" t="s">
        <v>5</v>
      </c>
      <c r="CL99" s="128" t="s">
        <v>1</v>
      </c>
      <c r="CM99" s="128" t="s">
        <v>82</v>
      </c>
    </row>
    <row r="100" s="7" customFormat="1" ht="16.5" customHeight="1">
      <c r="A100" s="116" t="s">
        <v>77</v>
      </c>
      <c r="B100" s="117"/>
      <c r="C100" s="118"/>
      <c r="D100" s="119" t="s">
        <v>94</v>
      </c>
      <c r="E100" s="119"/>
      <c r="F100" s="119"/>
      <c r="G100" s="119"/>
      <c r="H100" s="119"/>
      <c r="I100" s="120"/>
      <c r="J100" s="119" t="s">
        <v>95</v>
      </c>
      <c r="K100" s="119"/>
      <c r="L100" s="119"/>
      <c r="M100" s="119"/>
      <c r="N100" s="119"/>
      <c r="O100" s="119"/>
      <c r="P100" s="119"/>
      <c r="Q100" s="119"/>
      <c r="R100" s="119"/>
      <c r="S100" s="119"/>
      <c r="T100" s="119"/>
      <c r="U100" s="119"/>
      <c r="V100" s="119"/>
      <c r="W100" s="119"/>
      <c r="X100" s="119"/>
      <c r="Y100" s="119"/>
      <c r="Z100" s="119"/>
      <c r="AA100" s="119"/>
      <c r="AB100" s="119"/>
      <c r="AC100" s="119"/>
      <c r="AD100" s="119"/>
      <c r="AE100" s="119"/>
      <c r="AF100" s="119"/>
      <c r="AG100" s="121">
        <f>'6 - VRN'!J30</f>
        <v>0</v>
      </c>
      <c r="AH100" s="120"/>
      <c r="AI100" s="120"/>
      <c r="AJ100" s="120"/>
      <c r="AK100" s="120"/>
      <c r="AL100" s="120"/>
      <c r="AM100" s="120"/>
      <c r="AN100" s="121">
        <f>SUM(AG100,AT100)</f>
        <v>0</v>
      </c>
      <c r="AO100" s="120"/>
      <c r="AP100" s="120"/>
      <c r="AQ100" s="122" t="s">
        <v>80</v>
      </c>
      <c r="AR100" s="123"/>
      <c r="AS100" s="129">
        <v>0</v>
      </c>
      <c r="AT100" s="130">
        <f>ROUND(SUM(AV100:AW100),2)</f>
        <v>0</v>
      </c>
      <c r="AU100" s="131">
        <f>'6 - VRN'!P123</f>
        <v>0</v>
      </c>
      <c r="AV100" s="130">
        <f>'6 - VRN'!J33</f>
        <v>0</v>
      </c>
      <c r="AW100" s="130">
        <f>'6 - VRN'!J34</f>
        <v>0</v>
      </c>
      <c r="AX100" s="130">
        <f>'6 - VRN'!J35</f>
        <v>0</v>
      </c>
      <c r="AY100" s="130">
        <f>'6 - VRN'!J36</f>
        <v>0</v>
      </c>
      <c r="AZ100" s="130">
        <f>'6 - VRN'!F33</f>
        <v>0</v>
      </c>
      <c r="BA100" s="130">
        <f>'6 - VRN'!F34</f>
        <v>0</v>
      </c>
      <c r="BB100" s="130">
        <f>'6 - VRN'!F35</f>
        <v>0</v>
      </c>
      <c r="BC100" s="130">
        <f>'6 - VRN'!F36</f>
        <v>0</v>
      </c>
      <c r="BD100" s="132">
        <f>'6 - VRN'!F37</f>
        <v>0</v>
      </c>
      <c r="BE100" s="7"/>
      <c r="BT100" s="128" t="s">
        <v>78</v>
      </c>
      <c r="BV100" s="128" t="s">
        <v>75</v>
      </c>
      <c r="BW100" s="128" t="s">
        <v>96</v>
      </c>
      <c r="BX100" s="128" t="s">
        <v>5</v>
      </c>
      <c r="CL100" s="128" t="s">
        <v>1</v>
      </c>
      <c r="CM100" s="128" t="s">
        <v>82</v>
      </c>
    </row>
    <row r="101" s="2" customFormat="1" ht="30" customHeight="1">
      <c r="A101" s="35"/>
      <c r="B101" s="36"/>
      <c r="C101" s="37"/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37"/>
      <c r="O101" s="37"/>
      <c r="P101" s="37"/>
      <c r="Q101" s="37"/>
      <c r="R101" s="37"/>
      <c r="S101" s="37"/>
      <c r="T101" s="37"/>
      <c r="U101" s="37"/>
      <c r="V101" s="37"/>
      <c r="W101" s="37"/>
      <c r="X101" s="37"/>
      <c r="Y101" s="37"/>
      <c r="Z101" s="37"/>
      <c r="AA101" s="37"/>
      <c r="AB101" s="37"/>
      <c r="AC101" s="37"/>
      <c r="AD101" s="37"/>
      <c r="AE101" s="37"/>
      <c r="AF101" s="37"/>
      <c r="AG101" s="37"/>
      <c r="AH101" s="37"/>
      <c r="AI101" s="37"/>
      <c r="AJ101" s="37"/>
      <c r="AK101" s="37"/>
      <c r="AL101" s="37"/>
      <c r="AM101" s="37"/>
      <c r="AN101" s="37"/>
      <c r="AO101" s="37"/>
      <c r="AP101" s="37"/>
      <c r="AQ101" s="37"/>
      <c r="AR101" s="41"/>
      <c r="AS101" s="35"/>
      <c r="AT101" s="35"/>
      <c r="AU101" s="35"/>
      <c r="AV101" s="35"/>
      <c r="AW101" s="35"/>
      <c r="AX101" s="35"/>
      <c r="AY101" s="35"/>
      <c r="AZ101" s="35"/>
      <c r="BA101" s="35"/>
      <c r="BB101" s="35"/>
      <c r="BC101" s="35"/>
      <c r="BD101" s="35"/>
      <c r="BE101" s="35"/>
    </row>
    <row r="102" s="2" customFormat="1" ht="6.96" customHeight="1">
      <c r="A102" s="35"/>
      <c r="B102" s="63"/>
      <c r="C102" s="64"/>
      <c r="D102" s="64"/>
      <c r="E102" s="64"/>
      <c r="F102" s="64"/>
      <c r="G102" s="64"/>
      <c r="H102" s="64"/>
      <c r="I102" s="64"/>
      <c r="J102" s="64"/>
      <c r="K102" s="64"/>
      <c r="L102" s="64"/>
      <c r="M102" s="64"/>
      <c r="N102" s="64"/>
      <c r="O102" s="64"/>
      <c r="P102" s="64"/>
      <c r="Q102" s="64"/>
      <c r="R102" s="64"/>
      <c r="S102" s="64"/>
      <c r="T102" s="64"/>
      <c r="U102" s="64"/>
      <c r="V102" s="64"/>
      <c r="W102" s="64"/>
      <c r="X102" s="64"/>
      <c r="Y102" s="64"/>
      <c r="Z102" s="64"/>
      <c r="AA102" s="64"/>
      <c r="AB102" s="64"/>
      <c r="AC102" s="64"/>
      <c r="AD102" s="64"/>
      <c r="AE102" s="64"/>
      <c r="AF102" s="64"/>
      <c r="AG102" s="64"/>
      <c r="AH102" s="64"/>
      <c r="AI102" s="64"/>
      <c r="AJ102" s="64"/>
      <c r="AK102" s="64"/>
      <c r="AL102" s="64"/>
      <c r="AM102" s="64"/>
      <c r="AN102" s="64"/>
      <c r="AO102" s="64"/>
      <c r="AP102" s="64"/>
      <c r="AQ102" s="64"/>
      <c r="AR102" s="41"/>
      <c r="AS102" s="35"/>
      <c r="AT102" s="35"/>
      <c r="AU102" s="35"/>
      <c r="AV102" s="35"/>
      <c r="AW102" s="35"/>
      <c r="AX102" s="35"/>
      <c r="AY102" s="35"/>
      <c r="AZ102" s="35"/>
      <c r="BA102" s="35"/>
      <c r="BB102" s="35"/>
      <c r="BC102" s="35"/>
      <c r="BD102" s="35"/>
      <c r="BE102" s="35"/>
    </row>
  </sheetData>
  <sheetProtection sheet="1" formatColumns="0" formatRows="0" objects="1" scenarios="1" spinCount="100000" saltValue="3EBBUgEcMPtUiPCo+LxoewYXDKlHmzt/dHaImRxCQgpo63j2vUNj1TOZdocnHGiZwFTwID4i37zp6uriXQ+YNg==" hashValue="MhPFfF4SGeB9nu1uzcNmul/ljK8+/V8GoMO96DUPrWNfSk0p6wdfgT1n5aT9M9XsCMhB/nok7B3b2LX79RMTbw==" algorithmName="SHA-512" password="CC35"/>
  <mergeCells count="62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N100:AP100"/>
    <mergeCell ref="AG100:AM100"/>
    <mergeCell ref="D100:H100"/>
    <mergeCell ref="J100:AF100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1 - Stavební část'!C2" display="/"/>
    <hyperlink ref="A96" location="'2 - ZTI'!C2" display="/"/>
    <hyperlink ref="A97" location="'3 - Elektroinstalace'!C2" display="/"/>
    <hyperlink ref="A98" location="'4 - Vytápění'!C2" display="/"/>
    <hyperlink ref="A99" location="'5 - ČOV'!C2" display="/"/>
    <hyperlink ref="A100" location="'6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81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Kalinův mlýn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99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14. 12. 2023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ROUND(J143,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ROUND((SUM(BE143:BE441)),  2)</f>
        <v>0</v>
      </c>
      <c r="G33" s="35"/>
      <c r="H33" s="35"/>
      <c r="I33" s="152">
        <v>0.20999999999999999</v>
      </c>
      <c r="J33" s="151">
        <f>ROUND(((SUM(BE143:BE441))*I33),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ROUND((SUM(BF143:BF441)),  2)</f>
        <v>0</v>
      </c>
      <c r="G34" s="35"/>
      <c r="H34" s="35"/>
      <c r="I34" s="152">
        <v>0.14999999999999999</v>
      </c>
      <c r="J34" s="151">
        <f>ROUND(((SUM(BF143:BF441))*I34),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ROUND((SUM(BG143:BG441)),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ROUND((SUM(BH143:BH441)),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ROUND((SUM(BI143:BI441)),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Kalinův mlýn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1 - Stavební část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J143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J144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J145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107</v>
      </c>
      <c r="E99" s="185"/>
      <c r="F99" s="185"/>
      <c r="G99" s="185"/>
      <c r="H99" s="185"/>
      <c r="I99" s="185"/>
      <c r="J99" s="186">
        <f>J154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108</v>
      </c>
      <c r="E100" s="185"/>
      <c r="F100" s="185"/>
      <c r="G100" s="185"/>
      <c r="H100" s="185"/>
      <c r="I100" s="185"/>
      <c r="J100" s="186">
        <f>J156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109</v>
      </c>
      <c r="E101" s="185"/>
      <c r="F101" s="185"/>
      <c r="G101" s="185"/>
      <c r="H101" s="185"/>
      <c r="I101" s="185"/>
      <c r="J101" s="186">
        <f>J171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110</v>
      </c>
      <c r="E102" s="185"/>
      <c r="F102" s="185"/>
      <c r="G102" s="185"/>
      <c r="H102" s="185"/>
      <c r="I102" s="185"/>
      <c r="J102" s="186">
        <f>J173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111</v>
      </c>
      <c r="E103" s="185"/>
      <c r="F103" s="185"/>
      <c r="G103" s="185"/>
      <c r="H103" s="185"/>
      <c r="I103" s="185"/>
      <c r="J103" s="186">
        <f>J177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112</v>
      </c>
      <c r="E104" s="185"/>
      <c r="F104" s="185"/>
      <c r="G104" s="185"/>
      <c r="H104" s="185"/>
      <c r="I104" s="185"/>
      <c r="J104" s="186">
        <f>J203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113</v>
      </c>
      <c r="E105" s="185"/>
      <c r="F105" s="185"/>
      <c r="G105" s="185"/>
      <c r="H105" s="185"/>
      <c r="I105" s="185"/>
      <c r="J105" s="186">
        <f>J248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114</v>
      </c>
      <c r="E106" s="185"/>
      <c r="F106" s="185"/>
      <c r="G106" s="185"/>
      <c r="H106" s="185"/>
      <c r="I106" s="185"/>
      <c r="J106" s="186">
        <f>J254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6"/>
      <c r="C107" s="177"/>
      <c r="D107" s="178" t="s">
        <v>115</v>
      </c>
      <c r="E107" s="179"/>
      <c r="F107" s="179"/>
      <c r="G107" s="179"/>
      <c r="H107" s="179"/>
      <c r="I107" s="179"/>
      <c r="J107" s="180">
        <f>J257</f>
        <v>0</v>
      </c>
      <c r="K107" s="177"/>
      <c r="L107" s="181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10" customFormat="1" ht="19.92" customHeight="1">
      <c r="A108" s="10"/>
      <c r="B108" s="182"/>
      <c r="C108" s="183"/>
      <c r="D108" s="184" t="s">
        <v>116</v>
      </c>
      <c r="E108" s="185"/>
      <c r="F108" s="185"/>
      <c r="G108" s="185"/>
      <c r="H108" s="185"/>
      <c r="I108" s="185"/>
      <c r="J108" s="186">
        <f>J258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117</v>
      </c>
      <c r="E109" s="185"/>
      <c r="F109" s="185"/>
      <c r="G109" s="185"/>
      <c r="H109" s="185"/>
      <c r="I109" s="185"/>
      <c r="J109" s="186">
        <f>J267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118</v>
      </c>
      <c r="E110" s="185"/>
      <c r="F110" s="185"/>
      <c r="G110" s="185"/>
      <c r="H110" s="185"/>
      <c r="I110" s="185"/>
      <c r="J110" s="186">
        <f>J275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119</v>
      </c>
      <c r="E111" s="185"/>
      <c r="F111" s="185"/>
      <c r="G111" s="185"/>
      <c r="H111" s="185"/>
      <c r="I111" s="185"/>
      <c r="J111" s="186">
        <f>J298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120</v>
      </c>
      <c r="E112" s="185"/>
      <c r="F112" s="185"/>
      <c r="G112" s="185"/>
      <c r="H112" s="185"/>
      <c r="I112" s="185"/>
      <c r="J112" s="186">
        <f>J318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121</v>
      </c>
      <c r="E113" s="185"/>
      <c r="F113" s="185"/>
      <c r="G113" s="185"/>
      <c r="H113" s="185"/>
      <c r="I113" s="185"/>
      <c r="J113" s="186">
        <f>J324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122</v>
      </c>
      <c r="E114" s="185"/>
      <c r="F114" s="185"/>
      <c r="G114" s="185"/>
      <c r="H114" s="185"/>
      <c r="I114" s="185"/>
      <c r="J114" s="186">
        <f>J332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123</v>
      </c>
      <c r="E115" s="185"/>
      <c r="F115" s="185"/>
      <c r="G115" s="185"/>
      <c r="H115" s="185"/>
      <c r="I115" s="185"/>
      <c r="J115" s="186">
        <f>J349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2"/>
      <c r="C116" s="183"/>
      <c r="D116" s="184" t="s">
        <v>124</v>
      </c>
      <c r="E116" s="185"/>
      <c r="F116" s="185"/>
      <c r="G116" s="185"/>
      <c r="H116" s="185"/>
      <c r="I116" s="185"/>
      <c r="J116" s="186">
        <f>J351</f>
        <v>0</v>
      </c>
      <c r="K116" s="183"/>
      <c r="L116" s="187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2"/>
      <c r="C117" s="183"/>
      <c r="D117" s="184" t="s">
        <v>125</v>
      </c>
      <c r="E117" s="185"/>
      <c r="F117" s="185"/>
      <c r="G117" s="185"/>
      <c r="H117" s="185"/>
      <c r="I117" s="185"/>
      <c r="J117" s="186">
        <f>J370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2"/>
      <c r="C118" s="183"/>
      <c r="D118" s="184" t="s">
        <v>126</v>
      </c>
      <c r="E118" s="185"/>
      <c r="F118" s="185"/>
      <c r="G118" s="185"/>
      <c r="H118" s="185"/>
      <c r="I118" s="185"/>
      <c r="J118" s="186">
        <f>J389</f>
        <v>0</v>
      </c>
      <c r="K118" s="183"/>
      <c r="L118" s="187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2"/>
      <c r="C119" s="183"/>
      <c r="D119" s="184" t="s">
        <v>127</v>
      </c>
      <c r="E119" s="185"/>
      <c r="F119" s="185"/>
      <c r="G119" s="185"/>
      <c r="H119" s="185"/>
      <c r="I119" s="185"/>
      <c r="J119" s="186">
        <f>J408</f>
        <v>0</v>
      </c>
      <c r="K119" s="183"/>
      <c r="L119" s="187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2"/>
      <c r="C120" s="183"/>
      <c r="D120" s="184" t="s">
        <v>128</v>
      </c>
      <c r="E120" s="185"/>
      <c r="F120" s="185"/>
      <c r="G120" s="185"/>
      <c r="H120" s="185"/>
      <c r="I120" s="185"/>
      <c r="J120" s="186">
        <f>J423</f>
        <v>0</v>
      </c>
      <c r="K120" s="183"/>
      <c r="L120" s="187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9" customFormat="1" ht="24.96" customHeight="1">
      <c r="A121" s="9"/>
      <c r="B121" s="176"/>
      <c r="C121" s="177"/>
      <c r="D121" s="178" t="s">
        <v>129</v>
      </c>
      <c r="E121" s="179"/>
      <c r="F121" s="179"/>
      <c r="G121" s="179"/>
      <c r="H121" s="179"/>
      <c r="I121" s="179"/>
      <c r="J121" s="180">
        <f>J437</f>
        <v>0</v>
      </c>
      <c r="K121" s="177"/>
      <c r="L121" s="181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</row>
    <row r="122" s="10" customFormat="1" ht="19.92" customHeight="1">
      <c r="A122" s="10"/>
      <c r="B122" s="182"/>
      <c r="C122" s="183"/>
      <c r="D122" s="184" t="s">
        <v>130</v>
      </c>
      <c r="E122" s="185"/>
      <c r="F122" s="185"/>
      <c r="G122" s="185"/>
      <c r="H122" s="185"/>
      <c r="I122" s="185"/>
      <c r="J122" s="186">
        <f>J438</f>
        <v>0</v>
      </c>
      <c r="K122" s="183"/>
      <c r="L122" s="187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9" customFormat="1" ht="24.96" customHeight="1">
      <c r="A123" s="9"/>
      <c r="B123" s="176"/>
      <c r="C123" s="177"/>
      <c r="D123" s="178" t="s">
        <v>131</v>
      </c>
      <c r="E123" s="179"/>
      <c r="F123" s="179"/>
      <c r="G123" s="179"/>
      <c r="H123" s="179"/>
      <c r="I123" s="179"/>
      <c r="J123" s="180">
        <f>J440</f>
        <v>0</v>
      </c>
      <c r="K123" s="177"/>
      <c r="L123" s="181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/>
      <c r="AE123" s="9"/>
    </row>
    <row r="124" s="2" customFormat="1" ht="21.84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63"/>
      <c r="C125" s="64"/>
      <c r="D125" s="64"/>
      <c r="E125" s="64"/>
      <c r="F125" s="64"/>
      <c r="G125" s="64"/>
      <c r="H125" s="64"/>
      <c r="I125" s="64"/>
      <c r="J125" s="64"/>
      <c r="K125" s="64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9" s="2" customFormat="1" ht="6.96" customHeight="1">
      <c r="A129" s="35"/>
      <c r="B129" s="65"/>
      <c r="C129" s="66"/>
      <c r="D129" s="66"/>
      <c r="E129" s="66"/>
      <c r="F129" s="66"/>
      <c r="G129" s="66"/>
      <c r="H129" s="66"/>
      <c r="I129" s="66"/>
      <c r="J129" s="66"/>
      <c r="K129" s="66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24.96" customHeight="1">
      <c r="A130" s="35"/>
      <c r="B130" s="36"/>
      <c r="C130" s="20" t="s">
        <v>132</v>
      </c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6.96" customHeight="1">
      <c r="A131" s="35"/>
      <c r="B131" s="36"/>
      <c r="C131" s="37"/>
      <c r="D131" s="37"/>
      <c r="E131" s="37"/>
      <c r="F131" s="37"/>
      <c r="G131" s="37"/>
      <c r="H131" s="37"/>
      <c r="I131" s="37"/>
      <c r="J131" s="37"/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12" customHeight="1">
      <c r="A132" s="35"/>
      <c r="B132" s="36"/>
      <c r="C132" s="29" t="s">
        <v>16</v>
      </c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6.5" customHeight="1">
      <c r="A133" s="35"/>
      <c r="B133" s="36"/>
      <c r="C133" s="37"/>
      <c r="D133" s="37"/>
      <c r="E133" s="171" t="str">
        <f>E7</f>
        <v>Kalinův mlýn</v>
      </c>
      <c r="F133" s="29"/>
      <c r="G133" s="29"/>
      <c r="H133" s="29"/>
      <c r="I133" s="37"/>
      <c r="J133" s="37"/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2" customHeight="1">
      <c r="A134" s="35"/>
      <c r="B134" s="36"/>
      <c r="C134" s="29" t="s">
        <v>98</v>
      </c>
      <c r="D134" s="37"/>
      <c r="E134" s="37"/>
      <c r="F134" s="37"/>
      <c r="G134" s="37"/>
      <c r="H134" s="37"/>
      <c r="I134" s="37"/>
      <c r="J134" s="37"/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6.5" customHeight="1">
      <c r="A135" s="35"/>
      <c r="B135" s="36"/>
      <c r="C135" s="37"/>
      <c r="D135" s="37"/>
      <c r="E135" s="73" t="str">
        <f>E9</f>
        <v>1 - Stavební část</v>
      </c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2" customFormat="1" ht="6.96" customHeight="1">
      <c r="A136" s="35"/>
      <c r="B136" s="36"/>
      <c r="C136" s="37"/>
      <c r="D136" s="37"/>
      <c r="E136" s="37"/>
      <c r="F136" s="37"/>
      <c r="G136" s="37"/>
      <c r="H136" s="37"/>
      <c r="I136" s="37"/>
      <c r="J136" s="37"/>
      <c r="K136" s="37"/>
      <c r="L136" s="60"/>
      <c r="S136" s="35"/>
      <c r="T136" s="35"/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</row>
    <row r="137" s="2" customFormat="1" ht="12" customHeight="1">
      <c r="A137" s="35"/>
      <c r="B137" s="36"/>
      <c r="C137" s="29" t="s">
        <v>20</v>
      </c>
      <c r="D137" s="37"/>
      <c r="E137" s="37"/>
      <c r="F137" s="24" t="str">
        <f>F12</f>
        <v xml:space="preserve"> </v>
      </c>
      <c r="G137" s="37"/>
      <c r="H137" s="37"/>
      <c r="I137" s="29" t="s">
        <v>22</v>
      </c>
      <c r="J137" s="76" t="str">
        <f>IF(J12="","",J12)</f>
        <v>14. 12. 2023</v>
      </c>
      <c r="K137" s="37"/>
      <c r="L137" s="60"/>
      <c r="S137" s="35"/>
      <c r="T137" s="35"/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</row>
    <row r="138" s="2" customFormat="1" ht="6.96" customHeight="1">
      <c r="A138" s="35"/>
      <c r="B138" s="36"/>
      <c r="C138" s="37"/>
      <c r="D138" s="37"/>
      <c r="E138" s="37"/>
      <c r="F138" s="37"/>
      <c r="G138" s="37"/>
      <c r="H138" s="37"/>
      <c r="I138" s="37"/>
      <c r="J138" s="37"/>
      <c r="K138" s="37"/>
      <c r="L138" s="60"/>
      <c r="S138" s="35"/>
      <c r="T138" s="35"/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</row>
    <row r="139" s="2" customFormat="1" ht="15.15" customHeight="1">
      <c r="A139" s="35"/>
      <c r="B139" s="36"/>
      <c r="C139" s="29" t="s">
        <v>24</v>
      </c>
      <c r="D139" s="37"/>
      <c r="E139" s="37"/>
      <c r="F139" s="24" t="str">
        <f>E15</f>
        <v xml:space="preserve"> </v>
      </c>
      <c r="G139" s="37"/>
      <c r="H139" s="37"/>
      <c r="I139" s="29" t="s">
        <v>29</v>
      </c>
      <c r="J139" s="33" t="str">
        <f>E21</f>
        <v xml:space="preserve"> </v>
      </c>
      <c r="K139" s="37"/>
      <c r="L139" s="60"/>
      <c r="S139" s="35"/>
      <c r="T139" s="35"/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</row>
    <row r="140" s="2" customFormat="1" ht="15.15" customHeight="1">
      <c r="A140" s="35"/>
      <c r="B140" s="36"/>
      <c r="C140" s="29" t="s">
        <v>27</v>
      </c>
      <c r="D140" s="37"/>
      <c r="E140" s="37"/>
      <c r="F140" s="24" t="str">
        <f>IF(E18="","",E18)</f>
        <v>Vyplň údaj</v>
      </c>
      <c r="G140" s="37"/>
      <c r="H140" s="37"/>
      <c r="I140" s="29" t="s">
        <v>31</v>
      </c>
      <c r="J140" s="33" t="str">
        <f>E24</f>
        <v xml:space="preserve"> </v>
      </c>
      <c r="K140" s="37"/>
      <c r="L140" s="60"/>
      <c r="S140" s="35"/>
      <c r="T140" s="35"/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</row>
    <row r="141" s="2" customFormat="1" ht="10.32" customHeight="1">
      <c r="A141" s="35"/>
      <c r="B141" s="36"/>
      <c r="C141" s="37"/>
      <c r="D141" s="37"/>
      <c r="E141" s="37"/>
      <c r="F141" s="37"/>
      <c r="G141" s="37"/>
      <c r="H141" s="37"/>
      <c r="I141" s="37"/>
      <c r="J141" s="37"/>
      <c r="K141" s="37"/>
      <c r="L141" s="60"/>
      <c r="S141" s="35"/>
      <c r="T141" s="35"/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</row>
    <row r="142" s="11" customFormat="1" ht="29.28" customHeight="1">
      <c r="A142" s="188"/>
      <c r="B142" s="189"/>
      <c r="C142" s="190" t="s">
        <v>133</v>
      </c>
      <c r="D142" s="191" t="s">
        <v>58</v>
      </c>
      <c r="E142" s="191" t="s">
        <v>54</v>
      </c>
      <c r="F142" s="191" t="s">
        <v>55</v>
      </c>
      <c r="G142" s="191" t="s">
        <v>134</v>
      </c>
      <c r="H142" s="191" t="s">
        <v>135</v>
      </c>
      <c r="I142" s="191" t="s">
        <v>136</v>
      </c>
      <c r="J142" s="192" t="s">
        <v>102</v>
      </c>
      <c r="K142" s="193" t="s">
        <v>137</v>
      </c>
      <c r="L142" s="194"/>
      <c r="M142" s="97" t="s">
        <v>1</v>
      </c>
      <c r="N142" s="98" t="s">
        <v>37</v>
      </c>
      <c r="O142" s="98" t="s">
        <v>138</v>
      </c>
      <c r="P142" s="98" t="s">
        <v>139</v>
      </c>
      <c r="Q142" s="98" t="s">
        <v>140</v>
      </c>
      <c r="R142" s="98" t="s">
        <v>141</v>
      </c>
      <c r="S142" s="98" t="s">
        <v>142</v>
      </c>
      <c r="T142" s="99" t="s">
        <v>143</v>
      </c>
      <c r="U142" s="188"/>
      <c r="V142" s="188"/>
      <c r="W142" s="188"/>
      <c r="X142" s="188"/>
      <c r="Y142" s="188"/>
      <c r="Z142" s="188"/>
      <c r="AA142" s="188"/>
      <c r="AB142" s="188"/>
      <c r="AC142" s="188"/>
      <c r="AD142" s="188"/>
      <c r="AE142" s="188"/>
    </row>
    <row r="143" s="2" customFormat="1" ht="22.8" customHeight="1">
      <c r="A143" s="35"/>
      <c r="B143" s="36"/>
      <c r="C143" s="104" t="s">
        <v>144</v>
      </c>
      <c r="D143" s="37"/>
      <c r="E143" s="37"/>
      <c r="F143" s="37"/>
      <c r="G143" s="37"/>
      <c r="H143" s="37"/>
      <c r="I143" s="37"/>
      <c r="J143" s="195">
        <f>BK143</f>
        <v>0</v>
      </c>
      <c r="K143" s="37"/>
      <c r="L143" s="41"/>
      <c r="M143" s="100"/>
      <c r="N143" s="196"/>
      <c r="O143" s="101"/>
      <c r="P143" s="197">
        <f>P144+P257+P437+P440</f>
        <v>0</v>
      </c>
      <c r="Q143" s="101"/>
      <c r="R143" s="197">
        <f>R144+R257+R437+R440</f>
        <v>150.59634948999999</v>
      </c>
      <c r="S143" s="101"/>
      <c r="T143" s="198">
        <f>T144+T257+T437+T440</f>
        <v>166.90291970999996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T143" s="14" t="s">
        <v>72</v>
      </c>
      <c r="AU143" s="14" t="s">
        <v>104</v>
      </c>
      <c r="BK143" s="199">
        <f>BK144+BK257+BK437+BK440</f>
        <v>0</v>
      </c>
    </row>
    <row r="144" s="12" customFormat="1" ht="25.92" customHeight="1">
      <c r="A144" s="12"/>
      <c r="B144" s="200"/>
      <c r="C144" s="201"/>
      <c r="D144" s="202" t="s">
        <v>72</v>
      </c>
      <c r="E144" s="203" t="s">
        <v>145</v>
      </c>
      <c r="F144" s="203" t="s">
        <v>146</v>
      </c>
      <c r="G144" s="201"/>
      <c r="H144" s="201"/>
      <c r="I144" s="204"/>
      <c r="J144" s="205">
        <f>BK144</f>
        <v>0</v>
      </c>
      <c r="K144" s="201"/>
      <c r="L144" s="206"/>
      <c r="M144" s="207"/>
      <c r="N144" s="208"/>
      <c r="O144" s="208"/>
      <c r="P144" s="209">
        <f>P145+P154+P156+P171+P173+P177+P203+P248+P254</f>
        <v>0</v>
      </c>
      <c r="Q144" s="208"/>
      <c r="R144" s="209">
        <f>R145+R154+R156+R171+R173+R177+R203+R248+R254</f>
        <v>124.06961689000001</v>
      </c>
      <c r="S144" s="208"/>
      <c r="T144" s="210">
        <f>T145+T154+T156+T171+T173+T177+T203+T248+T254</f>
        <v>154.48996009999996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78</v>
      </c>
      <c r="AT144" s="212" t="s">
        <v>72</v>
      </c>
      <c r="AU144" s="212" t="s">
        <v>73</v>
      </c>
      <c r="AY144" s="211" t="s">
        <v>147</v>
      </c>
      <c r="BK144" s="213">
        <f>BK145+BK154+BK156+BK171+BK173+BK177+BK203+BK248+BK254</f>
        <v>0</v>
      </c>
    </row>
    <row r="145" s="12" customFormat="1" ht="22.8" customHeight="1">
      <c r="A145" s="12"/>
      <c r="B145" s="200"/>
      <c r="C145" s="201"/>
      <c r="D145" s="202" t="s">
        <v>72</v>
      </c>
      <c r="E145" s="214" t="s">
        <v>78</v>
      </c>
      <c r="F145" s="214" t="s">
        <v>148</v>
      </c>
      <c r="G145" s="201"/>
      <c r="H145" s="201"/>
      <c r="I145" s="204"/>
      <c r="J145" s="215">
        <f>BK145</f>
        <v>0</v>
      </c>
      <c r="K145" s="201"/>
      <c r="L145" s="206"/>
      <c r="M145" s="207"/>
      <c r="N145" s="208"/>
      <c r="O145" s="208"/>
      <c r="P145" s="209">
        <f>SUM(P146:P153)</f>
        <v>0</v>
      </c>
      <c r="Q145" s="208"/>
      <c r="R145" s="209">
        <f>SUM(R146:R153)</f>
        <v>0.00030000000000000003</v>
      </c>
      <c r="S145" s="208"/>
      <c r="T145" s="210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11" t="s">
        <v>78</v>
      </c>
      <c r="AT145" s="212" t="s">
        <v>72</v>
      </c>
      <c r="AU145" s="212" t="s">
        <v>78</v>
      </c>
      <c r="AY145" s="211" t="s">
        <v>147</v>
      </c>
      <c r="BK145" s="213">
        <f>SUM(BK146:BK153)</f>
        <v>0</v>
      </c>
    </row>
    <row r="146" s="2" customFormat="1" ht="24.15" customHeight="1">
      <c r="A146" s="35"/>
      <c r="B146" s="36"/>
      <c r="C146" s="216" t="s">
        <v>78</v>
      </c>
      <c r="D146" s="216" t="s">
        <v>149</v>
      </c>
      <c r="E146" s="217" t="s">
        <v>150</v>
      </c>
      <c r="F146" s="218" t="s">
        <v>151</v>
      </c>
      <c r="G146" s="219" t="s">
        <v>152</v>
      </c>
      <c r="H146" s="220">
        <v>10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3.0000000000000001E-05</v>
      </c>
      <c r="R146" s="226">
        <f>Q146*H146</f>
        <v>0.00030000000000000003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88</v>
      </c>
      <c r="AT146" s="228" t="s">
        <v>149</v>
      </c>
      <c r="AU146" s="228" t="s">
        <v>82</v>
      </c>
      <c r="AY146" s="14" t="s">
        <v>147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78</v>
      </c>
      <c r="BK146" s="229">
        <f>ROUND(I146*H146,2)</f>
        <v>0</v>
      </c>
      <c r="BL146" s="14" t="s">
        <v>88</v>
      </c>
      <c r="BM146" s="228" t="s">
        <v>153</v>
      </c>
    </row>
    <row r="147" s="2" customFormat="1" ht="24.15" customHeight="1">
      <c r="A147" s="35"/>
      <c r="B147" s="36"/>
      <c r="C147" s="216" t="s">
        <v>82</v>
      </c>
      <c r="D147" s="216" t="s">
        <v>149</v>
      </c>
      <c r="E147" s="217" t="s">
        <v>154</v>
      </c>
      <c r="F147" s="218" t="s">
        <v>155</v>
      </c>
      <c r="G147" s="219" t="s">
        <v>156</v>
      </c>
      <c r="H147" s="220">
        <v>3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88</v>
      </c>
      <c r="AT147" s="228" t="s">
        <v>149</v>
      </c>
      <c r="AU147" s="228" t="s">
        <v>82</v>
      </c>
      <c r="AY147" s="14" t="s">
        <v>147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78</v>
      </c>
      <c r="BK147" s="229">
        <f>ROUND(I147*H147,2)</f>
        <v>0</v>
      </c>
      <c r="BL147" s="14" t="s">
        <v>88</v>
      </c>
      <c r="BM147" s="228" t="s">
        <v>157</v>
      </c>
    </row>
    <row r="148" s="2" customFormat="1" ht="24.15" customHeight="1">
      <c r="A148" s="35"/>
      <c r="B148" s="36"/>
      <c r="C148" s="216" t="s">
        <v>85</v>
      </c>
      <c r="D148" s="216" t="s">
        <v>149</v>
      </c>
      <c r="E148" s="217" t="s">
        <v>158</v>
      </c>
      <c r="F148" s="218" t="s">
        <v>159</v>
      </c>
      <c r="G148" s="219" t="s">
        <v>160</v>
      </c>
      <c r="H148" s="220">
        <v>2.25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88</v>
      </c>
      <c r="AT148" s="228" t="s">
        <v>149</v>
      </c>
      <c r="AU148" s="228" t="s">
        <v>82</v>
      </c>
      <c r="AY148" s="14" t="s">
        <v>147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78</v>
      </c>
      <c r="BK148" s="229">
        <f>ROUND(I148*H148,2)</f>
        <v>0</v>
      </c>
      <c r="BL148" s="14" t="s">
        <v>88</v>
      </c>
      <c r="BM148" s="228" t="s">
        <v>161</v>
      </c>
    </row>
    <row r="149" s="2" customFormat="1" ht="37.8" customHeight="1">
      <c r="A149" s="35"/>
      <c r="B149" s="36"/>
      <c r="C149" s="216" t="s">
        <v>88</v>
      </c>
      <c r="D149" s="216" t="s">
        <v>149</v>
      </c>
      <c r="E149" s="217" t="s">
        <v>162</v>
      </c>
      <c r="F149" s="218" t="s">
        <v>163</v>
      </c>
      <c r="G149" s="219" t="s">
        <v>160</v>
      </c>
      <c r="H149" s="220">
        <v>2.25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88</v>
      </c>
      <c r="AT149" s="228" t="s">
        <v>149</v>
      </c>
      <c r="AU149" s="228" t="s">
        <v>82</v>
      </c>
      <c r="AY149" s="14" t="s">
        <v>147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78</v>
      </c>
      <c r="BK149" s="229">
        <f>ROUND(I149*H149,2)</f>
        <v>0</v>
      </c>
      <c r="BL149" s="14" t="s">
        <v>88</v>
      </c>
      <c r="BM149" s="228" t="s">
        <v>164</v>
      </c>
    </row>
    <row r="150" s="2" customFormat="1" ht="37.8" customHeight="1">
      <c r="A150" s="35"/>
      <c r="B150" s="36"/>
      <c r="C150" s="216" t="s">
        <v>91</v>
      </c>
      <c r="D150" s="216" t="s">
        <v>149</v>
      </c>
      <c r="E150" s="217" t="s">
        <v>165</v>
      </c>
      <c r="F150" s="218" t="s">
        <v>166</v>
      </c>
      <c r="G150" s="219" t="s">
        <v>160</v>
      </c>
      <c r="H150" s="220">
        <v>11.25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88</v>
      </c>
      <c r="AT150" s="228" t="s">
        <v>149</v>
      </c>
      <c r="AU150" s="228" t="s">
        <v>82</v>
      </c>
      <c r="AY150" s="14" t="s">
        <v>147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78</v>
      </c>
      <c r="BK150" s="229">
        <f>ROUND(I150*H150,2)</f>
        <v>0</v>
      </c>
      <c r="BL150" s="14" t="s">
        <v>88</v>
      </c>
      <c r="BM150" s="228" t="s">
        <v>167</v>
      </c>
    </row>
    <row r="151" s="2" customFormat="1" ht="37.8" customHeight="1">
      <c r="A151" s="35"/>
      <c r="B151" s="36"/>
      <c r="C151" s="216" t="s">
        <v>94</v>
      </c>
      <c r="D151" s="216" t="s">
        <v>149</v>
      </c>
      <c r="E151" s="217" t="s">
        <v>168</v>
      </c>
      <c r="F151" s="218" t="s">
        <v>169</v>
      </c>
      <c r="G151" s="219" t="s">
        <v>160</v>
      </c>
      <c r="H151" s="220">
        <v>2.25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88</v>
      </c>
      <c r="AT151" s="228" t="s">
        <v>149</v>
      </c>
      <c r="AU151" s="228" t="s">
        <v>82</v>
      </c>
      <c r="AY151" s="14" t="s">
        <v>147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78</v>
      </c>
      <c r="BK151" s="229">
        <f>ROUND(I151*H151,2)</f>
        <v>0</v>
      </c>
      <c r="BL151" s="14" t="s">
        <v>88</v>
      </c>
      <c r="BM151" s="228" t="s">
        <v>170</v>
      </c>
    </row>
    <row r="152" s="2" customFormat="1" ht="37.8" customHeight="1">
      <c r="A152" s="35"/>
      <c r="B152" s="36"/>
      <c r="C152" s="216" t="s">
        <v>171</v>
      </c>
      <c r="D152" s="216" t="s">
        <v>149</v>
      </c>
      <c r="E152" s="217" t="s">
        <v>172</v>
      </c>
      <c r="F152" s="218" t="s">
        <v>173</v>
      </c>
      <c r="G152" s="219" t="s">
        <v>160</v>
      </c>
      <c r="H152" s="220">
        <v>42.75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88</v>
      </c>
      <c r="AT152" s="228" t="s">
        <v>149</v>
      </c>
      <c r="AU152" s="228" t="s">
        <v>82</v>
      </c>
      <c r="AY152" s="14" t="s">
        <v>147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78</v>
      </c>
      <c r="BK152" s="229">
        <f>ROUND(I152*H152,2)</f>
        <v>0</v>
      </c>
      <c r="BL152" s="14" t="s">
        <v>88</v>
      </c>
      <c r="BM152" s="228" t="s">
        <v>174</v>
      </c>
    </row>
    <row r="153" s="2" customFormat="1" ht="24.15" customHeight="1">
      <c r="A153" s="35"/>
      <c r="B153" s="36"/>
      <c r="C153" s="216" t="s">
        <v>175</v>
      </c>
      <c r="D153" s="216" t="s">
        <v>149</v>
      </c>
      <c r="E153" s="217" t="s">
        <v>176</v>
      </c>
      <c r="F153" s="218" t="s">
        <v>177</v>
      </c>
      <c r="G153" s="219" t="s">
        <v>178</v>
      </c>
      <c r="H153" s="220">
        <v>4.0499999999999998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88</v>
      </c>
      <c r="AT153" s="228" t="s">
        <v>149</v>
      </c>
      <c r="AU153" s="228" t="s">
        <v>82</v>
      </c>
      <c r="AY153" s="14" t="s">
        <v>147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78</v>
      </c>
      <c r="BK153" s="229">
        <f>ROUND(I153*H153,2)</f>
        <v>0</v>
      </c>
      <c r="BL153" s="14" t="s">
        <v>88</v>
      </c>
      <c r="BM153" s="228" t="s">
        <v>179</v>
      </c>
    </row>
    <row r="154" s="12" customFormat="1" ht="22.8" customHeight="1">
      <c r="A154" s="12"/>
      <c r="B154" s="200"/>
      <c r="C154" s="201"/>
      <c r="D154" s="202" t="s">
        <v>72</v>
      </c>
      <c r="E154" s="214" t="s">
        <v>82</v>
      </c>
      <c r="F154" s="214" t="s">
        <v>180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P155</f>
        <v>0</v>
      </c>
      <c r="Q154" s="208"/>
      <c r="R154" s="209">
        <f>R155</f>
        <v>5.0938073199999998</v>
      </c>
      <c r="S154" s="208"/>
      <c r="T154" s="21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78</v>
      </c>
      <c r="AT154" s="212" t="s">
        <v>72</v>
      </c>
      <c r="AU154" s="212" t="s">
        <v>78</v>
      </c>
      <c r="AY154" s="211" t="s">
        <v>147</v>
      </c>
      <c r="BK154" s="213">
        <f>BK155</f>
        <v>0</v>
      </c>
    </row>
    <row r="155" s="2" customFormat="1" ht="16.5" customHeight="1">
      <c r="A155" s="35"/>
      <c r="B155" s="36"/>
      <c r="C155" s="216" t="s">
        <v>181</v>
      </c>
      <c r="D155" s="216" t="s">
        <v>149</v>
      </c>
      <c r="E155" s="217" t="s">
        <v>182</v>
      </c>
      <c r="F155" s="218" t="s">
        <v>183</v>
      </c>
      <c r="G155" s="219" t="s">
        <v>160</v>
      </c>
      <c r="H155" s="220">
        <v>2.036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2.5018699999999998</v>
      </c>
      <c r="R155" s="226">
        <f>Q155*H155</f>
        <v>5.0938073199999998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88</v>
      </c>
      <c r="AT155" s="228" t="s">
        <v>149</v>
      </c>
      <c r="AU155" s="228" t="s">
        <v>82</v>
      </c>
      <c r="AY155" s="14" t="s">
        <v>147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78</v>
      </c>
      <c r="BK155" s="229">
        <f>ROUND(I155*H155,2)</f>
        <v>0</v>
      </c>
      <c r="BL155" s="14" t="s">
        <v>88</v>
      </c>
      <c r="BM155" s="228" t="s">
        <v>184</v>
      </c>
    </row>
    <row r="156" s="12" customFormat="1" ht="22.8" customHeight="1">
      <c r="A156" s="12"/>
      <c r="B156" s="200"/>
      <c r="C156" s="201"/>
      <c r="D156" s="202" t="s">
        <v>72</v>
      </c>
      <c r="E156" s="214" t="s">
        <v>85</v>
      </c>
      <c r="F156" s="214" t="s">
        <v>185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SUM(P157:P170)</f>
        <v>0</v>
      </c>
      <c r="Q156" s="208"/>
      <c r="R156" s="209">
        <f>SUM(R157:R170)</f>
        <v>24.768054620000001</v>
      </c>
      <c r="S156" s="208"/>
      <c r="T156" s="210">
        <f>SUM(T157:T170)</f>
        <v>0.0012516000000000001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78</v>
      </c>
      <c r="AT156" s="212" t="s">
        <v>72</v>
      </c>
      <c r="AU156" s="212" t="s">
        <v>78</v>
      </c>
      <c r="AY156" s="211" t="s">
        <v>147</v>
      </c>
      <c r="BK156" s="213">
        <f>SUM(BK157:BK170)</f>
        <v>0</v>
      </c>
    </row>
    <row r="157" s="2" customFormat="1" ht="37.8" customHeight="1">
      <c r="A157" s="35"/>
      <c r="B157" s="36"/>
      <c r="C157" s="216" t="s">
        <v>186</v>
      </c>
      <c r="D157" s="216" t="s">
        <v>149</v>
      </c>
      <c r="E157" s="217" t="s">
        <v>187</v>
      </c>
      <c r="F157" s="218" t="s">
        <v>188</v>
      </c>
      <c r="G157" s="219" t="s">
        <v>189</v>
      </c>
      <c r="H157" s="220">
        <v>5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0.18142</v>
      </c>
      <c r="R157" s="226">
        <f>Q157*H157</f>
        <v>0.90710000000000002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88</v>
      </c>
      <c r="AT157" s="228" t="s">
        <v>149</v>
      </c>
      <c r="AU157" s="228" t="s">
        <v>82</v>
      </c>
      <c r="AY157" s="14" t="s">
        <v>147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78</v>
      </c>
      <c r="BK157" s="229">
        <f>ROUND(I157*H157,2)</f>
        <v>0</v>
      </c>
      <c r="BL157" s="14" t="s">
        <v>88</v>
      </c>
      <c r="BM157" s="228" t="s">
        <v>190</v>
      </c>
    </row>
    <row r="158" s="2" customFormat="1" ht="24.15" customHeight="1">
      <c r="A158" s="35"/>
      <c r="B158" s="36"/>
      <c r="C158" s="216" t="s">
        <v>191</v>
      </c>
      <c r="D158" s="216" t="s">
        <v>149</v>
      </c>
      <c r="E158" s="217" t="s">
        <v>192</v>
      </c>
      <c r="F158" s="218" t="s">
        <v>193</v>
      </c>
      <c r="G158" s="219" t="s">
        <v>160</v>
      </c>
      <c r="H158" s="220">
        <v>1.0600000000000001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1.8775</v>
      </c>
      <c r="R158" s="226">
        <f>Q158*H158</f>
        <v>1.9901500000000001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88</v>
      </c>
      <c r="AT158" s="228" t="s">
        <v>149</v>
      </c>
      <c r="AU158" s="228" t="s">
        <v>82</v>
      </c>
      <c r="AY158" s="14" t="s">
        <v>147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78</v>
      </c>
      <c r="BK158" s="229">
        <f>ROUND(I158*H158,2)</f>
        <v>0</v>
      </c>
      <c r="BL158" s="14" t="s">
        <v>88</v>
      </c>
      <c r="BM158" s="228" t="s">
        <v>194</v>
      </c>
    </row>
    <row r="159" s="2" customFormat="1" ht="24.15" customHeight="1">
      <c r="A159" s="35"/>
      <c r="B159" s="36"/>
      <c r="C159" s="216" t="s">
        <v>195</v>
      </c>
      <c r="D159" s="216" t="s">
        <v>149</v>
      </c>
      <c r="E159" s="217" t="s">
        <v>196</v>
      </c>
      <c r="F159" s="218" t="s">
        <v>197</v>
      </c>
      <c r="G159" s="219" t="s">
        <v>160</v>
      </c>
      <c r="H159" s="220">
        <v>2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1.9615</v>
      </c>
      <c r="R159" s="226">
        <f>Q159*H159</f>
        <v>3.923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88</v>
      </c>
      <c r="AT159" s="228" t="s">
        <v>149</v>
      </c>
      <c r="AU159" s="228" t="s">
        <v>82</v>
      </c>
      <c r="AY159" s="14" t="s">
        <v>147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78</v>
      </c>
      <c r="BK159" s="229">
        <f>ROUND(I159*H159,2)</f>
        <v>0</v>
      </c>
      <c r="BL159" s="14" t="s">
        <v>88</v>
      </c>
      <c r="BM159" s="228" t="s">
        <v>198</v>
      </c>
    </row>
    <row r="160" s="2" customFormat="1" ht="33" customHeight="1">
      <c r="A160" s="35"/>
      <c r="B160" s="36"/>
      <c r="C160" s="216" t="s">
        <v>199</v>
      </c>
      <c r="D160" s="216" t="s">
        <v>149</v>
      </c>
      <c r="E160" s="217" t="s">
        <v>200</v>
      </c>
      <c r="F160" s="218" t="s">
        <v>201</v>
      </c>
      <c r="G160" s="219" t="s">
        <v>160</v>
      </c>
      <c r="H160" s="220">
        <v>4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2.1286</v>
      </c>
      <c r="R160" s="226">
        <f>Q160*H160</f>
        <v>8.5144000000000002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88</v>
      </c>
      <c r="AT160" s="228" t="s">
        <v>149</v>
      </c>
      <c r="AU160" s="228" t="s">
        <v>82</v>
      </c>
      <c r="AY160" s="14" t="s">
        <v>147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78</v>
      </c>
      <c r="BK160" s="229">
        <f>ROUND(I160*H160,2)</f>
        <v>0</v>
      </c>
      <c r="BL160" s="14" t="s">
        <v>88</v>
      </c>
      <c r="BM160" s="228" t="s">
        <v>202</v>
      </c>
    </row>
    <row r="161" s="2" customFormat="1" ht="24.15" customHeight="1">
      <c r="A161" s="35"/>
      <c r="B161" s="36"/>
      <c r="C161" s="216" t="s">
        <v>203</v>
      </c>
      <c r="D161" s="216" t="s">
        <v>149</v>
      </c>
      <c r="E161" s="217" t="s">
        <v>204</v>
      </c>
      <c r="F161" s="218" t="s">
        <v>205</v>
      </c>
      <c r="G161" s="219" t="s">
        <v>189</v>
      </c>
      <c r="H161" s="220">
        <v>3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0.02588</v>
      </c>
      <c r="R161" s="226">
        <f>Q161*H161</f>
        <v>0.077640000000000001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88</v>
      </c>
      <c r="AT161" s="228" t="s">
        <v>149</v>
      </c>
      <c r="AU161" s="228" t="s">
        <v>82</v>
      </c>
      <c r="AY161" s="14" t="s">
        <v>147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78</v>
      </c>
      <c r="BK161" s="229">
        <f>ROUND(I161*H161,2)</f>
        <v>0</v>
      </c>
      <c r="BL161" s="14" t="s">
        <v>88</v>
      </c>
      <c r="BM161" s="228" t="s">
        <v>206</v>
      </c>
    </row>
    <row r="162" s="2" customFormat="1" ht="24.15" customHeight="1">
      <c r="A162" s="35"/>
      <c r="B162" s="36"/>
      <c r="C162" s="230" t="s">
        <v>8</v>
      </c>
      <c r="D162" s="230" t="s">
        <v>207</v>
      </c>
      <c r="E162" s="231" t="s">
        <v>208</v>
      </c>
      <c r="F162" s="232" t="s">
        <v>209</v>
      </c>
      <c r="G162" s="233" t="s">
        <v>189</v>
      </c>
      <c r="H162" s="234">
        <v>3</v>
      </c>
      <c r="I162" s="235"/>
      <c r="J162" s="236">
        <f>ROUND(I162*H162,2)</f>
        <v>0</v>
      </c>
      <c r="K162" s="237"/>
      <c r="L162" s="238"/>
      <c r="M162" s="239" t="s">
        <v>1</v>
      </c>
      <c r="N162" s="240" t="s">
        <v>38</v>
      </c>
      <c r="O162" s="88"/>
      <c r="P162" s="226">
        <f>O162*H162</f>
        <v>0</v>
      </c>
      <c r="Q162" s="226">
        <v>0.067000000000000004</v>
      </c>
      <c r="R162" s="226">
        <f>Q162*H162</f>
        <v>0.20100000000000001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175</v>
      </c>
      <c r="AT162" s="228" t="s">
        <v>207</v>
      </c>
      <c r="AU162" s="228" t="s">
        <v>82</v>
      </c>
      <c r="AY162" s="14" t="s">
        <v>147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78</v>
      </c>
      <c r="BK162" s="229">
        <f>ROUND(I162*H162,2)</f>
        <v>0</v>
      </c>
      <c r="BL162" s="14" t="s">
        <v>88</v>
      </c>
      <c r="BM162" s="228" t="s">
        <v>210</v>
      </c>
    </row>
    <row r="163" s="2" customFormat="1" ht="16.5" customHeight="1">
      <c r="A163" s="35"/>
      <c r="B163" s="36"/>
      <c r="C163" s="216" t="s">
        <v>211</v>
      </c>
      <c r="D163" s="216" t="s">
        <v>149</v>
      </c>
      <c r="E163" s="217" t="s">
        <v>212</v>
      </c>
      <c r="F163" s="218" t="s">
        <v>213</v>
      </c>
      <c r="G163" s="219" t="s">
        <v>160</v>
      </c>
      <c r="H163" s="220">
        <v>0.71599999999999997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1.94302</v>
      </c>
      <c r="R163" s="226">
        <f>Q163*H163</f>
        <v>1.3912023199999999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88</v>
      </c>
      <c r="AT163" s="228" t="s">
        <v>149</v>
      </c>
      <c r="AU163" s="228" t="s">
        <v>82</v>
      </c>
      <c r="AY163" s="14" t="s">
        <v>147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78</v>
      </c>
      <c r="BK163" s="229">
        <f>ROUND(I163*H163,2)</f>
        <v>0</v>
      </c>
      <c r="BL163" s="14" t="s">
        <v>88</v>
      </c>
      <c r="BM163" s="228" t="s">
        <v>214</v>
      </c>
    </row>
    <row r="164" s="2" customFormat="1" ht="24.15" customHeight="1">
      <c r="A164" s="35"/>
      <c r="B164" s="36"/>
      <c r="C164" s="216" t="s">
        <v>215</v>
      </c>
      <c r="D164" s="216" t="s">
        <v>149</v>
      </c>
      <c r="E164" s="217" t="s">
        <v>216</v>
      </c>
      <c r="F164" s="218" t="s">
        <v>217</v>
      </c>
      <c r="G164" s="219" t="s">
        <v>178</v>
      </c>
      <c r="H164" s="220">
        <v>0.40000000000000002</v>
      </c>
      <c r="I164" s="221"/>
      <c r="J164" s="222">
        <f>ROUND(I164*H164,2)</f>
        <v>0</v>
      </c>
      <c r="K164" s="223"/>
      <c r="L164" s="41"/>
      <c r="M164" s="224" t="s">
        <v>1</v>
      </c>
      <c r="N164" s="225" t="s">
        <v>38</v>
      </c>
      <c r="O164" s="88"/>
      <c r="P164" s="226">
        <f>O164*H164</f>
        <v>0</v>
      </c>
      <c r="Q164" s="226">
        <v>1.0900000000000001</v>
      </c>
      <c r="R164" s="226">
        <f>Q164*H164</f>
        <v>0.43600000000000005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88</v>
      </c>
      <c r="AT164" s="228" t="s">
        <v>149</v>
      </c>
      <c r="AU164" s="228" t="s">
        <v>82</v>
      </c>
      <c r="AY164" s="14" t="s">
        <v>147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78</v>
      </c>
      <c r="BK164" s="229">
        <f>ROUND(I164*H164,2)</f>
        <v>0</v>
      </c>
      <c r="BL164" s="14" t="s">
        <v>88</v>
      </c>
      <c r="BM164" s="228" t="s">
        <v>218</v>
      </c>
    </row>
    <row r="165" s="2" customFormat="1" ht="24.15" customHeight="1">
      <c r="A165" s="35"/>
      <c r="B165" s="36"/>
      <c r="C165" s="216" t="s">
        <v>219</v>
      </c>
      <c r="D165" s="216" t="s">
        <v>149</v>
      </c>
      <c r="E165" s="217" t="s">
        <v>220</v>
      </c>
      <c r="F165" s="218" t="s">
        <v>221</v>
      </c>
      <c r="G165" s="219" t="s">
        <v>222</v>
      </c>
      <c r="H165" s="220">
        <v>6.9500000000000002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8"/>
      <c r="P165" s="226">
        <f>O165*H165</f>
        <v>0</v>
      </c>
      <c r="Q165" s="226">
        <v>0.00079000000000000001</v>
      </c>
      <c r="R165" s="226">
        <f>Q165*H165</f>
        <v>0.0054905000000000006</v>
      </c>
      <c r="S165" s="226">
        <v>1.0000000000000001E-05</v>
      </c>
      <c r="T165" s="227">
        <f>S165*H165</f>
        <v>6.9500000000000009E-05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88</v>
      </c>
      <c r="AT165" s="228" t="s">
        <v>149</v>
      </c>
      <c r="AU165" s="228" t="s">
        <v>82</v>
      </c>
      <c r="AY165" s="14" t="s">
        <v>147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78</v>
      </c>
      <c r="BK165" s="229">
        <f>ROUND(I165*H165,2)</f>
        <v>0</v>
      </c>
      <c r="BL165" s="14" t="s">
        <v>88</v>
      </c>
      <c r="BM165" s="228" t="s">
        <v>223</v>
      </c>
    </row>
    <row r="166" s="2" customFormat="1" ht="24.15" customHeight="1">
      <c r="A166" s="35"/>
      <c r="B166" s="36"/>
      <c r="C166" s="216" t="s">
        <v>224</v>
      </c>
      <c r="D166" s="216" t="s">
        <v>149</v>
      </c>
      <c r="E166" s="217" t="s">
        <v>225</v>
      </c>
      <c r="F166" s="218" t="s">
        <v>226</v>
      </c>
      <c r="G166" s="219" t="s">
        <v>222</v>
      </c>
      <c r="H166" s="220">
        <v>28.149999999999999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38</v>
      </c>
      <c r="O166" s="88"/>
      <c r="P166" s="226">
        <f>O166*H166</f>
        <v>0</v>
      </c>
      <c r="Q166" s="226">
        <v>0.0011900000000000001</v>
      </c>
      <c r="R166" s="226">
        <f>Q166*H166</f>
        <v>0.0334985</v>
      </c>
      <c r="S166" s="226">
        <v>1.0000000000000001E-05</v>
      </c>
      <c r="T166" s="227">
        <f>S166*H166</f>
        <v>0.00028150000000000001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211</v>
      </c>
      <c r="AT166" s="228" t="s">
        <v>149</v>
      </c>
      <c r="AU166" s="228" t="s">
        <v>82</v>
      </c>
      <c r="AY166" s="14" t="s">
        <v>147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78</v>
      </c>
      <c r="BK166" s="229">
        <f>ROUND(I166*H166,2)</f>
        <v>0</v>
      </c>
      <c r="BL166" s="14" t="s">
        <v>211</v>
      </c>
      <c r="BM166" s="228" t="s">
        <v>227</v>
      </c>
    </row>
    <row r="167" s="2" customFormat="1" ht="24.15" customHeight="1">
      <c r="A167" s="35"/>
      <c r="B167" s="36"/>
      <c r="C167" s="216" t="s">
        <v>228</v>
      </c>
      <c r="D167" s="216" t="s">
        <v>149</v>
      </c>
      <c r="E167" s="217" t="s">
        <v>229</v>
      </c>
      <c r="F167" s="218" t="s">
        <v>230</v>
      </c>
      <c r="G167" s="219" t="s">
        <v>222</v>
      </c>
      <c r="H167" s="220">
        <v>22.515000000000001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8"/>
      <c r="P167" s="226">
        <f>O167*H167</f>
        <v>0</v>
      </c>
      <c r="Q167" s="226">
        <v>0.0018400000000000001</v>
      </c>
      <c r="R167" s="226">
        <f>Q167*H167</f>
        <v>0.041427600000000002</v>
      </c>
      <c r="S167" s="226">
        <v>4.0000000000000003E-05</v>
      </c>
      <c r="T167" s="227">
        <f>S167*H167</f>
        <v>0.0009006000000000001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88</v>
      </c>
      <c r="AT167" s="228" t="s">
        <v>149</v>
      </c>
      <c r="AU167" s="228" t="s">
        <v>82</v>
      </c>
      <c r="AY167" s="14" t="s">
        <v>147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78</v>
      </c>
      <c r="BK167" s="229">
        <f>ROUND(I167*H167,2)</f>
        <v>0</v>
      </c>
      <c r="BL167" s="14" t="s">
        <v>88</v>
      </c>
      <c r="BM167" s="228" t="s">
        <v>231</v>
      </c>
    </row>
    <row r="168" s="2" customFormat="1" ht="24.15" customHeight="1">
      <c r="A168" s="35"/>
      <c r="B168" s="36"/>
      <c r="C168" s="216" t="s">
        <v>7</v>
      </c>
      <c r="D168" s="216" t="s">
        <v>149</v>
      </c>
      <c r="E168" s="217" t="s">
        <v>232</v>
      </c>
      <c r="F168" s="218" t="s">
        <v>233</v>
      </c>
      <c r="G168" s="219" t="s">
        <v>234</v>
      </c>
      <c r="H168" s="220">
        <v>29.765000000000001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38</v>
      </c>
      <c r="O168" s="88"/>
      <c r="P168" s="226">
        <f>O168*H168</f>
        <v>0</v>
      </c>
      <c r="Q168" s="226">
        <v>0.23458000000000001</v>
      </c>
      <c r="R168" s="226">
        <f>Q168*H168</f>
        <v>6.9822737000000004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88</v>
      </c>
      <c r="AT168" s="228" t="s">
        <v>149</v>
      </c>
      <c r="AU168" s="228" t="s">
        <v>82</v>
      </c>
      <c r="AY168" s="14" t="s">
        <v>147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78</v>
      </c>
      <c r="BK168" s="229">
        <f>ROUND(I168*H168,2)</f>
        <v>0</v>
      </c>
      <c r="BL168" s="14" t="s">
        <v>88</v>
      </c>
      <c r="BM168" s="228" t="s">
        <v>235</v>
      </c>
    </row>
    <row r="169" s="2" customFormat="1" ht="24.15" customHeight="1">
      <c r="A169" s="35"/>
      <c r="B169" s="36"/>
      <c r="C169" s="216" t="s">
        <v>236</v>
      </c>
      <c r="D169" s="216" t="s">
        <v>149</v>
      </c>
      <c r="E169" s="217" t="s">
        <v>237</v>
      </c>
      <c r="F169" s="218" t="s">
        <v>238</v>
      </c>
      <c r="G169" s="219" t="s">
        <v>222</v>
      </c>
      <c r="H169" s="220">
        <v>11.199999999999999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0.00012999999999999999</v>
      </c>
      <c r="R169" s="226">
        <f>Q169*H169</f>
        <v>0.0014559999999999998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88</v>
      </c>
      <c r="AT169" s="228" t="s">
        <v>149</v>
      </c>
      <c r="AU169" s="228" t="s">
        <v>82</v>
      </c>
      <c r="AY169" s="14" t="s">
        <v>147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78</v>
      </c>
      <c r="BK169" s="229">
        <f>ROUND(I169*H169,2)</f>
        <v>0</v>
      </c>
      <c r="BL169" s="14" t="s">
        <v>88</v>
      </c>
      <c r="BM169" s="228" t="s">
        <v>239</v>
      </c>
    </row>
    <row r="170" s="2" customFormat="1" ht="24.15" customHeight="1">
      <c r="A170" s="35"/>
      <c r="B170" s="36"/>
      <c r="C170" s="216" t="s">
        <v>240</v>
      </c>
      <c r="D170" s="216" t="s">
        <v>149</v>
      </c>
      <c r="E170" s="217" t="s">
        <v>241</v>
      </c>
      <c r="F170" s="218" t="s">
        <v>242</v>
      </c>
      <c r="G170" s="219" t="s">
        <v>234</v>
      </c>
      <c r="H170" s="220">
        <v>1.52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0.17330000000000001</v>
      </c>
      <c r="R170" s="226">
        <f>Q170*H170</f>
        <v>0.26341600000000004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88</v>
      </c>
      <c r="AT170" s="228" t="s">
        <v>149</v>
      </c>
      <c r="AU170" s="228" t="s">
        <v>82</v>
      </c>
      <c r="AY170" s="14" t="s">
        <v>147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78</v>
      </c>
      <c r="BK170" s="229">
        <f>ROUND(I170*H170,2)</f>
        <v>0</v>
      </c>
      <c r="BL170" s="14" t="s">
        <v>88</v>
      </c>
      <c r="BM170" s="228" t="s">
        <v>243</v>
      </c>
    </row>
    <row r="171" s="12" customFormat="1" ht="22.8" customHeight="1">
      <c r="A171" s="12"/>
      <c r="B171" s="200"/>
      <c r="C171" s="201"/>
      <c r="D171" s="202" t="s">
        <v>72</v>
      </c>
      <c r="E171" s="214" t="s">
        <v>88</v>
      </c>
      <c r="F171" s="214" t="s">
        <v>244</v>
      </c>
      <c r="G171" s="201"/>
      <c r="H171" s="201"/>
      <c r="I171" s="204"/>
      <c r="J171" s="215">
        <f>BK171</f>
        <v>0</v>
      </c>
      <c r="K171" s="201"/>
      <c r="L171" s="206"/>
      <c r="M171" s="207"/>
      <c r="N171" s="208"/>
      <c r="O171" s="208"/>
      <c r="P171" s="209">
        <f>P172</f>
        <v>0</v>
      </c>
      <c r="Q171" s="208"/>
      <c r="R171" s="209">
        <f>R172</f>
        <v>3.0089399999999999</v>
      </c>
      <c r="S171" s="208"/>
      <c r="T171" s="210">
        <f>T172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11" t="s">
        <v>78</v>
      </c>
      <c r="AT171" s="212" t="s">
        <v>72</v>
      </c>
      <c r="AU171" s="212" t="s">
        <v>78</v>
      </c>
      <c r="AY171" s="211" t="s">
        <v>147</v>
      </c>
      <c r="BK171" s="213">
        <f>BK172</f>
        <v>0</v>
      </c>
    </row>
    <row r="172" s="2" customFormat="1" ht="21.75" customHeight="1">
      <c r="A172" s="35"/>
      <c r="B172" s="36"/>
      <c r="C172" s="216" t="s">
        <v>245</v>
      </c>
      <c r="D172" s="216" t="s">
        <v>149</v>
      </c>
      <c r="E172" s="217" t="s">
        <v>246</v>
      </c>
      <c r="F172" s="218" t="s">
        <v>247</v>
      </c>
      <c r="G172" s="219" t="s">
        <v>222</v>
      </c>
      <c r="H172" s="220">
        <v>22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0.13677</v>
      </c>
      <c r="R172" s="226">
        <f>Q172*H172</f>
        <v>3.0089399999999999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88</v>
      </c>
      <c r="AT172" s="228" t="s">
        <v>149</v>
      </c>
      <c r="AU172" s="228" t="s">
        <v>82</v>
      </c>
      <c r="AY172" s="14" t="s">
        <v>147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78</v>
      </c>
      <c r="BK172" s="229">
        <f>ROUND(I172*H172,2)</f>
        <v>0</v>
      </c>
      <c r="BL172" s="14" t="s">
        <v>88</v>
      </c>
      <c r="BM172" s="228" t="s">
        <v>248</v>
      </c>
    </row>
    <row r="173" s="12" customFormat="1" ht="22.8" customHeight="1">
      <c r="A173" s="12"/>
      <c r="B173" s="200"/>
      <c r="C173" s="201"/>
      <c r="D173" s="202" t="s">
        <v>72</v>
      </c>
      <c r="E173" s="214" t="s">
        <v>91</v>
      </c>
      <c r="F173" s="214" t="s">
        <v>249</v>
      </c>
      <c r="G173" s="201"/>
      <c r="H173" s="201"/>
      <c r="I173" s="204"/>
      <c r="J173" s="215">
        <f>BK173</f>
        <v>0</v>
      </c>
      <c r="K173" s="201"/>
      <c r="L173" s="206"/>
      <c r="M173" s="207"/>
      <c r="N173" s="208"/>
      <c r="O173" s="208"/>
      <c r="P173" s="209">
        <f>SUM(P174:P176)</f>
        <v>0</v>
      </c>
      <c r="Q173" s="208"/>
      <c r="R173" s="209">
        <f>SUM(R174:R176)</f>
        <v>0.00030000000000000003</v>
      </c>
      <c r="S173" s="208"/>
      <c r="T173" s="210">
        <f>SUM(T174:T176)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1" t="s">
        <v>78</v>
      </c>
      <c r="AT173" s="212" t="s">
        <v>72</v>
      </c>
      <c r="AU173" s="212" t="s">
        <v>78</v>
      </c>
      <c r="AY173" s="211" t="s">
        <v>147</v>
      </c>
      <c r="BK173" s="213">
        <f>SUM(BK174:BK176)</f>
        <v>0</v>
      </c>
    </row>
    <row r="174" s="2" customFormat="1" ht="24.15" customHeight="1">
      <c r="A174" s="35"/>
      <c r="B174" s="36"/>
      <c r="C174" s="216" t="s">
        <v>250</v>
      </c>
      <c r="D174" s="216" t="s">
        <v>149</v>
      </c>
      <c r="E174" s="217" t="s">
        <v>251</v>
      </c>
      <c r="F174" s="218" t="s">
        <v>252</v>
      </c>
      <c r="G174" s="219" t="s">
        <v>234</v>
      </c>
      <c r="H174" s="220">
        <v>15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88</v>
      </c>
      <c r="AT174" s="228" t="s">
        <v>149</v>
      </c>
      <c r="AU174" s="228" t="s">
        <v>82</v>
      </c>
      <c r="AY174" s="14" t="s">
        <v>147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78</v>
      </c>
      <c r="BK174" s="229">
        <f>ROUND(I174*H174,2)</f>
        <v>0</v>
      </c>
      <c r="BL174" s="14" t="s">
        <v>88</v>
      </c>
      <c r="BM174" s="228" t="s">
        <v>253</v>
      </c>
    </row>
    <row r="175" s="2" customFormat="1" ht="16.5" customHeight="1">
      <c r="A175" s="35"/>
      <c r="B175" s="36"/>
      <c r="C175" s="216" t="s">
        <v>254</v>
      </c>
      <c r="D175" s="216" t="s">
        <v>149</v>
      </c>
      <c r="E175" s="217" t="s">
        <v>255</v>
      </c>
      <c r="F175" s="218" t="s">
        <v>256</v>
      </c>
      <c r="G175" s="219" t="s">
        <v>234</v>
      </c>
      <c r="H175" s="220">
        <v>15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88</v>
      </c>
      <c r="AT175" s="228" t="s">
        <v>149</v>
      </c>
      <c r="AU175" s="228" t="s">
        <v>82</v>
      </c>
      <c r="AY175" s="14" t="s">
        <v>147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78</v>
      </c>
      <c r="BK175" s="229">
        <f>ROUND(I175*H175,2)</f>
        <v>0</v>
      </c>
      <c r="BL175" s="14" t="s">
        <v>88</v>
      </c>
      <c r="BM175" s="228" t="s">
        <v>257</v>
      </c>
    </row>
    <row r="176" s="2" customFormat="1" ht="24.15" customHeight="1">
      <c r="A176" s="35"/>
      <c r="B176" s="36"/>
      <c r="C176" s="216" t="s">
        <v>258</v>
      </c>
      <c r="D176" s="216" t="s">
        <v>149</v>
      </c>
      <c r="E176" s="217" t="s">
        <v>259</v>
      </c>
      <c r="F176" s="218" t="s">
        <v>260</v>
      </c>
      <c r="G176" s="219" t="s">
        <v>222</v>
      </c>
      <c r="H176" s="220">
        <v>6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5.0000000000000002E-05</v>
      </c>
      <c r="R176" s="226">
        <f>Q176*H176</f>
        <v>0.00030000000000000003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88</v>
      </c>
      <c r="AT176" s="228" t="s">
        <v>149</v>
      </c>
      <c r="AU176" s="228" t="s">
        <v>82</v>
      </c>
      <c r="AY176" s="14" t="s">
        <v>147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78</v>
      </c>
      <c r="BK176" s="229">
        <f>ROUND(I176*H176,2)</f>
        <v>0</v>
      </c>
      <c r="BL176" s="14" t="s">
        <v>88</v>
      </c>
      <c r="BM176" s="228" t="s">
        <v>261</v>
      </c>
    </row>
    <row r="177" s="12" customFormat="1" ht="22.8" customHeight="1">
      <c r="A177" s="12"/>
      <c r="B177" s="200"/>
      <c r="C177" s="201"/>
      <c r="D177" s="202" t="s">
        <v>72</v>
      </c>
      <c r="E177" s="214" t="s">
        <v>94</v>
      </c>
      <c r="F177" s="214" t="s">
        <v>262</v>
      </c>
      <c r="G177" s="201"/>
      <c r="H177" s="201"/>
      <c r="I177" s="204"/>
      <c r="J177" s="215">
        <f>BK177</f>
        <v>0</v>
      </c>
      <c r="K177" s="201"/>
      <c r="L177" s="206"/>
      <c r="M177" s="207"/>
      <c r="N177" s="208"/>
      <c r="O177" s="208"/>
      <c r="P177" s="209">
        <f>SUM(P178:P202)</f>
        <v>0</v>
      </c>
      <c r="Q177" s="208"/>
      <c r="R177" s="209">
        <f>SUM(R178:R202)</f>
        <v>90.808512649999997</v>
      </c>
      <c r="S177" s="208"/>
      <c r="T177" s="210">
        <f>SUM(T178:T202)</f>
        <v>0</v>
      </c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R177" s="211" t="s">
        <v>78</v>
      </c>
      <c r="AT177" s="212" t="s">
        <v>72</v>
      </c>
      <c r="AU177" s="212" t="s">
        <v>78</v>
      </c>
      <c r="AY177" s="211" t="s">
        <v>147</v>
      </c>
      <c r="BK177" s="213">
        <f>SUM(BK178:BK202)</f>
        <v>0</v>
      </c>
    </row>
    <row r="178" s="2" customFormat="1" ht="21.75" customHeight="1">
      <c r="A178" s="35"/>
      <c r="B178" s="36"/>
      <c r="C178" s="216" t="s">
        <v>263</v>
      </c>
      <c r="D178" s="216" t="s">
        <v>149</v>
      </c>
      <c r="E178" s="217" t="s">
        <v>264</v>
      </c>
      <c r="F178" s="218" t="s">
        <v>265</v>
      </c>
      <c r="G178" s="219" t="s">
        <v>234</v>
      </c>
      <c r="H178" s="220">
        <v>78.424999999999997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0.0057099999999999998</v>
      </c>
      <c r="R178" s="226">
        <f>Q178*H178</f>
        <v>0.44780674999999998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88</v>
      </c>
      <c r="AT178" s="228" t="s">
        <v>149</v>
      </c>
      <c r="AU178" s="228" t="s">
        <v>82</v>
      </c>
      <c r="AY178" s="14" t="s">
        <v>147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78</v>
      </c>
      <c r="BK178" s="229">
        <f>ROUND(I178*H178,2)</f>
        <v>0</v>
      </c>
      <c r="BL178" s="14" t="s">
        <v>88</v>
      </c>
      <c r="BM178" s="228" t="s">
        <v>266</v>
      </c>
    </row>
    <row r="179" s="2" customFormat="1" ht="33" customHeight="1">
      <c r="A179" s="35"/>
      <c r="B179" s="36"/>
      <c r="C179" s="216" t="s">
        <v>267</v>
      </c>
      <c r="D179" s="216" t="s">
        <v>149</v>
      </c>
      <c r="E179" s="217" t="s">
        <v>268</v>
      </c>
      <c r="F179" s="218" t="s">
        <v>269</v>
      </c>
      <c r="G179" s="219" t="s">
        <v>234</v>
      </c>
      <c r="H179" s="220">
        <v>125.81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38</v>
      </c>
      <c r="O179" s="88"/>
      <c r="P179" s="226">
        <f>O179*H179</f>
        <v>0</v>
      </c>
      <c r="Q179" s="226">
        <v>0.033300000000000003</v>
      </c>
      <c r="R179" s="226">
        <f>Q179*H179</f>
        <v>4.1894730000000004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88</v>
      </c>
      <c r="AT179" s="228" t="s">
        <v>149</v>
      </c>
      <c r="AU179" s="228" t="s">
        <v>82</v>
      </c>
      <c r="AY179" s="14" t="s">
        <v>147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78</v>
      </c>
      <c r="BK179" s="229">
        <f>ROUND(I179*H179,2)</f>
        <v>0</v>
      </c>
      <c r="BL179" s="14" t="s">
        <v>88</v>
      </c>
      <c r="BM179" s="228" t="s">
        <v>270</v>
      </c>
    </row>
    <row r="180" s="2" customFormat="1" ht="33" customHeight="1">
      <c r="A180" s="35"/>
      <c r="B180" s="36"/>
      <c r="C180" s="216" t="s">
        <v>271</v>
      </c>
      <c r="D180" s="216" t="s">
        <v>149</v>
      </c>
      <c r="E180" s="217" t="s">
        <v>272</v>
      </c>
      <c r="F180" s="218" t="s">
        <v>273</v>
      </c>
      <c r="G180" s="219" t="s">
        <v>234</v>
      </c>
      <c r="H180" s="220">
        <v>125.81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38</v>
      </c>
      <c r="O180" s="88"/>
      <c r="P180" s="226">
        <f>O180*H180</f>
        <v>0</v>
      </c>
      <c r="Q180" s="226">
        <v>0.00046999999999999999</v>
      </c>
      <c r="R180" s="226">
        <f>Q180*H180</f>
        <v>0.059130700000000001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88</v>
      </c>
      <c r="AT180" s="228" t="s">
        <v>149</v>
      </c>
      <c r="AU180" s="228" t="s">
        <v>82</v>
      </c>
      <c r="AY180" s="14" t="s">
        <v>147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78</v>
      </c>
      <c r="BK180" s="229">
        <f>ROUND(I180*H180,2)</f>
        <v>0</v>
      </c>
      <c r="BL180" s="14" t="s">
        <v>88</v>
      </c>
      <c r="BM180" s="228" t="s">
        <v>274</v>
      </c>
    </row>
    <row r="181" s="2" customFormat="1" ht="24.15" customHeight="1">
      <c r="A181" s="35"/>
      <c r="B181" s="36"/>
      <c r="C181" s="216" t="s">
        <v>275</v>
      </c>
      <c r="D181" s="216" t="s">
        <v>149</v>
      </c>
      <c r="E181" s="217" t="s">
        <v>276</v>
      </c>
      <c r="F181" s="218" t="s">
        <v>277</v>
      </c>
      <c r="G181" s="219" t="s">
        <v>234</v>
      </c>
      <c r="H181" s="220">
        <v>153.41900000000001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38</v>
      </c>
      <c r="O181" s="88"/>
      <c r="P181" s="226">
        <f>O181*H181</f>
        <v>0</v>
      </c>
      <c r="Q181" s="226">
        <v>0.0073499999999999998</v>
      </c>
      <c r="R181" s="226">
        <f>Q181*H181</f>
        <v>1.12762965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88</v>
      </c>
      <c r="AT181" s="228" t="s">
        <v>149</v>
      </c>
      <c r="AU181" s="228" t="s">
        <v>82</v>
      </c>
      <c r="AY181" s="14" t="s">
        <v>147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78</v>
      </c>
      <c r="BK181" s="229">
        <f>ROUND(I181*H181,2)</f>
        <v>0</v>
      </c>
      <c r="BL181" s="14" t="s">
        <v>88</v>
      </c>
      <c r="BM181" s="228" t="s">
        <v>278</v>
      </c>
    </row>
    <row r="182" s="2" customFormat="1" ht="33" customHeight="1">
      <c r="A182" s="35"/>
      <c r="B182" s="36"/>
      <c r="C182" s="216" t="s">
        <v>279</v>
      </c>
      <c r="D182" s="216" t="s">
        <v>149</v>
      </c>
      <c r="E182" s="217" t="s">
        <v>280</v>
      </c>
      <c r="F182" s="218" t="s">
        <v>281</v>
      </c>
      <c r="G182" s="219" t="s">
        <v>234</v>
      </c>
      <c r="H182" s="220">
        <v>20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38</v>
      </c>
      <c r="O182" s="88"/>
      <c r="P182" s="226">
        <f>O182*H182</f>
        <v>0</v>
      </c>
      <c r="Q182" s="226">
        <v>0.0080000000000000002</v>
      </c>
      <c r="R182" s="226">
        <f>Q182*H182</f>
        <v>0.16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88</v>
      </c>
      <c r="AT182" s="228" t="s">
        <v>149</v>
      </c>
      <c r="AU182" s="228" t="s">
        <v>82</v>
      </c>
      <c r="AY182" s="14" t="s">
        <v>147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78</v>
      </c>
      <c r="BK182" s="229">
        <f>ROUND(I182*H182,2)</f>
        <v>0</v>
      </c>
      <c r="BL182" s="14" t="s">
        <v>88</v>
      </c>
      <c r="BM182" s="228" t="s">
        <v>282</v>
      </c>
    </row>
    <row r="183" s="2" customFormat="1" ht="24.15" customHeight="1">
      <c r="A183" s="35"/>
      <c r="B183" s="36"/>
      <c r="C183" s="216" t="s">
        <v>283</v>
      </c>
      <c r="D183" s="216" t="s">
        <v>149</v>
      </c>
      <c r="E183" s="217" t="s">
        <v>284</v>
      </c>
      <c r="F183" s="218" t="s">
        <v>285</v>
      </c>
      <c r="G183" s="219" t="s">
        <v>234</v>
      </c>
      <c r="H183" s="220">
        <v>99.869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38</v>
      </c>
      <c r="O183" s="88"/>
      <c r="P183" s="226">
        <f>O183*H183</f>
        <v>0</v>
      </c>
      <c r="Q183" s="226">
        <v>0.017330000000000002</v>
      </c>
      <c r="R183" s="226">
        <f>Q183*H183</f>
        <v>1.7307297700000002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88</v>
      </c>
      <c r="AT183" s="228" t="s">
        <v>149</v>
      </c>
      <c r="AU183" s="228" t="s">
        <v>82</v>
      </c>
      <c r="AY183" s="14" t="s">
        <v>147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78</v>
      </c>
      <c r="BK183" s="229">
        <f>ROUND(I183*H183,2)</f>
        <v>0</v>
      </c>
      <c r="BL183" s="14" t="s">
        <v>88</v>
      </c>
      <c r="BM183" s="228" t="s">
        <v>286</v>
      </c>
    </row>
    <row r="184" s="2" customFormat="1" ht="33" customHeight="1">
      <c r="A184" s="35"/>
      <c r="B184" s="36"/>
      <c r="C184" s="216" t="s">
        <v>287</v>
      </c>
      <c r="D184" s="216" t="s">
        <v>149</v>
      </c>
      <c r="E184" s="217" t="s">
        <v>288</v>
      </c>
      <c r="F184" s="218" t="s">
        <v>289</v>
      </c>
      <c r="G184" s="219" t="s">
        <v>234</v>
      </c>
      <c r="H184" s="220">
        <v>410.642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0.031300000000000001</v>
      </c>
      <c r="R184" s="226">
        <f>Q184*H184</f>
        <v>12.8530946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88</v>
      </c>
      <c r="AT184" s="228" t="s">
        <v>149</v>
      </c>
      <c r="AU184" s="228" t="s">
        <v>82</v>
      </c>
      <c r="AY184" s="14" t="s">
        <v>147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78</v>
      </c>
      <c r="BK184" s="229">
        <f>ROUND(I184*H184,2)</f>
        <v>0</v>
      </c>
      <c r="BL184" s="14" t="s">
        <v>88</v>
      </c>
      <c r="BM184" s="228" t="s">
        <v>290</v>
      </c>
    </row>
    <row r="185" s="2" customFormat="1" ht="33" customHeight="1">
      <c r="A185" s="35"/>
      <c r="B185" s="36"/>
      <c r="C185" s="216" t="s">
        <v>291</v>
      </c>
      <c r="D185" s="216" t="s">
        <v>149</v>
      </c>
      <c r="E185" s="217" t="s">
        <v>292</v>
      </c>
      <c r="F185" s="218" t="s">
        <v>293</v>
      </c>
      <c r="G185" s="219" t="s">
        <v>234</v>
      </c>
      <c r="H185" s="220">
        <v>821.28399999999999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38</v>
      </c>
      <c r="O185" s="88"/>
      <c r="P185" s="226">
        <f>O185*H185</f>
        <v>0</v>
      </c>
      <c r="Q185" s="226">
        <v>0.0104</v>
      </c>
      <c r="R185" s="226">
        <f>Q185*H185</f>
        <v>8.541353599999999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88</v>
      </c>
      <c r="AT185" s="228" t="s">
        <v>149</v>
      </c>
      <c r="AU185" s="228" t="s">
        <v>82</v>
      </c>
      <c r="AY185" s="14" t="s">
        <v>147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78</v>
      </c>
      <c r="BK185" s="229">
        <f>ROUND(I185*H185,2)</f>
        <v>0</v>
      </c>
      <c r="BL185" s="14" t="s">
        <v>88</v>
      </c>
      <c r="BM185" s="228" t="s">
        <v>294</v>
      </c>
    </row>
    <row r="186" s="2" customFormat="1" ht="24.15" customHeight="1">
      <c r="A186" s="35"/>
      <c r="B186" s="36"/>
      <c r="C186" s="216" t="s">
        <v>295</v>
      </c>
      <c r="D186" s="216" t="s">
        <v>149</v>
      </c>
      <c r="E186" s="217" t="s">
        <v>296</v>
      </c>
      <c r="F186" s="218" t="s">
        <v>297</v>
      </c>
      <c r="G186" s="219" t="s">
        <v>234</v>
      </c>
      <c r="H186" s="220">
        <v>53.549999999999997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0.015400000000000001</v>
      </c>
      <c r="R186" s="226">
        <f>Q186*H186</f>
        <v>0.82467000000000001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88</v>
      </c>
      <c r="AT186" s="228" t="s">
        <v>149</v>
      </c>
      <c r="AU186" s="228" t="s">
        <v>82</v>
      </c>
      <c r="AY186" s="14" t="s">
        <v>147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78</v>
      </c>
      <c r="BK186" s="229">
        <f>ROUND(I186*H186,2)</f>
        <v>0</v>
      </c>
      <c r="BL186" s="14" t="s">
        <v>88</v>
      </c>
      <c r="BM186" s="228" t="s">
        <v>298</v>
      </c>
    </row>
    <row r="187" s="2" customFormat="1" ht="24.15" customHeight="1">
      <c r="A187" s="35"/>
      <c r="B187" s="36"/>
      <c r="C187" s="216" t="s">
        <v>299</v>
      </c>
      <c r="D187" s="216" t="s">
        <v>149</v>
      </c>
      <c r="E187" s="217" t="s">
        <v>300</v>
      </c>
      <c r="F187" s="218" t="s">
        <v>301</v>
      </c>
      <c r="G187" s="219" t="s">
        <v>234</v>
      </c>
      <c r="H187" s="220">
        <v>250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38</v>
      </c>
      <c r="O187" s="88"/>
      <c r="P187" s="226">
        <f>O187*H187</f>
        <v>0</v>
      </c>
      <c r="Q187" s="226">
        <v>0.0167</v>
      </c>
      <c r="R187" s="226">
        <f>Q187*H187</f>
        <v>4.1749999999999998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88</v>
      </c>
      <c r="AT187" s="228" t="s">
        <v>149</v>
      </c>
      <c r="AU187" s="228" t="s">
        <v>82</v>
      </c>
      <c r="AY187" s="14" t="s">
        <v>147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78</v>
      </c>
      <c r="BK187" s="229">
        <f>ROUND(I187*H187,2)</f>
        <v>0</v>
      </c>
      <c r="BL187" s="14" t="s">
        <v>88</v>
      </c>
      <c r="BM187" s="228" t="s">
        <v>302</v>
      </c>
    </row>
    <row r="188" s="2" customFormat="1" ht="24.15" customHeight="1">
      <c r="A188" s="35"/>
      <c r="B188" s="36"/>
      <c r="C188" s="216" t="s">
        <v>303</v>
      </c>
      <c r="D188" s="216" t="s">
        <v>149</v>
      </c>
      <c r="E188" s="217" t="s">
        <v>304</v>
      </c>
      <c r="F188" s="218" t="s">
        <v>305</v>
      </c>
      <c r="G188" s="219" t="s">
        <v>234</v>
      </c>
      <c r="H188" s="220">
        <v>1000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0.0083000000000000001</v>
      </c>
      <c r="R188" s="226">
        <f>Q188*H188</f>
        <v>8.3000000000000007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88</v>
      </c>
      <c r="AT188" s="228" t="s">
        <v>149</v>
      </c>
      <c r="AU188" s="228" t="s">
        <v>82</v>
      </c>
      <c r="AY188" s="14" t="s">
        <v>147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78</v>
      </c>
      <c r="BK188" s="229">
        <f>ROUND(I188*H188,2)</f>
        <v>0</v>
      </c>
      <c r="BL188" s="14" t="s">
        <v>88</v>
      </c>
      <c r="BM188" s="228" t="s">
        <v>306</v>
      </c>
    </row>
    <row r="189" s="2" customFormat="1" ht="33" customHeight="1">
      <c r="A189" s="35"/>
      <c r="B189" s="36"/>
      <c r="C189" s="216" t="s">
        <v>307</v>
      </c>
      <c r="D189" s="216" t="s">
        <v>149</v>
      </c>
      <c r="E189" s="217" t="s">
        <v>308</v>
      </c>
      <c r="F189" s="218" t="s">
        <v>309</v>
      </c>
      <c r="G189" s="219" t="s">
        <v>234</v>
      </c>
      <c r="H189" s="220">
        <v>135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0.041529999999999997</v>
      </c>
      <c r="R189" s="226">
        <f>Q189*H189</f>
        <v>5.6065499999999995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88</v>
      </c>
      <c r="AT189" s="228" t="s">
        <v>149</v>
      </c>
      <c r="AU189" s="228" t="s">
        <v>82</v>
      </c>
      <c r="AY189" s="14" t="s">
        <v>147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78</v>
      </c>
      <c r="BK189" s="229">
        <f>ROUND(I189*H189,2)</f>
        <v>0</v>
      </c>
      <c r="BL189" s="14" t="s">
        <v>88</v>
      </c>
      <c r="BM189" s="228" t="s">
        <v>310</v>
      </c>
    </row>
    <row r="190" s="2" customFormat="1" ht="24.15" customHeight="1">
      <c r="A190" s="35"/>
      <c r="B190" s="36"/>
      <c r="C190" s="216" t="s">
        <v>311</v>
      </c>
      <c r="D190" s="216" t="s">
        <v>149</v>
      </c>
      <c r="E190" s="217" t="s">
        <v>312</v>
      </c>
      <c r="F190" s="218" t="s">
        <v>313</v>
      </c>
      <c r="G190" s="219" t="s">
        <v>234</v>
      </c>
      <c r="H190" s="220">
        <v>580.10000000000002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0.015709999999999998</v>
      </c>
      <c r="R190" s="226">
        <f>Q190*H190</f>
        <v>9.113370999999999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88</v>
      </c>
      <c r="AT190" s="228" t="s">
        <v>149</v>
      </c>
      <c r="AU190" s="228" t="s">
        <v>82</v>
      </c>
      <c r="AY190" s="14" t="s">
        <v>147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78</v>
      </c>
      <c r="BK190" s="229">
        <f>ROUND(I190*H190,2)</f>
        <v>0</v>
      </c>
      <c r="BL190" s="14" t="s">
        <v>88</v>
      </c>
      <c r="BM190" s="228" t="s">
        <v>314</v>
      </c>
    </row>
    <row r="191" s="2" customFormat="1" ht="33" customHeight="1">
      <c r="A191" s="35"/>
      <c r="B191" s="36"/>
      <c r="C191" s="216" t="s">
        <v>315</v>
      </c>
      <c r="D191" s="216" t="s">
        <v>149</v>
      </c>
      <c r="E191" s="217" t="s">
        <v>316</v>
      </c>
      <c r="F191" s="218" t="s">
        <v>317</v>
      </c>
      <c r="G191" s="219" t="s">
        <v>160</v>
      </c>
      <c r="H191" s="220">
        <v>0.012999999999999999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38</v>
      </c>
      <c r="O191" s="88"/>
      <c r="P191" s="226">
        <f>O191*H191</f>
        <v>0</v>
      </c>
      <c r="Q191" s="226">
        <v>2.5018699999999998</v>
      </c>
      <c r="R191" s="226">
        <f>Q191*H191</f>
        <v>0.032524309999999994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88</v>
      </c>
      <c r="AT191" s="228" t="s">
        <v>149</v>
      </c>
      <c r="AU191" s="228" t="s">
        <v>82</v>
      </c>
      <c r="AY191" s="14" t="s">
        <v>147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78</v>
      </c>
      <c r="BK191" s="229">
        <f>ROUND(I191*H191,2)</f>
        <v>0</v>
      </c>
      <c r="BL191" s="14" t="s">
        <v>88</v>
      </c>
      <c r="BM191" s="228" t="s">
        <v>318</v>
      </c>
    </row>
    <row r="192" s="2" customFormat="1" ht="33" customHeight="1">
      <c r="A192" s="35"/>
      <c r="B192" s="36"/>
      <c r="C192" s="216" t="s">
        <v>319</v>
      </c>
      <c r="D192" s="216" t="s">
        <v>149</v>
      </c>
      <c r="E192" s="217" t="s">
        <v>320</v>
      </c>
      <c r="F192" s="218" t="s">
        <v>321</v>
      </c>
      <c r="G192" s="219" t="s">
        <v>160</v>
      </c>
      <c r="H192" s="220">
        <v>6.5359999999999996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2.5018699999999998</v>
      </c>
      <c r="R192" s="226">
        <f>Q192*H192</f>
        <v>16.352222319999999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88</v>
      </c>
      <c r="AT192" s="228" t="s">
        <v>149</v>
      </c>
      <c r="AU192" s="228" t="s">
        <v>82</v>
      </c>
      <c r="AY192" s="14" t="s">
        <v>147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78</v>
      </c>
      <c r="BK192" s="229">
        <f>ROUND(I192*H192,2)</f>
        <v>0</v>
      </c>
      <c r="BL192" s="14" t="s">
        <v>88</v>
      </c>
      <c r="BM192" s="228" t="s">
        <v>322</v>
      </c>
    </row>
    <row r="193" s="2" customFormat="1" ht="24.15" customHeight="1">
      <c r="A193" s="35"/>
      <c r="B193" s="36"/>
      <c r="C193" s="216" t="s">
        <v>323</v>
      </c>
      <c r="D193" s="216" t="s">
        <v>149</v>
      </c>
      <c r="E193" s="217" t="s">
        <v>324</v>
      </c>
      <c r="F193" s="218" t="s">
        <v>325</v>
      </c>
      <c r="G193" s="219" t="s">
        <v>160</v>
      </c>
      <c r="H193" s="220">
        <v>0.51600000000000001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38</v>
      </c>
      <c r="O193" s="88"/>
      <c r="P193" s="226">
        <f>O193*H193</f>
        <v>0</v>
      </c>
      <c r="Q193" s="226">
        <v>2.3010199999999998</v>
      </c>
      <c r="R193" s="226">
        <f>Q193*H193</f>
        <v>1.1873263199999999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88</v>
      </c>
      <c r="AT193" s="228" t="s">
        <v>149</v>
      </c>
      <c r="AU193" s="228" t="s">
        <v>82</v>
      </c>
      <c r="AY193" s="14" t="s">
        <v>147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78</v>
      </c>
      <c r="BK193" s="229">
        <f>ROUND(I193*H193,2)</f>
        <v>0</v>
      </c>
      <c r="BL193" s="14" t="s">
        <v>88</v>
      </c>
      <c r="BM193" s="228" t="s">
        <v>326</v>
      </c>
    </row>
    <row r="194" s="2" customFormat="1" ht="24.15" customHeight="1">
      <c r="A194" s="35"/>
      <c r="B194" s="36"/>
      <c r="C194" s="216" t="s">
        <v>327</v>
      </c>
      <c r="D194" s="216" t="s">
        <v>149</v>
      </c>
      <c r="E194" s="217" t="s">
        <v>328</v>
      </c>
      <c r="F194" s="218" t="s">
        <v>329</v>
      </c>
      <c r="G194" s="219" t="s">
        <v>160</v>
      </c>
      <c r="H194" s="220">
        <v>0.012999999999999999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38</v>
      </c>
      <c r="O194" s="88"/>
      <c r="P194" s="226">
        <f>O194*H194</f>
        <v>0</v>
      </c>
      <c r="Q194" s="226">
        <v>0</v>
      </c>
      <c r="R194" s="226">
        <f>Q194*H194</f>
        <v>0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88</v>
      </c>
      <c r="AT194" s="228" t="s">
        <v>149</v>
      </c>
      <c r="AU194" s="228" t="s">
        <v>82</v>
      </c>
      <c r="AY194" s="14" t="s">
        <v>147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78</v>
      </c>
      <c r="BK194" s="229">
        <f>ROUND(I194*H194,2)</f>
        <v>0</v>
      </c>
      <c r="BL194" s="14" t="s">
        <v>88</v>
      </c>
      <c r="BM194" s="228" t="s">
        <v>330</v>
      </c>
    </row>
    <row r="195" s="2" customFormat="1" ht="24.15" customHeight="1">
      <c r="A195" s="35"/>
      <c r="B195" s="36"/>
      <c r="C195" s="216" t="s">
        <v>331</v>
      </c>
      <c r="D195" s="216" t="s">
        <v>149</v>
      </c>
      <c r="E195" s="217" t="s">
        <v>332</v>
      </c>
      <c r="F195" s="218" t="s">
        <v>333</v>
      </c>
      <c r="G195" s="219" t="s">
        <v>160</v>
      </c>
      <c r="H195" s="220">
        <v>6.5359999999999996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38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88</v>
      </c>
      <c r="AT195" s="228" t="s">
        <v>149</v>
      </c>
      <c r="AU195" s="228" t="s">
        <v>82</v>
      </c>
      <c r="AY195" s="14" t="s">
        <v>147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78</v>
      </c>
      <c r="BK195" s="229">
        <f>ROUND(I195*H195,2)</f>
        <v>0</v>
      </c>
      <c r="BL195" s="14" t="s">
        <v>88</v>
      </c>
      <c r="BM195" s="228" t="s">
        <v>334</v>
      </c>
    </row>
    <row r="196" s="2" customFormat="1" ht="33" customHeight="1">
      <c r="A196" s="35"/>
      <c r="B196" s="36"/>
      <c r="C196" s="216" t="s">
        <v>335</v>
      </c>
      <c r="D196" s="216" t="s">
        <v>149</v>
      </c>
      <c r="E196" s="217" t="s">
        <v>336</v>
      </c>
      <c r="F196" s="218" t="s">
        <v>337</v>
      </c>
      <c r="G196" s="219" t="s">
        <v>160</v>
      </c>
      <c r="H196" s="220">
        <v>6.5359999999999996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38</v>
      </c>
      <c r="O196" s="88"/>
      <c r="P196" s="226">
        <f>O196*H196</f>
        <v>0</v>
      </c>
      <c r="Q196" s="226">
        <v>0</v>
      </c>
      <c r="R196" s="226">
        <f>Q196*H196</f>
        <v>0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88</v>
      </c>
      <c r="AT196" s="228" t="s">
        <v>149</v>
      </c>
      <c r="AU196" s="228" t="s">
        <v>82</v>
      </c>
      <c r="AY196" s="14" t="s">
        <v>147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78</v>
      </c>
      <c r="BK196" s="229">
        <f>ROUND(I196*H196,2)</f>
        <v>0</v>
      </c>
      <c r="BL196" s="14" t="s">
        <v>88</v>
      </c>
      <c r="BM196" s="228" t="s">
        <v>338</v>
      </c>
    </row>
    <row r="197" s="2" customFormat="1" ht="24.15" customHeight="1">
      <c r="A197" s="35"/>
      <c r="B197" s="36"/>
      <c r="C197" s="216" t="s">
        <v>339</v>
      </c>
      <c r="D197" s="216" t="s">
        <v>149</v>
      </c>
      <c r="E197" s="217" t="s">
        <v>340</v>
      </c>
      <c r="F197" s="218" t="s">
        <v>341</v>
      </c>
      <c r="G197" s="219" t="s">
        <v>234</v>
      </c>
      <c r="H197" s="220">
        <v>65.352999999999994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38</v>
      </c>
      <c r="O197" s="88"/>
      <c r="P197" s="226">
        <f>O197*H197</f>
        <v>0</v>
      </c>
      <c r="Q197" s="226">
        <v>0.00071000000000000002</v>
      </c>
      <c r="R197" s="226">
        <f>Q197*H197</f>
        <v>0.046400629999999998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88</v>
      </c>
      <c r="AT197" s="228" t="s">
        <v>149</v>
      </c>
      <c r="AU197" s="228" t="s">
        <v>82</v>
      </c>
      <c r="AY197" s="14" t="s">
        <v>147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78</v>
      </c>
      <c r="BK197" s="229">
        <f>ROUND(I197*H197,2)</f>
        <v>0</v>
      </c>
      <c r="BL197" s="14" t="s">
        <v>88</v>
      </c>
      <c r="BM197" s="228" t="s">
        <v>342</v>
      </c>
    </row>
    <row r="198" s="2" customFormat="1" ht="16.5" customHeight="1">
      <c r="A198" s="35"/>
      <c r="B198" s="36"/>
      <c r="C198" s="216" t="s">
        <v>343</v>
      </c>
      <c r="D198" s="216" t="s">
        <v>149</v>
      </c>
      <c r="E198" s="217" t="s">
        <v>344</v>
      </c>
      <c r="F198" s="218" t="s">
        <v>345</v>
      </c>
      <c r="G198" s="219" t="s">
        <v>160</v>
      </c>
      <c r="H198" s="220">
        <v>32.451999999999998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38</v>
      </c>
      <c r="O198" s="88"/>
      <c r="P198" s="226">
        <f>O198*H198</f>
        <v>0</v>
      </c>
      <c r="Q198" s="226">
        <v>0.41999999999999998</v>
      </c>
      <c r="R198" s="226">
        <f>Q198*H198</f>
        <v>13.629839999999998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88</v>
      </c>
      <c r="AT198" s="228" t="s">
        <v>149</v>
      </c>
      <c r="AU198" s="228" t="s">
        <v>82</v>
      </c>
      <c r="AY198" s="14" t="s">
        <v>147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78</v>
      </c>
      <c r="BK198" s="229">
        <f>ROUND(I198*H198,2)</f>
        <v>0</v>
      </c>
      <c r="BL198" s="14" t="s">
        <v>88</v>
      </c>
      <c r="BM198" s="228" t="s">
        <v>346</v>
      </c>
    </row>
    <row r="199" s="2" customFormat="1" ht="21.75" customHeight="1">
      <c r="A199" s="35"/>
      <c r="B199" s="36"/>
      <c r="C199" s="216" t="s">
        <v>347</v>
      </c>
      <c r="D199" s="216" t="s">
        <v>149</v>
      </c>
      <c r="E199" s="217" t="s">
        <v>348</v>
      </c>
      <c r="F199" s="218" t="s">
        <v>349</v>
      </c>
      <c r="G199" s="219" t="s">
        <v>234</v>
      </c>
      <c r="H199" s="220">
        <v>7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38</v>
      </c>
      <c r="O199" s="88"/>
      <c r="P199" s="226">
        <f>O199*H199</f>
        <v>0</v>
      </c>
      <c r="Q199" s="226">
        <v>0.29410999999999998</v>
      </c>
      <c r="R199" s="226">
        <f>Q199*H199</f>
        <v>2.05877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88</v>
      </c>
      <c r="AT199" s="228" t="s">
        <v>149</v>
      </c>
      <c r="AU199" s="228" t="s">
        <v>82</v>
      </c>
      <c r="AY199" s="14" t="s">
        <v>147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78</v>
      </c>
      <c r="BK199" s="229">
        <f>ROUND(I199*H199,2)</f>
        <v>0</v>
      </c>
      <c r="BL199" s="14" t="s">
        <v>88</v>
      </c>
      <c r="BM199" s="228" t="s">
        <v>350</v>
      </c>
    </row>
    <row r="200" s="2" customFormat="1" ht="21.75" customHeight="1">
      <c r="A200" s="35"/>
      <c r="B200" s="36"/>
      <c r="C200" s="216" t="s">
        <v>351</v>
      </c>
      <c r="D200" s="216" t="s">
        <v>149</v>
      </c>
      <c r="E200" s="217" t="s">
        <v>352</v>
      </c>
      <c r="F200" s="218" t="s">
        <v>353</v>
      </c>
      <c r="G200" s="219" t="s">
        <v>189</v>
      </c>
      <c r="H200" s="220">
        <v>6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38</v>
      </c>
      <c r="O200" s="88"/>
      <c r="P200" s="226">
        <f>O200*H200</f>
        <v>0</v>
      </c>
      <c r="Q200" s="226">
        <v>0.04684</v>
      </c>
      <c r="R200" s="226">
        <f>Q200*H200</f>
        <v>0.28104000000000001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88</v>
      </c>
      <c r="AT200" s="228" t="s">
        <v>149</v>
      </c>
      <c r="AU200" s="228" t="s">
        <v>82</v>
      </c>
      <c r="AY200" s="14" t="s">
        <v>147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78</v>
      </c>
      <c r="BK200" s="229">
        <f>ROUND(I200*H200,2)</f>
        <v>0</v>
      </c>
      <c r="BL200" s="14" t="s">
        <v>88</v>
      </c>
      <c r="BM200" s="228" t="s">
        <v>354</v>
      </c>
    </row>
    <row r="201" s="2" customFormat="1" ht="33" customHeight="1">
      <c r="A201" s="35"/>
      <c r="B201" s="36"/>
      <c r="C201" s="230" t="s">
        <v>355</v>
      </c>
      <c r="D201" s="230" t="s">
        <v>207</v>
      </c>
      <c r="E201" s="231" t="s">
        <v>356</v>
      </c>
      <c r="F201" s="232" t="s">
        <v>357</v>
      </c>
      <c r="G201" s="233" t="s">
        <v>189</v>
      </c>
      <c r="H201" s="234">
        <v>5</v>
      </c>
      <c r="I201" s="235"/>
      <c r="J201" s="236">
        <f>ROUND(I201*H201,2)</f>
        <v>0</v>
      </c>
      <c r="K201" s="237"/>
      <c r="L201" s="238"/>
      <c r="M201" s="239" t="s">
        <v>1</v>
      </c>
      <c r="N201" s="240" t="s">
        <v>38</v>
      </c>
      <c r="O201" s="88"/>
      <c r="P201" s="226">
        <f>O201*H201</f>
        <v>0</v>
      </c>
      <c r="Q201" s="226">
        <v>0.01521</v>
      </c>
      <c r="R201" s="226">
        <f>Q201*H201</f>
        <v>0.076049999999999993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175</v>
      </c>
      <c r="AT201" s="228" t="s">
        <v>207</v>
      </c>
      <c r="AU201" s="228" t="s">
        <v>82</v>
      </c>
      <c r="AY201" s="14" t="s">
        <v>147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78</v>
      </c>
      <c r="BK201" s="229">
        <f>ROUND(I201*H201,2)</f>
        <v>0</v>
      </c>
      <c r="BL201" s="14" t="s">
        <v>88</v>
      </c>
      <c r="BM201" s="228" t="s">
        <v>358</v>
      </c>
    </row>
    <row r="202" s="2" customFormat="1" ht="33" customHeight="1">
      <c r="A202" s="35"/>
      <c r="B202" s="36"/>
      <c r="C202" s="230" t="s">
        <v>359</v>
      </c>
      <c r="D202" s="230" t="s">
        <v>207</v>
      </c>
      <c r="E202" s="231" t="s">
        <v>360</v>
      </c>
      <c r="F202" s="232" t="s">
        <v>361</v>
      </c>
      <c r="G202" s="233" t="s">
        <v>189</v>
      </c>
      <c r="H202" s="234">
        <v>1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38</v>
      </c>
      <c r="O202" s="88"/>
      <c r="P202" s="226">
        <f>O202*H202</f>
        <v>0</v>
      </c>
      <c r="Q202" s="226">
        <v>0.01553</v>
      </c>
      <c r="R202" s="226">
        <f>Q202*H202</f>
        <v>0.01553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175</v>
      </c>
      <c r="AT202" s="228" t="s">
        <v>207</v>
      </c>
      <c r="AU202" s="228" t="s">
        <v>82</v>
      </c>
      <c r="AY202" s="14" t="s">
        <v>147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78</v>
      </c>
      <c r="BK202" s="229">
        <f>ROUND(I202*H202,2)</f>
        <v>0</v>
      </c>
      <c r="BL202" s="14" t="s">
        <v>88</v>
      </c>
      <c r="BM202" s="228" t="s">
        <v>362</v>
      </c>
    </row>
    <row r="203" s="12" customFormat="1" ht="22.8" customHeight="1">
      <c r="A203" s="12"/>
      <c r="B203" s="200"/>
      <c r="C203" s="201"/>
      <c r="D203" s="202" t="s">
        <v>72</v>
      </c>
      <c r="E203" s="214" t="s">
        <v>181</v>
      </c>
      <c r="F203" s="214" t="s">
        <v>363</v>
      </c>
      <c r="G203" s="201"/>
      <c r="H203" s="201"/>
      <c r="I203" s="204"/>
      <c r="J203" s="215">
        <f>BK203</f>
        <v>0</v>
      </c>
      <c r="K203" s="201"/>
      <c r="L203" s="206"/>
      <c r="M203" s="207"/>
      <c r="N203" s="208"/>
      <c r="O203" s="208"/>
      <c r="P203" s="209">
        <f>SUM(P204:P247)</f>
        <v>0</v>
      </c>
      <c r="Q203" s="208"/>
      <c r="R203" s="209">
        <f>SUM(R204:R247)</f>
        <v>0.38970230000000006</v>
      </c>
      <c r="S203" s="208"/>
      <c r="T203" s="210">
        <f>SUM(T204:T247)</f>
        <v>154.48870849999997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11" t="s">
        <v>78</v>
      </c>
      <c r="AT203" s="212" t="s">
        <v>72</v>
      </c>
      <c r="AU203" s="212" t="s">
        <v>78</v>
      </c>
      <c r="AY203" s="211" t="s">
        <v>147</v>
      </c>
      <c r="BK203" s="213">
        <f>SUM(BK204:BK247)</f>
        <v>0</v>
      </c>
    </row>
    <row r="204" s="2" customFormat="1" ht="44.25" customHeight="1">
      <c r="A204" s="35"/>
      <c r="B204" s="36"/>
      <c r="C204" s="216" t="s">
        <v>364</v>
      </c>
      <c r="D204" s="216" t="s">
        <v>149</v>
      </c>
      <c r="E204" s="217" t="s">
        <v>365</v>
      </c>
      <c r="F204" s="218" t="s">
        <v>366</v>
      </c>
      <c r="G204" s="219" t="s">
        <v>189</v>
      </c>
      <c r="H204" s="220">
        <v>1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38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88</v>
      </c>
      <c r="AT204" s="228" t="s">
        <v>149</v>
      </c>
      <c r="AU204" s="228" t="s">
        <v>82</v>
      </c>
      <c r="AY204" s="14" t="s">
        <v>147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78</v>
      </c>
      <c r="BK204" s="229">
        <f>ROUND(I204*H204,2)</f>
        <v>0</v>
      </c>
      <c r="BL204" s="14" t="s">
        <v>88</v>
      </c>
      <c r="BM204" s="228" t="s">
        <v>367</v>
      </c>
    </row>
    <row r="205" s="2" customFormat="1" ht="33" customHeight="1">
      <c r="A205" s="35"/>
      <c r="B205" s="36"/>
      <c r="C205" s="216" t="s">
        <v>368</v>
      </c>
      <c r="D205" s="216" t="s">
        <v>149</v>
      </c>
      <c r="E205" s="217" t="s">
        <v>369</v>
      </c>
      <c r="F205" s="218" t="s">
        <v>370</v>
      </c>
      <c r="G205" s="219" t="s">
        <v>234</v>
      </c>
      <c r="H205" s="220">
        <v>912.26499999999999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38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88</v>
      </c>
      <c r="AT205" s="228" t="s">
        <v>149</v>
      </c>
      <c r="AU205" s="228" t="s">
        <v>82</v>
      </c>
      <c r="AY205" s="14" t="s">
        <v>147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78</v>
      </c>
      <c r="BK205" s="229">
        <f>ROUND(I205*H205,2)</f>
        <v>0</v>
      </c>
      <c r="BL205" s="14" t="s">
        <v>88</v>
      </c>
      <c r="BM205" s="228" t="s">
        <v>371</v>
      </c>
    </row>
    <row r="206" s="2" customFormat="1" ht="37.8" customHeight="1">
      <c r="A206" s="35"/>
      <c r="B206" s="36"/>
      <c r="C206" s="216" t="s">
        <v>372</v>
      </c>
      <c r="D206" s="216" t="s">
        <v>149</v>
      </c>
      <c r="E206" s="217" t="s">
        <v>373</v>
      </c>
      <c r="F206" s="218" t="s">
        <v>374</v>
      </c>
      <c r="G206" s="219" t="s">
        <v>234</v>
      </c>
      <c r="H206" s="220">
        <v>82103.850000000006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38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88</v>
      </c>
      <c r="AT206" s="228" t="s">
        <v>149</v>
      </c>
      <c r="AU206" s="228" t="s">
        <v>82</v>
      </c>
      <c r="AY206" s="14" t="s">
        <v>147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78</v>
      </c>
      <c r="BK206" s="229">
        <f>ROUND(I206*H206,2)</f>
        <v>0</v>
      </c>
      <c r="BL206" s="14" t="s">
        <v>88</v>
      </c>
      <c r="BM206" s="228" t="s">
        <v>375</v>
      </c>
    </row>
    <row r="207" s="2" customFormat="1" ht="37.8" customHeight="1">
      <c r="A207" s="35"/>
      <c r="B207" s="36"/>
      <c r="C207" s="216" t="s">
        <v>376</v>
      </c>
      <c r="D207" s="216" t="s">
        <v>149</v>
      </c>
      <c r="E207" s="217" t="s">
        <v>377</v>
      </c>
      <c r="F207" s="218" t="s">
        <v>378</v>
      </c>
      <c r="G207" s="219" t="s">
        <v>234</v>
      </c>
      <c r="H207" s="220">
        <v>912.26499999999999</v>
      </c>
      <c r="I207" s="221"/>
      <c r="J207" s="222">
        <f>ROUND(I207*H207,2)</f>
        <v>0</v>
      </c>
      <c r="K207" s="223"/>
      <c r="L207" s="41"/>
      <c r="M207" s="224" t="s">
        <v>1</v>
      </c>
      <c r="N207" s="225" t="s">
        <v>38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88</v>
      </c>
      <c r="AT207" s="228" t="s">
        <v>149</v>
      </c>
      <c r="AU207" s="228" t="s">
        <v>82</v>
      </c>
      <c r="AY207" s="14" t="s">
        <v>147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78</v>
      </c>
      <c r="BK207" s="229">
        <f>ROUND(I207*H207,2)</f>
        <v>0</v>
      </c>
      <c r="BL207" s="14" t="s">
        <v>88</v>
      </c>
      <c r="BM207" s="228" t="s">
        <v>379</v>
      </c>
    </row>
    <row r="208" s="2" customFormat="1" ht="21.75" customHeight="1">
      <c r="A208" s="35"/>
      <c r="B208" s="36"/>
      <c r="C208" s="216" t="s">
        <v>380</v>
      </c>
      <c r="D208" s="216" t="s">
        <v>149</v>
      </c>
      <c r="E208" s="217" t="s">
        <v>381</v>
      </c>
      <c r="F208" s="218" t="s">
        <v>382</v>
      </c>
      <c r="G208" s="219" t="s">
        <v>234</v>
      </c>
      <c r="H208" s="220">
        <v>912.26499999999999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38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88</v>
      </c>
      <c r="AT208" s="228" t="s">
        <v>149</v>
      </c>
      <c r="AU208" s="228" t="s">
        <v>82</v>
      </c>
      <c r="AY208" s="14" t="s">
        <v>147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78</v>
      </c>
      <c r="BK208" s="229">
        <f>ROUND(I208*H208,2)</f>
        <v>0</v>
      </c>
      <c r="BL208" s="14" t="s">
        <v>88</v>
      </c>
      <c r="BM208" s="228" t="s">
        <v>383</v>
      </c>
    </row>
    <row r="209" s="2" customFormat="1" ht="21.75" customHeight="1">
      <c r="A209" s="35"/>
      <c r="B209" s="36"/>
      <c r="C209" s="216" t="s">
        <v>384</v>
      </c>
      <c r="D209" s="216" t="s">
        <v>149</v>
      </c>
      <c r="E209" s="217" t="s">
        <v>385</v>
      </c>
      <c r="F209" s="218" t="s">
        <v>386</v>
      </c>
      <c r="G209" s="219" t="s">
        <v>234</v>
      </c>
      <c r="H209" s="220">
        <v>82103.850000000006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38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88</v>
      </c>
      <c r="AT209" s="228" t="s">
        <v>149</v>
      </c>
      <c r="AU209" s="228" t="s">
        <v>82</v>
      </c>
      <c r="AY209" s="14" t="s">
        <v>147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78</v>
      </c>
      <c r="BK209" s="229">
        <f>ROUND(I209*H209,2)</f>
        <v>0</v>
      </c>
      <c r="BL209" s="14" t="s">
        <v>88</v>
      </c>
      <c r="BM209" s="228" t="s">
        <v>387</v>
      </c>
    </row>
    <row r="210" s="2" customFormat="1" ht="21.75" customHeight="1">
      <c r="A210" s="35"/>
      <c r="B210" s="36"/>
      <c r="C210" s="216" t="s">
        <v>388</v>
      </c>
      <c r="D210" s="216" t="s">
        <v>149</v>
      </c>
      <c r="E210" s="217" t="s">
        <v>389</v>
      </c>
      <c r="F210" s="218" t="s">
        <v>390</v>
      </c>
      <c r="G210" s="219" t="s">
        <v>234</v>
      </c>
      <c r="H210" s="220">
        <v>912.26499999999999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38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88</v>
      </c>
      <c r="AT210" s="228" t="s">
        <v>149</v>
      </c>
      <c r="AU210" s="228" t="s">
        <v>82</v>
      </c>
      <c r="AY210" s="14" t="s">
        <v>147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78</v>
      </c>
      <c r="BK210" s="229">
        <f>ROUND(I210*H210,2)</f>
        <v>0</v>
      </c>
      <c r="BL210" s="14" t="s">
        <v>88</v>
      </c>
      <c r="BM210" s="228" t="s">
        <v>391</v>
      </c>
    </row>
    <row r="211" s="2" customFormat="1" ht="16.5" customHeight="1">
      <c r="A211" s="35"/>
      <c r="B211" s="36"/>
      <c r="C211" s="216" t="s">
        <v>392</v>
      </c>
      <c r="D211" s="216" t="s">
        <v>149</v>
      </c>
      <c r="E211" s="217" t="s">
        <v>393</v>
      </c>
      <c r="F211" s="218" t="s">
        <v>394</v>
      </c>
      <c r="G211" s="219" t="s">
        <v>222</v>
      </c>
      <c r="H211" s="220">
        <v>3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38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88</v>
      </c>
      <c r="AT211" s="228" t="s">
        <v>149</v>
      </c>
      <c r="AU211" s="228" t="s">
        <v>82</v>
      </c>
      <c r="AY211" s="14" t="s">
        <v>147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78</v>
      </c>
      <c r="BK211" s="229">
        <f>ROUND(I211*H211,2)</f>
        <v>0</v>
      </c>
      <c r="BL211" s="14" t="s">
        <v>88</v>
      </c>
      <c r="BM211" s="228" t="s">
        <v>395</v>
      </c>
    </row>
    <row r="212" s="2" customFormat="1" ht="24.15" customHeight="1">
      <c r="A212" s="35"/>
      <c r="B212" s="36"/>
      <c r="C212" s="216" t="s">
        <v>396</v>
      </c>
      <c r="D212" s="216" t="s">
        <v>149</v>
      </c>
      <c r="E212" s="217" t="s">
        <v>397</v>
      </c>
      <c r="F212" s="218" t="s">
        <v>398</v>
      </c>
      <c r="G212" s="219" t="s">
        <v>222</v>
      </c>
      <c r="H212" s="220">
        <v>270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38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88</v>
      </c>
      <c r="AT212" s="228" t="s">
        <v>149</v>
      </c>
      <c r="AU212" s="228" t="s">
        <v>82</v>
      </c>
      <c r="AY212" s="14" t="s">
        <v>147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78</v>
      </c>
      <c r="BK212" s="229">
        <f>ROUND(I212*H212,2)</f>
        <v>0</v>
      </c>
      <c r="BL212" s="14" t="s">
        <v>88</v>
      </c>
      <c r="BM212" s="228" t="s">
        <v>399</v>
      </c>
    </row>
    <row r="213" s="2" customFormat="1" ht="16.5" customHeight="1">
      <c r="A213" s="35"/>
      <c r="B213" s="36"/>
      <c r="C213" s="216" t="s">
        <v>400</v>
      </c>
      <c r="D213" s="216" t="s">
        <v>149</v>
      </c>
      <c r="E213" s="217" t="s">
        <v>401</v>
      </c>
      <c r="F213" s="218" t="s">
        <v>402</v>
      </c>
      <c r="G213" s="219" t="s">
        <v>222</v>
      </c>
      <c r="H213" s="220">
        <v>3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38</v>
      </c>
      <c r="O213" s="88"/>
      <c r="P213" s="226">
        <f>O213*H213</f>
        <v>0</v>
      </c>
      <c r="Q213" s="226">
        <v>0</v>
      </c>
      <c r="R213" s="226">
        <f>Q213*H213</f>
        <v>0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88</v>
      </c>
      <c r="AT213" s="228" t="s">
        <v>149</v>
      </c>
      <c r="AU213" s="228" t="s">
        <v>82</v>
      </c>
      <c r="AY213" s="14" t="s">
        <v>147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78</v>
      </c>
      <c r="BK213" s="229">
        <f>ROUND(I213*H213,2)</f>
        <v>0</v>
      </c>
      <c r="BL213" s="14" t="s">
        <v>88</v>
      </c>
      <c r="BM213" s="228" t="s">
        <v>403</v>
      </c>
    </row>
    <row r="214" s="2" customFormat="1" ht="37.8" customHeight="1">
      <c r="A214" s="35"/>
      <c r="B214" s="36"/>
      <c r="C214" s="216" t="s">
        <v>404</v>
      </c>
      <c r="D214" s="216" t="s">
        <v>149</v>
      </c>
      <c r="E214" s="217" t="s">
        <v>405</v>
      </c>
      <c r="F214" s="218" t="s">
        <v>406</v>
      </c>
      <c r="G214" s="219" t="s">
        <v>234</v>
      </c>
      <c r="H214" s="220">
        <v>667.46000000000004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38</v>
      </c>
      <c r="O214" s="88"/>
      <c r="P214" s="226">
        <f>O214*H214</f>
        <v>0</v>
      </c>
      <c r="Q214" s="226">
        <v>0.00021000000000000001</v>
      </c>
      <c r="R214" s="226">
        <f>Q214*H214</f>
        <v>0.1401666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88</v>
      </c>
      <c r="AT214" s="228" t="s">
        <v>149</v>
      </c>
      <c r="AU214" s="228" t="s">
        <v>82</v>
      </c>
      <c r="AY214" s="14" t="s">
        <v>147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78</v>
      </c>
      <c r="BK214" s="229">
        <f>ROUND(I214*H214,2)</f>
        <v>0</v>
      </c>
      <c r="BL214" s="14" t="s">
        <v>88</v>
      </c>
      <c r="BM214" s="228" t="s">
        <v>407</v>
      </c>
    </row>
    <row r="215" s="2" customFormat="1" ht="24.15" customHeight="1">
      <c r="A215" s="35"/>
      <c r="B215" s="36"/>
      <c r="C215" s="216" t="s">
        <v>408</v>
      </c>
      <c r="D215" s="216" t="s">
        <v>149</v>
      </c>
      <c r="E215" s="217" t="s">
        <v>409</v>
      </c>
      <c r="F215" s="218" t="s">
        <v>410</v>
      </c>
      <c r="G215" s="219" t="s">
        <v>234</v>
      </c>
      <c r="H215" s="220">
        <v>667.46000000000004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38</v>
      </c>
      <c r="O215" s="88"/>
      <c r="P215" s="226">
        <f>O215*H215</f>
        <v>0</v>
      </c>
      <c r="Q215" s="226">
        <v>4.0000000000000003E-05</v>
      </c>
      <c r="R215" s="226">
        <f>Q215*H215</f>
        <v>0.026698400000000004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88</v>
      </c>
      <c r="AT215" s="228" t="s">
        <v>149</v>
      </c>
      <c r="AU215" s="228" t="s">
        <v>82</v>
      </c>
      <c r="AY215" s="14" t="s">
        <v>147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78</v>
      </c>
      <c r="BK215" s="229">
        <f>ROUND(I215*H215,2)</f>
        <v>0</v>
      </c>
      <c r="BL215" s="14" t="s">
        <v>88</v>
      </c>
      <c r="BM215" s="228" t="s">
        <v>411</v>
      </c>
    </row>
    <row r="216" s="2" customFormat="1" ht="24.15" customHeight="1">
      <c r="A216" s="35"/>
      <c r="B216" s="36"/>
      <c r="C216" s="216" t="s">
        <v>412</v>
      </c>
      <c r="D216" s="216" t="s">
        <v>149</v>
      </c>
      <c r="E216" s="217" t="s">
        <v>413</v>
      </c>
      <c r="F216" s="218" t="s">
        <v>414</v>
      </c>
      <c r="G216" s="219" t="s">
        <v>152</v>
      </c>
      <c r="H216" s="220">
        <v>2400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38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88</v>
      </c>
      <c r="AT216" s="228" t="s">
        <v>149</v>
      </c>
      <c r="AU216" s="228" t="s">
        <v>82</v>
      </c>
      <c r="AY216" s="14" t="s">
        <v>147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78</v>
      </c>
      <c r="BK216" s="229">
        <f>ROUND(I216*H216,2)</f>
        <v>0</v>
      </c>
      <c r="BL216" s="14" t="s">
        <v>88</v>
      </c>
      <c r="BM216" s="228" t="s">
        <v>415</v>
      </c>
    </row>
    <row r="217" s="2" customFormat="1" ht="21.75" customHeight="1">
      <c r="A217" s="35"/>
      <c r="B217" s="36"/>
      <c r="C217" s="216" t="s">
        <v>416</v>
      </c>
      <c r="D217" s="216" t="s">
        <v>149</v>
      </c>
      <c r="E217" s="217" t="s">
        <v>417</v>
      </c>
      <c r="F217" s="218" t="s">
        <v>418</v>
      </c>
      <c r="G217" s="219" t="s">
        <v>234</v>
      </c>
      <c r="H217" s="220">
        <v>1.2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38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0.26100000000000001</v>
      </c>
      <c r="T217" s="227">
        <f>S217*H217</f>
        <v>0.31319999999999998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88</v>
      </c>
      <c r="AT217" s="228" t="s">
        <v>149</v>
      </c>
      <c r="AU217" s="228" t="s">
        <v>82</v>
      </c>
      <c r="AY217" s="14" t="s">
        <v>147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78</v>
      </c>
      <c r="BK217" s="229">
        <f>ROUND(I217*H217,2)</f>
        <v>0</v>
      </c>
      <c r="BL217" s="14" t="s">
        <v>88</v>
      </c>
      <c r="BM217" s="228" t="s">
        <v>419</v>
      </c>
    </row>
    <row r="218" s="2" customFormat="1" ht="24.15" customHeight="1">
      <c r="A218" s="35"/>
      <c r="B218" s="36"/>
      <c r="C218" s="216" t="s">
        <v>420</v>
      </c>
      <c r="D218" s="216" t="s">
        <v>149</v>
      </c>
      <c r="E218" s="217" t="s">
        <v>421</v>
      </c>
      <c r="F218" s="218" t="s">
        <v>422</v>
      </c>
      <c r="G218" s="219" t="s">
        <v>160</v>
      </c>
      <c r="H218" s="220">
        <v>8.782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38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1.8</v>
      </c>
      <c r="T218" s="227">
        <f>S218*H218</f>
        <v>15.807600000000001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88</v>
      </c>
      <c r="AT218" s="228" t="s">
        <v>149</v>
      </c>
      <c r="AU218" s="228" t="s">
        <v>82</v>
      </c>
      <c r="AY218" s="14" t="s">
        <v>147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78</v>
      </c>
      <c r="BK218" s="229">
        <f>ROUND(I218*H218,2)</f>
        <v>0</v>
      </c>
      <c r="BL218" s="14" t="s">
        <v>88</v>
      </c>
      <c r="BM218" s="228" t="s">
        <v>423</v>
      </c>
    </row>
    <row r="219" s="2" customFormat="1" ht="24.15" customHeight="1">
      <c r="A219" s="35"/>
      <c r="B219" s="36"/>
      <c r="C219" s="216" t="s">
        <v>424</v>
      </c>
      <c r="D219" s="216" t="s">
        <v>149</v>
      </c>
      <c r="E219" s="217" t="s">
        <v>425</v>
      </c>
      <c r="F219" s="218" t="s">
        <v>426</v>
      </c>
      <c r="G219" s="219" t="s">
        <v>160</v>
      </c>
      <c r="H219" s="220">
        <v>4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38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1.5940000000000001</v>
      </c>
      <c r="T219" s="227">
        <f>S219*H219</f>
        <v>6.3760000000000003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88</v>
      </c>
      <c r="AT219" s="228" t="s">
        <v>149</v>
      </c>
      <c r="AU219" s="228" t="s">
        <v>82</v>
      </c>
      <c r="AY219" s="14" t="s">
        <v>147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78</v>
      </c>
      <c r="BK219" s="229">
        <f>ROUND(I219*H219,2)</f>
        <v>0</v>
      </c>
      <c r="BL219" s="14" t="s">
        <v>88</v>
      </c>
      <c r="BM219" s="228" t="s">
        <v>427</v>
      </c>
    </row>
    <row r="220" s="2" customFormat="1" ht="16.5" customHeight="1">
      <c r="A220" s="35"/>
      <c r="B220" s="36"/>
      <c r="C220" s="216" t="s">
        <v>428</v>
      </c>
      <c r="D220" s="216" t="s">
        <v>149</v>
      </c>
      <c r="E220" s="217" t="s">
        <v>429</v>
      </c>
      <c r="F220" s="218" t="s">
        <v>430</v>
      </c>
      <c r="G220" s="219" t="s">
        <v>222</v>
      </c>
      <c r="H220" s="220">
        <v>22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38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0.075999999999999998</v>
      </c>
      <c r="T220" s="227">
        <f>S220*H220</f>
        <v>1.6719999999999999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88</v>
      </c>
      <c r="AT220" s="228" t="s">
        <v>149</v>
      </c>
      <c r="AU220" s="228" t="s">
        <v>82</v>
      </c>
      <c r="AY220" s="14" t="s">
        <v>147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78</v>
      </c>
      <c r="BK220" s="229">
        <f>ROUND(I220*H220,2)</f>
        <v>0</v>
      </c>
      <c r="BL220" s="14" t="s">
        <v>88</v>
      </c>
      <c r="BM220" s="228" t="s">
        <v>431</v>
      </c>
    </row>
    <row r="221" s="2" customFormat="1" ht="37.8" customHeight="1">
      <c r="A221" s="35"/>
      <c r="B221" s="36"/>
      <c r="C221" s="216" t="s">
        <v>432</v>
      </c>
      <c r="D221" s="216" t="s">
        <v>149</v>
      </c>
      <c r="E221" s="217" t="s">
        <v>433</v>
      </c>
      <c r="F221" s="218" t="s">
        <v>434</v>
      </c>
      <c r="G221" s="219" t="s">
        <v>160</v>
      </c>
      <c r="H221" s="220">
        <v>2.3319999999999999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38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2.2000000000000002</v>
      </c>
      <c r="T221" s="227">
        <f>S221*H221</f>
        <v>5.1303999999999998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88</v>
      </c>
      <c r="AT221" s="228" t="s">
        <v>149</v>
      </c>
      <c r="AU221" s="228" t="s">
        <v>82</v>
      </c>
      <c r="AY221" s="14" t="s">
        <v>147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78</v>
      </c>
      <c r="BK221" s="229">
        <f>ROUND(I221*H221,2)</f>
        <v>0</v>
      </c>
      <c r="BL221" s="14" t="s">
        <v>88</v>
      </c>
      <c r="BM221" s="228" t="s">
        <v>435</v>
      </c>
    </row>
    <row r="222" s="2" customFormat="1" ht="37.8" customHeight="1">
      <c r="A222" s="35"/>
      <c r="B222" s="36"/>
      <c r="C222" s="216" t="s">
        <v>436</v>
      </c>
      <c r="D222" s="216" t="s">
        <v>149</v>
      </c>
      <c r="E222" s="217" t="s">
        <v>437</v>
      </c>
      <c r="F222" s="218" t="s">
        <v>438</v>
      </c>
      <c r="G222" s="219" t="s">
        <v>160</v>
      </c>
      <c r="H222" s="220">
        <v>0.67900000000000005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38</v>
      </c>
      <c r="O222" s="88"/>
      <c r="P222" s="226">
        <f>O222*H222</f>
        <v>0</v>
      </c>
      <c r="Q222" s="226">
        <v>0</v>
      </c>
      <c r="R222" s="226">
        <f>Q222*H222</f>
        <v>0</v>
      </c>
      <c r="S222" s="226">
        <v>2.2000000000000002</v>
      </c>
      <c r="T222" s="227">
        <f>S222*H222</f>
        <v>1.4938000000000002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88</v>
      </c>
      <c r="AT222" s="228" t="s">
        <v>149</v>
      </c>
      <c r="AU222" s="228" t="s">
        <v>82</v>
      </c>
      <c r="AY222" s="14" t="s">
        <v>147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78</v>
      </c>
      <c r="BK222" s="229">
        <f>ROUND(I222*H222,2)</f>
        <v>0</v>
      </c>
      <c r="BL222" s="14" t="s">
        <v>88</v>
      </c>
      <c r="BM222" s="228" t="s">
        <v>439</v>
      </c>
    </row>
    <row r="223" s="2" customFormat="1" ht="37.8" customHeight="1">
      <c r="A223" s="35"/>
      <c r="B223" s="36"/>
      <c r="C223" s="216" t="s">
        <v>440</v>
      </c>
      <c r="D223" s="216" t="s">
        <v>149</v>
      </c>
      <c r="E223" s="217" t="s">
        <v>441</v>
      </c>
      <c r="F223" s="218" t="s">
        <v>442</v>
      </c>
      <c r="G223" s="219" t="s">
        <v>160</v>
      </c>
      <c r="H223" s="220">
        <v>2.25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38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2.2000000000000002</v>
      </c>
      <c r="T223" s="227">
        <f>S223*H223</f>
        <v>4.9500000000000002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88</v>
      </c>
      <c r="AT223" s="228" t="s">
        <v>149</v>
      </c>
      <c r="AU223" s="228" t="s">
        <v>82</v>
      </c>
      <c r="AY223" s="14" t="s">
        <v>147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78</v>
      </c>
      <c r="BK223" s="229">
        <f>ROUND(I223*H223,2)</f>
        <v>0</v>
      </c>
      <c r="BL223" s="14" t="s">
        <v>88</v>
      </c>
      <c r="BM223" s="228" t="s">
        <v>443</v>
      </c>
    </row>
    <row r="224" s="2" customFormat="1" ht="33" customHeight="1">
      <c r="A224" s="35"/>
      <c r="B224" s="36"/>
      <c r="C224" s="216" t="s">
        <v>444</v>
      </c>
      <c r="D224" s="216" t="s">
        <v>149</v>
      </c>
      <c r="E224" s="217" t="s">
        <v>445</v>
      </c>
      <c r="F224" s="218" t="s">
        <v>446</v>
      </c>
      <c r="G224" s="219" t="s">
        <v>160</v>
      </c>
      <c r="H224" s="220">
        <v>0.67900000000000005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38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0.029000000000000001</v>
      </c>
      <c r="T224" s="227">
        <f>S224*H224</f>
        <v>0.019691000000000004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88</v>
      </c>
      <c r="AT224" s="228" t="s">
        <v>149</v>
      </c>
      <c r="AU224" s="228" t="s">
        <v>82</v>
      </c>
      <c r="AY224" s="14" t="s">
        <v>147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78</v>
      </c>
      <c r="BK224" s="229">
        <f>ROUND(I224*H224,2)</f>
        <v>0</v>
      </c>
      <c r="BL224" s="14" t="s">
        <v>88</v>
      </c>
      <c r="BM224" s="228" t="s">
        <v>447</v>
      </c>
    </row>
    <row r="225" s="2" customFormat="1" ht="24.15" customHeight="1">
      <c r="A225" s="35"/>
      <c r="B225" s="36"/>
      <c r="C225" s="216" t="s">
        <v>448</v>
      </c>
      <c r="D225" s="216" t="s">
        <v>149</v>
      </c>
      <c r="E225" s="217" t="s">
        <v>449</v>
      </c>
      <c r="F225" s="218" t="s">
        <v>450</v>
      </c>
      <c r="G225" s="219" t="s">
        <v>234</v>
      </c>
      <c r="H225" s="220">
        <v>1.7549999999999999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38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0.035000000000000003</v>
      </c>
      <c r="T225" s="227">
        <f>S225*H225</f>
        <v>0.061425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88</v>
      </c>
      <c r="AT225" s="228" t="s">
        <v>149</v>
      </c>
      <c r="AU225" s="228" t="s">
        <v>82</v>
      </c>
      <c r="AY225" s="14" t="s">
        <v>147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78</v>
      </c>
      <c r="BK225" s="229">
        <f>ROUND(I225*H225,2)</f>
        <v>0</v>
      </c>
      <c r="BL225" s="14" t="s">
        <v>88</v>
      </c>
      <c r="BM225" s="228" t="s">
        <v>451</v>
      </c>
    </row>
    <row r="226" s="2" customFormat="1" ht="21.75" customHeight="1">
      <c r="A226" s="35"/>
      <c r="B226" s="36"/>
      <c r="C226" s="216" t="s">
        <v>452</v>
      </c>
      <c r="D226" s="216" t="s">
        <v>149</v>
      </c>
      <c r="E226" s="217" t="s">
        <v>453</v>
      </c>
      <c r="F226" s="218" t="s">
        <v>454</v>
      </c>
      <c r="G226" s="219" t="s">
        <v>160</v>
      </c>
      <c r="H226" s="220">
        <v>26.141999999999999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38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1.3999999999999999</v>
      </c>
      <c r="T226" s="227">
        <f>S226*H226</f>
        <v>36.598799999999997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88</v>
      </c>
      <c r="AT226" s="228" t="s">
        <v>149</v>
      </c>
      <c r="AU226" s="228" t="s">
        <v>82</v>
      </c>
      <c r="AY226" s="14" t="s">
        <v>147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78</v>
      </c>
      <c r="BK226" s="229">
        <f>ROUND(I226*H226,2)</f>
        <v>0</v>
      </c>
      <c r="BL226" s="14" t="s">
        <v>88</v>
      </c>
      <c r="BM226" s="228" t="s">
        <v>455</v>
      </c>
    </row>
    <row r="227" s="2" customFormat="1" ht="24.15" customHeight="1">
      <c r="A227" s="35"/>
      <c r="B227" s="36"/>
      <c r="C227" s="216" t="s">
        <v>456</v>
      </c>
      <c r="D227" s="216" t="s">
        <v>149</v>
      </c>
      <c r="E227" s="217" t="s">
        <v>457</v>
      </c>
      <c r="F227" s="218" t="s">
        <v>458</v>
      </c>
      <c r="G227" s="219" t="s">
        <v>160</v>
      </c>
      <c r="H227" s="220">
        <v>12.846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38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1.3999999999999999</v>
      </c>
      <c r="T227" s="227">
        <f>S227*H227</f>
        <v>17.984399999999997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88</v>
      </c>
      <c r="AT227" s="228" t="s">
        <v>149</v>
      </c>
      <c r="AU227" s="228" t="s">
        <v>82</v>
      </c>
      <c r="AY227" s="14" t="s">
        <v>147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78</v>
      </c>
      <c r="BK227" s="229">
        <f>ROUND(I227*H227,2)</f>
        <v>0</v>
      </c>
      <c r="BL227" s="14" t="s">
        <v>88</v>
      </c>
      <c r="BM227" s="228" t="s">
        <v>459</v>
      </c>
    </row>
    <row r="228" s="2" customFormat="1" ht="24.15" customHeight="1">
      <c r="A228" s="35"/>
      <c r="B228" s="36"/>
      <c r="C228" s="216" t="s">
        <v>460</v>
      </c>
      <c r="D228" s="216" t="s">
        <v>149</v>
      </c>
      <c r="E228" s="217" t="s">
        <v>461</v>
      </c>
      <c r="F228" s="218" t="s">
        <v>462</v>
      </c>
      <c r="G228" s="219" t="s">
        <v>234</v>
      </c>
      <c r="H228" s="220">
        <v>1.6499999999999999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38</v>
      </c>
      <c r="O228" s="88"/>
      <c r="P228" s="226">
        <f>O228*H228</f>
        <v>0</v>
      </c>
      <c r="Q228" s="226">
        <v>0</v>
      </c>
      <c r="R228" s="226">
        <f>Q228*H228</f>
        <v>0</v>
      </c>
      <c r="S228" s="226">
        <v>0.54500000000000004</v>
      </c>
      <c r="T228" s="227">
        <f>S228*H228</f>
        <v>0.89924999999999999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88</v>
      </c>
      <c r="AT228" s="228" t="s">
        <v>149</v>
      </c>
      <c r="AU228" s="228" t="s">
        <v>82</v>
      </c>
      <c r="AY228" s="14" t="s">
        <v>147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78</v>
      </c>
      <c r="BK228" s="229">
        <f>ROUND(I228*H228,2)</f>
        <v>0</v>
      </c>
      <c r="BL228" s="14" t="s">
        <v>88</v>
      </c>
      <c r="BM228" s="228" t="s">
        <v>463</v>
      </c>
    </row>
    <row r="229" s="2" customFormat="1" ht="21.75" customHeight="1">
      <c r="A229" s="35"/>
      <c r="B229" s="36"/>
      <c r="C229" s="216" t="s">
        <v>464</v>
      </c>
      <c r="D229" s="216" t="s">
        <v>149</v>
      </c>
      <c r="E229" s="217" t="s">
        <v>465</v>
      </c>
      <c r="F229" s="218" t="s">
        <v>466</v>
      </c>
      <c r="G229" s="219" t="s">
        <v>234</v>
      </c>
      <c r="H229" s="220">
        <v>12.800000000000001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38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0.075999999999999998</v>
      </c>
      <c r="T229" s="227">
        <f>S229*H229</f>
        <v>0.9728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88</v>
      </c>
      <c r="AT229" s="228" t="s">
        <v>149</v>
      </c>
      <c r="AU229" s="228" t="s">
        <v>82</v>
      </c>
      <c r="AY229" s="14" t="s">
        <v>147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78</v>
      </c>
      <c r="BK229" s="229">
        <f>ROUND(I229*H229,2)</f>
        <v>0</v>
      </c>
      <c r="BL229" s="14" t="s">
        <v>88</v>
      </c>
      <c r="BM229" s="228" t="s">
        <v>467</v>
      </c>
    </row>
    <row r="230" s="2" customFormat="1" ht="24.15" customHeight="1">
      <c r="A230" s="35"/>
      <c r="B230" s="36"/>
      <c r="C230" s="216" t="s">
        <v>468</v>
      </c>
      <c r="D230" s="216" t="s">
        <v>149</v>
      </c>
      <c r="E230" s="217" t="s">
        <v>469</v>
      </c>
      <c r="F230" s="218" t="s">
        <v>470</v>
      </c>
      <c r="G230" s="219" t="s">
        <v>160</v>
      </c>
      <c r="H230" s="220">
        <v>8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38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1.8</v>
      </c>
      <c r="T230" s="227">
        <f>S230*H230</f>
        <v>14.4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88</v>
      </c>
      <c r="AT230" s="228" t="s">
        <v>149</v>
      </c>
      <c r="AU230" s="228" t="s">
        <v>82</v>
      </c>
      <c r="AY230" s="14" t="s">
        <v>147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78</v>
      </c>
      <c r="BK230" s="229">
        <f>ROUND(I230*H230,2)</f>
        <v>0</v>
      </c>
      <c r="BL230" s="14" t="s">
        <v>88</v>
      </c>
      <c r="BM230" s="228" t="s">
        <v>471</v>
      </c>
    </row>
    <row r="231" s="2" customFormat="1" ht="24.15" customHeight="1">
      <c r="A231" s="35"/>
      <c r="B231" s="36"/>
      <c r="C231" s="216" t="s">
        <v>472</v>
      </c>
      <c r="D231" s="216" t="s">
        <v>149</v>
      </c>
      <c r="E231" s="217" t="s">
        <v>473</v>
      </c>
      <c r="F231" s="218" t="s">
        <v>474</v>
      </c>
      <c r="G231" s="219" t="s">
        <v>222</v>
      </c>
      <c r="H231" s="220">
        <v>15.199999999999999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38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0.071999999999999995</v>
      </c>
      <c r="T231" s="227">
        <f>S231*H231</f>
        <v>1.0943999999999998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88</v>
      </c>
      <c r="AT231" s="228" t="s">
        <v>149</v>
      </c>
      <c r="AU231" s="228" t="s">
        <v>82</v>
      </c>
      <c r="AY231" s="14" t="s">
        <v>147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78</v>
      </c>
      <c r="BK231" s="229">
        <f>ROUND(I231*H231,2)</f>
        <v>0</v>
      </c>
      <c r="BL231" s="14" t="s">
        <v>88</v>
      </c>
      <c r="BM231" s="228" t="s">
        <v>475</v>
      </c>
    </row>
    <row r="232" s="2" customFormat="1" ht="37.8" customHeight="1">
      <c r="A232" s="35"/>
      <c r="B232" s="36"/>
      <c r="C232" s="216" t="s">
        <v>476</v>
      </c>
      <c r="D232" s="216" t="s">
        <v>149</v>
      </c>
      <c r="E232" s="217" t="s">
        <v>477</v>
      </c>
      <c r="F232" s="218" t="s">
        <v>478</v>
      </c>
      <c r="G232" s="219" t="s">
        <v>222</v>
      </c>
      <c r="H232" s="220">
        <v>11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38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88</v>
      </c>
      <c r="AT232" s="228" t="s">
        <v>149</v>
      </c>
      <c r="AU232" s="228" t="s">
        <v>82</v>
      </c>
      <c r="AY232" s="14" t="s">
        <v>147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78</v>
      </c>
      <c r="BK232" s="229">
        <f>ROUND(I232*H232,2)</f>
        <v>0</v>
      </c>
      <c r="BL232" s="14" t="s">
        <v>88</v>
      </c>
      <c r="BM232" s="228" t="s">
        <v>479</v>
      </c>
    </row>
    <row r="233" s="2" customFormat="1" ht="44.25" customHeight="1">
      <c r="A233" s="35"/>
      <c r="B233" s="36"/>
      <c r="C233" s="216" t="s">
        <v>480</v>
      </c>
      <c r="D233" s="216" t="s">
        <v>149</v>
      </c>
      <c r="E233" s="217" t="s">
        <v>481</v>
      </c>
      <c r="F233" s="218" t="s">
        <v>482</v>
      </c>
      <c r="G233" s="219" t="s">
        <v>222</v>
      </c>
      <c r="H233" s="220">
        <v>57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38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88</v>
      </c>
      <c r="AT233" s="228" t="s">
        <v>149</v>
      </c>
      <c r="AU233" s="228" t="s">
        <v>82</v>
      </c>
      <c r="AY233" s="14" t="s">
        <v>147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78</v>
      </c>
      <c r="BK233" s="229">
        <f>ROUND(I233*H233,2)</f>
        <v>0</v>
      </c>
      <c r="BL233" s="14" t="s">
        <v>88</v>
      </c>
      <c r="BM233" s="228" t="s">
        <v>483</v>
      </c>
    </row>
    <row r="234" s="2" customFormat="1" ht="37.8" customHeight="1">
      <c r="A234" s="35"/>
      <c r="B234" s="36"/>
      <c r="C234" s="216" t="s">
        <v>484</v>
      </c>
      <c r="D234" s="216" t="s">
        <v>149</v>
      </c>
      <c r="E234" s="217" t="s">
        <v>485</v>
      </c>
      <c r="F234" s="218" t="s">
        <v>486</v>
      </c>
      <c r="G234" s="219" t="s">
        <v>222</v>
      </c>
      <c r="H234" s="220">
        <v>11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38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88</v>
      </c>
      <c r="AT234" s="228" t="s">
        <v>149</v>
      </c>
      <c r="AU234" s="228" t="s">
        <v>82</v>
      </c>
      <c r="AY234" s="14" t="s">
        <v>147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78</v>
      </c>
      <c r="BK234" s="229">
        <f>ROUND(I234*H234,2)</f>
        <v>0</v>
      </c>
      <c r="BL234" s="14" t="s">
        <v>88</v>
      </c>
      <c r="BM234" s="228" t="s">
        <v>487</v>
      </c>
    </row>
    <row r="235" s="2" customFormat="1" ht="24.15" customHeight="1">
      <c r="A235" s="35"/>
      <c r="B235" s="36"/>
      <c r="C235" s="216" t="s">
        <v>488</v>
      </c>
      <c r="D235" s="216" t="s">
        <v>149</v>
      </c>
      <c r="E235" s="217" t="s">
        <v>489</v>
      </c>
      <c r="F235" s="218" t="s">
        <v>490</v>
      </c>
      <c r="G235" s="219" t="s">
        <v>222</v>
      </c>
      <c r="H235" s="220">
        <v>1000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38</v>
      </c>
      <c r="O235" s="88"/>
      <c r="P235" s="226">
        <f>O235*H235</f>
        <v>0</v>
      </c>
      <c r="Q235" s="226">
        <v>1.0000000000000001E-05</v>
      </c>
      <c r="R235" s="226">
        <f>Q235*H235</f>
        <v>0.01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88</v>
      </c>
      <c r="AT235" s="228" t="s">
        <v>149</v>
      </c>
      <c r="AU235" s="228" t="s">
        <v>82</v>
      </c>
      <c r="AY235" s="14" t="s">
        <v>147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78</v>
      </c>
      <c r="BK235" s="229">
        <f>ROUND(I235*H235,2)</f>
        <v>0</v>
      </c>
      <c r="BL235" s="14" t="s">
        <v>88</v>
      </c>
      <c r="BM235" s="228" t="s">
        <v>491</v>
      </c>
    </row>
    <row r="236" s="2" customFormat="1" ht="24.15" customHeight="1">
      <c r="A236" s="35"/>
      <c r="B236" s="36"/>
      <c r="C236" s="216" t="s">
        <v>492</v>
      </c>
      <c r="D236" s="216" t="s">
        <v>149</v>
      </c>
      <c r="E236" s="217" t="s">
        <v>493</v>
      </c>
      <c r="F236" s="218" t="s">
        <v>494</v>
      </c>
      <c r="G236" s="219" t="s">
        <v>222</v>
      </c>
      <c r="H236" s="220">
        <v>20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38</v>
      </c>
      <c r="O236" s="88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88</v>
      </c>
      <c r="AT236" s="228" t="s">
        <v>149</v>
      </c>
      <c r="AU236" s="228" t="s">
        <v>82</v>
      </c>
      <c r="AY236" s="14" t="s">
        <v>147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78</v>
      </c>
      <c r="BK236" s="229">
        <f>ROUND(I236*H236,2)</f>
        <v>0</v>
      </c>
      <c r="BL236" s="14" t="s">
        <v>88</v>
      </c>
      <c r="BM236" s="228" t="s">
        <v>495</v>
      </c>
    </row>
    <row r="237" s="2" customFormat="1" ht="37.8" customHeight="1">
      <c r="A237" s="35"/>
      <c r="B237" s="36"/>
      <c r="C237" s="216" t="s">
        <v>496</v>
      </c>
      <c r="D237" s="216" t="s">
        <v>149</v>
      </c>
      <c r="E237" s="217" t="s">
        <v>497</v>
      </c>
      <c r="F237" s="218" t="s">
        <v>498</v>
      </c>
      <c r="G237" s="219" t="s">
        <v>234</v>
      </c>
      <c r="H237" s="220">
        <v>410.642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38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0.02</v>
      </c>
      <c r="T237" s="227">
        <f>S237*H237</f>
        <v>8.2128399999999999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88</v>
      </c>
      <c r="AT237" s="228" t="s">
        <v>149</v>
      </c>
      <c r="AU237" s="228" t="s">
        <v>82</v>
      </c>
      <c r="AY237" s="14" t="s">
        <v>147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78</v>
      </c>
      <c r="BK237" s="229">
        <f>ROUND(I237*H237,2)</f>
        <v>0</v>
      </c>
      <c r="BL237" s="14" t="s">
        <v>88</v>
      </c>
      <c r="BM237" s="228" t="s">
        <v>499</v>
      </c>
    </row>
    <row r="238" s="2" customFormat="1" ht="37.8" customHeight="1">
      <c r="A238" s="35"/>
      <c r="B238" s="36"/>
      <c r="C238" s="216" t="s">
        <v>500</v>
      </c>
      <c r="D238" s="216" t="s">
        <v>149</v>
      </c>
      <c r="E238" s="217" t="s">
        <v>501</v>
      </c>
      <c r="F238" s="218" t="s">
        <v>502</v>
      </c>
      <c r="G238" s="219" t="s">
        <v>234</v>
      </c>
      <c r="H238" s="220">
        <v>368.60000000000002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38</v>
      </c>
      <c r="O238" s="88"/>
      <c r="P238" s="226">
        <f>O238*H238</f>
        <v>0</v>
      </c>
      <c r="Q238" s="226">
        <v>0</v>
      </c>
      <c r="R238" s="226">
        <f>Q238*H238</f>
        <v>0</v>
      </c>
      <c r="S238" s="226">
        <v>0.045999999999999999</v>
      </c>
      <c r="T238" s="227">
        <f>S238*H238</f>
        <v>16.9556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88</v>
      </c>
      <c r="AT238" s="228" t="s">
        <v>149</v>
      </c>
      <c r="AU238" s="228" t="s">
        <v>82</v>
      </c>
      <c r="AY238" s="14" t="s">
        <v>147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78</v>
      </c>
      <c r="BK238" s="229">
        <f>ROUND(I238*H238,2)</f>
        <v>0</v>
      </c>
      <c r="BL238" s="14" t="s">
        <v>88</v>
      </c>
      <c r="BM238" s="228" t="s">
        <v>503</v>
      </c>
    </row>
    <row r="239" s="2" customFormat="1" ht="37.8" customHeight="1">
      <c r="A239" s="35"/>
      <c r="B239" s="36"/>
      <c r="C239" s="216" t="s">
        <v>504</v>
      </c>
      <c r="D239" s="216" t="s">
        <v>149</v>
      </c>
      <c r="E239" s="217" t="s">
        <v>505</v>
      </c>
      <c r="F239" s="218" t="s">
        <v>506</v>
      </c>
      <c r="G239" s="219" t="s">
        <v>234</v>
      </c>
      <c r="H239" s="220">
        <v>580.10000000000002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38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0.021999999999999999</v>
      </c>
      <c r="T239" s="227">
        <f>S239*H239</f>
        <v>12.7622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88</v>
      </c>
      <c r="AT239" s="228" t="s">
        <v>149</v>
      </c>
      <c r="AU239" s="228" t="s">
        <v>82</v>
      </c>
      <c r="AY239" s="14" t="s">
        <v>147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78</v>
      </c>
      <c r="BK239" s="229">
        <f>ROUND(I239*H239,2)</f>
        <v>0</v>
      </c>
      <c r="BL239" s="14" t="s">
        <v>88</v>
      </c>
      <c r="BM239" s="228" t="s">
        <v>507</v>
      </c>
    </row>
    <row r="240" s="2" customFormat="1" ht="37.8" customHeight="1">
      <c r="A240" s="35"/>
      <c r="B240" s="36"/>
      <c r="C240" s="216" t="s">
        <v>508</v>
      </c>
      <c r="D240" s="216" t="s">
        <v>149</v>
      </c>
      <c r="E240" s="217" t="s">
        <v>509</v>
      </c>
      <c r="F240" s="218" t="s">
        <v>510</v>
      </c>
      <c r="G240" s="219" t="s">
        <v>234</v>
      </c>
      <c r="H240" s="220">
        <v>135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38</v>
      </c>
      <c r="O240" s="88"/>
      <c r="P240" s="226">
        <f>O240*H240</f>
        <v>0</v>
      </c>
      <c r="Q240" s="226">
        <v>0</v>
      </c>
      <c r="R240" s="226">
        <f>Q240*H240</f>
        <v>0</v>
      </c>
      <c r="S240" s="226">
        <v>0.047</v>
      </c>
      <c r="T240" s="227">
        <f>S240*H240</f>
        <v>6.3449999999999998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88</v>
      </c>
      <c r="AT240" s="228" t="s">
        <v>149</v>
      </c>
      <c r="AU240" s="228" t="s">
        <v>82</v>
      </c>
      <c r="AY240" s="14" t="s">
        <v>147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78</v>
      </c>
      <c r="BK240" s="229">
        <f>ROUND(I240*H240,2)</f>
        <v>0</v>
      </c>
      <c r="BL240" s="14" t="s">
        <v>88</v>
      </c>
      <c r="BM240" s="228" t="s">
        <v>511</v>
      </c>
    </row>
    <row r="241" s="2" customFormat="1" ht="24.15" customHeight="1">
      <c r="A241" s="35"/>
      <c r="B241" s="36"/>
      <c r="C241" s="216" t="s">
        <v>512</v>
      </c>
      <c r="D241" s="216" t="s">
        <v>149</v>
      </c>
      <c r="E241" s="217" t="s">
        <v>513</v>
      </c>
      <c r="F241" s="218" t="s">
        <v>514</v>
      </c>
      <c r="G241" s="219" t="s">
        <v>234</v>
      </c>
      <c r="H241" s="220">
        <v>9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38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0.068000000000000005</v>
      </c>
      <c r="T241" s="227">
        <f>S241*H241</f>
        <v>0.6120000000000001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88</v>
      </c>
      <c r="AT241" s="228" t="s">
        <v>149</v>
      </c>
      <c r="AU241" s="228" t="s">
        <v>82</v>
      </c>
      <c r="AY241" s="14" t="s">
        <v>147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78</v>
      </c>
      <c r="BK241" s="229">
        <f>ROUND(I241*H241,2)</f>
        <v>0</v>
      </c>
      <c r="BL241" s="14" t="s">
        <v>88</v>
      </c>
      <c r="BM241" s="228" t="s">
        <v>515</v>
      </c>
    </row>
    <row r="242" s="2" customFormat="1" ht="24.15" customHeight="1">
      <c r="A242" s="35"/>
      <c r="B242" s="36"/>
      <c r="C242" s="216" t="s">
        <v>516</v>
      </c>
      <c r="D242" s="216" t="s">
        <v>149</v>
      </c>
      <c r="E242" s="217" t="s">
        <v>517</v>
      </c>
      <c r="F242" s="218" t="s">
        <v>518</v>
      </c>
      <c r="G242" s="219" t="s">
        <v>234</v>
      </c>
      <c r="H242" s="220">
        <v>78.424999999999997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38</v>
      </c>
      <c r="O242" s="88"/>
      <c r="P242" s="226">
        <f>O242*H242</f>
        <v>0</v>
      </c>
      <c r="Q242" s="226">
        <v>0</v>
      </c>
      <c r="R242" s="226">
        <f>Q242*H242</f>
        <v>0</v>
      </c>
      <c r="S242" s="226">
        <v>0.023300000000000001</v>
      </c>
      <c r="T242" s="227">
        <f>S242*H242</f>
        <v>1.8273025000000001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88</v>
      </c>
      <c r="AT242" s="228" t="s">
        <v>149</v>
      </c>
      <c r="AU242" s="228" t="s">
        <v>82</v>
      </c>
      <c r="AY242" s="14" t="s">
        <v>147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78</v>
      </c>
      <c r="BK242" s="229">
        <f>ROUND(I242*H242,2)</f>
        <v>0</v>
      </c>
      <c r="BL242" s="14" t="s">
        <v>88</v>
      </c>
      <c r="BM242" s="228" t="s">
        <v>519</v>
      </c>
    </row>
    <row r="243" s="2" customFormat="1" ht="24.15" customHeight="1">
      <c r="A243" s="35"/>
      <c r="B243" s="36"/>
      <c r="C243" s="216" t="s">
        <v>520</v>
      </c>
      <c r="D243" s="216" t="s">
        <v>149</v>
      </c>
      <c r="E243" s="217" t="s">
        <v>521</v>
      </c>
      <c r="F243" s="218" t="s">
        <v>522</v>
      </c>
      <c r="G243" s="219" t="s">
        <v>160</v>
      </c>
      <c r="H243" s="220">
        <v>0.13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38</v>
      </c>
      <c r="O243" s="88"/>
      <c r="P243" s="226">
        <f>O243*H243</f>
        <v>0</v>
      </c>
      <c r="Q243" s="226">
        <v>1.6372100000000001</v>
      </c>
      <c r="R243" s="226">
        <f>Q243*H243</f>
        <v>0.21283730000000001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88</v>
      </c>
      <c r="AT243" s="228" t="s">
        <v>149</v>
      </c>
      <c r="AU243" s="228" t="s">
        <v>82</v>
      </c>
      <c r="AY243" s="14" t="s">
        <v>147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78</v>
      </c>
      <c r="BK243" s="229">
        <f>ROUND(I243*H243,2)</f>
        <v>0</v>
      </c>
      <c r="BL243" s="14" t="s">
        <v>88</v>
      </c>
      <c r="BM243" s="228" t="s">
        <v>523</v>
      </c>
    </row>
    <row r="244" s="2" customFormat="1" ht="24.15" customHeight="1">
      <c r="A244" s="35"/>
      <c r="B244" s="36"/>
      <c r="C244" s="216" t="s">
        <v>524</v>
      </c>
      <c r="D244" s="216" t="s">
        <v>149</v>
      </c>
      <c r="E244" s="217" t="s">
        <v>525</v>
      </c>
      <c r="F244" s="218" t="s">
        <v>526</v>
      </c>
      <c r="G244" s="219" t="s">
        <v>160</v>
      </c>
      <c r="H244" s="220">
        <v>0.13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38</v>
      </c>
      <c r="O244" s="88"/>
      <c r="P244" s="226">
        <f>O244*H244</f>
        <v>0</v>
      </c>
      <c r="Q244" s="226">
        <v>0</v>
      </c>
      <c r="R244" s="226">
        <f>Q244*H244</f>
        <v>0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88</v>
      </c>
      <c r="AT244" s="228" t="s">
        <v>149</v>
      </c>
      <c r="AU244" s="228" t="s">
        <v>82</v>
      </c>
      <c r="AY244" s="14" t="s">
        <v>147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78</v>
      </c>
      <c r="BK244" s="229">
        <f>ROUND(I244*H244,2)</f>
        <v>0</v>
      </c>
      <c r="BL244" s="14" t="s">
        <v>88</v>
      </c>
      <c r="BM244" s="228" t="s">
        <v>527</v>
      </c>
    </row>
    <row r="245" s="2" customFormat="1" ht="24.15" customHeight="1">
      <c r="A245" s="35"/>
      <c r="B245" s="36"/>
      <c r="C245" s="216" t="s">
        <v>528</v>
      </c>
      <c r="D245" s="216" t="s">
        <v>149</v>
      </c>
      <c r="E245" s="217" t="s">
        <v>529</v>
      </c>
      <c r="F245" s="218" t="s">
        <v>530</v>
      </c>
      <c r="G245" s="219" t="s">
        <v>234</v>
      </c>
      <c r="H245" s="220">
        <v>912.26499999999999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38</v>
      </c>
      <c r="O245" s="88"/>
      <c r="P245" s="226">
        <f>O245*H245</f>
        <v>0</v>
      </c>
      <c r="Q245" s="226">
        <v>0</v>
      </c>
      <c r="R245" s="226">
        <f>Q245*H245</f>
        <v>0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88</v>
      </c>
      <c r="AT245" s="228" t="s">
        <v>149</v>
      </c>
      <c r="AU245" s="228" t="s">
        <v>82</v>
      </c>
      <c r="AY245" s="14" t="s">
        <v>147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78</v>
      </c>
      <c r="BK245" s="229">
        <f>ROUND(I245*H245,2)</f>
        <v>0</v>
      </c>
      <c r="BL245" s="14" t="s">
        <v>88</v>
      </c>
      <c r="BM245" s="228" t="s">
        <v>531</v>
      </c>
    </row>
    <row r="246" s="2" customFormat="1" ht="24.15" customHeight="1">
      <c r="A246" s="35"/>
      <c r="B246" s="36"/>
      <c r="C246" s="216" t="s">
        <v>532</v>
      </c>
      <c r="D246" s="216" t="s">
        <v>149</v>
      </c>
      <c r="E246" s="217" t="s">
        <v>533</v>
      </c>
      <c r="F246" s="218" t="s">
        <v>534</v>
      </c>
      <c r="G246" s="219" t="s">
        <v>234</v>
      </c>
      <c r="H246" s="220">
        <v>9122.6499999999996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38</v>
      </c>
      <c r="O246" s="88"/>
      <c r="P246" s="226">
        <f>O246*H246</f>
        <v>0</v>
      </c>
      <c r="Q246" s="226">
        <v>0</v>
      </c>
      <c r="R246" s="226">
        <f>Q246*H246</f>
        <v>0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88</v>
      </c>
      <c r="AT246" s="228" t="s">
        <v>149</v>
      </c>
      <c r="AU246" s="228" t="s">
        <v>82</v>
      </c>
      <c r="AY246" s="14" t="s">
        <v>147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78</v>
      </c>
      <c r="BK246" s="229">
        <f>ROUND(I246*H246,2)</f>
        <v>0</v>
      </c>
      <c r="BL246" s="14" t="s">
        <v>88</v>
      </c>
      <c r="BM246" s="228" t="s">
        <v>535</v>
      </c>
    </row>
    <row r="247" s="2" customFormat="1" ht="16.5" customHeight="1">
      <c r="A247" s="35"/>
      <c r="B247" s="36"/>
      <c r="C247" s="216" t="s">
        <v>536</v>
      </c>
      <c r="D247" s="216" t="s">
        <v>149</v>
      </c>
      <c r="E247" s="217" t="s">
        <v>537</v>
      </c>
      <c r="F247" s="218" t="s">
        <v>538</v>
      </c>
      <c r="G247" s="219" t="s">
        <v>160</v>
      </c>
      <c r="H247" s="220">
        <v>10</v>
      </c>
      <c r="I247" s="221"/>
      <c r="J247" s="222">
        <f>ROUND(I247*H247,2)</f>
        <v>0</v>
      </c>
      <c r="K247" s="223"/>
      <c r="L247" s="41"/>
      <c r="M247" s="224" t="s">
        <v>1</v>
      </c>
      <c r="N247" s="225" t="s">
        <v>38</v>
      </c>
      <c r="O247" s="88"/>
      <c r="P247" s="226">
        <f>O247*H247</f>
        <v>0</v>
      </c>
      <c r="Q247" s="226">
        <v>0</v>
      </c>
      <c r="R247" s="226">
        <f>Q247*H247</f>
        <v>0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88</v>
      </c>
      <c r="AT247" s="228" t="s">
        <v>149</v>
      </c>
      <c r="AU247" s="228" t="s">
        <v>82</v>
      </c>
      <c r="AY247" s="14" t="s">
        <v>147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78</v>
      </c>
      <c r="BK247" s="229">
        <f>ROUND(I247*H247,2)</f>
        <v>0</v>
      </c>
      <c r="BL247" s="14" t="s">
        <v>88</v>
      </c>
      <c r="BM247" s="228" t="s">
        <v>539</v>
      </c>
    </row>
    <row r="248" s="12" customFormat="1" ht="22.8" customHeight="1">
      <c r="A248" s="12"/>
      <c r="B248" s="200"/>
      <c r="C248" s="201"/>
      <c r="D248" s="202" t="s">
        <v>72</v>
      </c>
      <c r="E248" s="214" t="s">
        <v>540</v>
      </c>
      <c r="F248" s="214" t="s">
        <v>541</v>
      </c>
      <c r="G248" s="201"/>
      <c r="H248" s="201"/>
      <c r="I248" s="204"/>
      <c r="J248" s="215">
        <f>BK248</f>
        <v>0</v>
      </c>
      <c r="K248" s="201"/>
      <c r="L248" s="206"/>
      <c r="M248" s="207"/>
      <c r="N248" s="208"/>
      <c r="O248" s="208"/>
      <c r="P248" s="209">
        <f>SUM(P249:P253)</f>
        <v>0</v>
      </c>
      <c r="Q248" s="208"/>
      <c r="R248" s="209">
        <f>SUM(R249:R253)</f>
        <v>0</v>
      </c>
      <c r="S248" s="208"/>
      <c r="T248" s="210">
        <f>SUM(T249:T253)</f>
        <v>0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211" t="s">
        <v>78</v>
      </c>
      <c r="AT248" s="212" t="s">
        <v>72</v>
      </c>
      <c r="AU248" s="212" t="s">
        <v>78</v>
      </c>
      <c r="AY248" s="211" t="s">
        <v>147</v>
      </c>
      <c r="BK248" s="213">
        <f>SUM(BK249:BK253)</f>
        <v>0</v>
      </c>
    </row>
    <row r="249" s="2" customFormat="1" ht="24.15" customHeight="1">
      <c r="A249" s="35"/>
      <c r="B249" s="36"/>
      <c r="C249" s="216" t="s">
        <v>542</v>
      </c>
      <c r="D249" s="216" t="s">
        <v>149</v>
      </c>
      <c r="E249" s="217" t="s">
        <v>543</v>
      </c>
      <c r="F249" s="218" t="s">
        <v>544</v>
      </c>
      <c r="G249" s="219" t="s">
        <v>178</v>
      </c>
      <c r="H249" s="220">
        <v>166.90299999999999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38</v>
      </c>
      <c r="O249" s="88"/>
      <c r="P249" s="226">
        <f>O249*H249</f>
        <v>0</v>
      </c>
      <c r="Q249" s="226">
        <v>0</v>
      </c>
      <c r="R249" s="226">
        <f>Q249*H249</f>
        <v>0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88</v>
      </c>
      <c r="AT249" s="228" t="s">
        <v>149</v>
      </c>
      <c r="AU249" s="228" t="s">
        <v>82</v>
      </c>
      <c r="AY249" s="14" t="s">
        <v>147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78</v>
      </c>
      <c r="BK249" s="229">
        <f>ROUND(I249*H249,2)</f>
        <v>0</v>
      </c>
      <c r="BL249" s="14" t="s">
        <v>88</v>
      </c>
      <c r="BM249" s="228" t="s">
        <v>545</v>
      </c>
    </row>
    <row r="250" s="2" customFormat="1" ht="33" customHeight="1">
      <c r="A250" s="35"/>
      <c r="B250" s="36"/>
      <c r="C250" s="216" t="s">
        <v>546</v>
      </c>
      <c r="D250" s="216" t="s">
        <v>149</v>
      </c>
      <c r="E250" s="217" t="s">
        <v>547</v>
      </c>
      <c r="F250" s="218" t="s">
        <v>548</v>
      </c>
      <c r="G250" s="219" t="s">
        <v>178</v>
      </c>
      <c r="H250" s="220">
        <v>1669.03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38</v>
      </c>
      <c r="O250" s="88"/>
      <c r="P250" s="226">
        <f>O250*H250</f>
        <v>0</v>
      </c>
      <c r="Q250" s="226">
        <v>0</v>
      </c>
      <c r="R250" s="226">
        <f>Q250*H250</f>
        <v>0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88</v>
      </c>
      <c r="AT250" s="228" t="s">
        <v>149</v>
      </c>
      <c r="AU250" s="228" t="s">
        <v>82</v>
      </c>
      <c r="AY250" s="14" t="s">
        <v>147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78</v>
      </c>
      <c r="BK250" s="229">
        <f>ROUND(I250*H250,2)</f>
        <v>0</v>
      </c>
      <c r="BL250" s="14" t="s">
        <v>88</v>
      </c>
      <c r="BM250" s="228" t="s">
        <v>549</v>
      </c>
    </row>
    <row r="251" s="2" customFormat="1" ht="24.15" customHeight="1">
      <c r="A251" s="35"/>
      <c r="B251" s="36"/>
      <c r="C251" s="216" t="s">
        <v>550</v>
      </c>
      <c r="D251" s="216" t="s">
        <v>149</v>
      </c>
      <c r="E251" s="217" t="s">
        <v>551</v>
      </c>
      <c r="F251" s="218" t="s">
        <v>552</v>
      </c>
      <c r="G251" s="219" t="s">
        <v>178</v>
      </c>
      <c r="H251" s="220">
        <v>166.90299999999999</v>
      </c>
      <c r="I251" s="221"/>
      <c r="J251" s="222">
        <f>ROUND(I251*H251,2)</f>
        <v>0</v>
      </c>
      <c r="K251" s="223"/>
      <c r="L251" s="41"/>
      <c r="M251" s="224" t="s">
        <v>1</v>
      </c>
      <c r="N251" s="225" t="s">
        <v>38</v>
      </c>
      <c r="O251" s="88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88</v>
      </c>
      <c r="AT251" s="228" t="s">
        <v>149</v>
      </c>
      <c r="AU251" s="228" t="s">
        <v>82</v>
      </c>
      <c r="AY251" s="14" t="s">
        <v>147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78</v>
      </c>
      <c r="BK251" s="229">
        <f>ROUND(I251*H251,2)</f>
        <v>0</v>
      </c>
      <c r="BL251" s="14" t="s">
        <v>88</v>
      </c>
      <c r="BM251" s="228" t="s">
        <v>553</v>
      </c>
    </row>
    <row r="252" s="2" customFormat="1" ht="24.15" customHeight="1">
      <c r="A252" s="35"/>
      <c r="B252" s="36"/>
      <c r="C252" s="216" t="s">
        <v>554</v>
      </c>
      <c r="D252" s="216" t="s">
        <v>149</v>
      </c>
      <c r="E252" s="217" t="s">
        <v>555</v>
      </c>
      <c r="F252" s="218" t="s">
        <v>556</v>
      </c>
      <c r="G252" s="219" t="s">
        <v>178</v>
      </c>
      <c r="H252" s="220">
        <v>3171.1570000000002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38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88</v>
      </c>
      <c r="AT252" s="228" t="s">
        <v>149</v>
      </c>
      <c r="AU252" s="228" t="s">
        <v>82</v>
      </c>
      <c r="AY252" s="14" t="s">
        <v>147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78</v>
      </c>
      <c r="BK252" s="229">
        <f>ROUND(I252*H252,2)</f>
        <v>0</v>
      </c>
      <c r="BL252" s="14" t="s">
        <v>88</v>
      </c>
      <c r="BM252" s="228" t="s">
        <v>557</v>
      </c>
    </row>
    <row r="253" s="2" customFormat="1" ht="33" customHeight="1">
      <c r="A253" s="35"/>
      <c r="B253" s="36"/>
      <c r="C253" s="216" t="s">
        <v>558</v>
      </c>
      <c r="D253" s="216" t="s">
        <v>149</v>
      </c>
      <c r="E253" s="217" t="s">
        <v>559</v>
      </c>
      <c r="F253" s="218" t="s">
        <v>560</v>
      </c>
      <c r="G253" s="219" t="s">
        <v>178</v>
      </c>
      <c r="H253" s="220">
        <v>7.9900000000000002</v>
      </c>
      <c r="I253" s="221"/>
      <c r="J253" s="222">
        <f>ROUND(I253*H253,2)</f>
        <v>0</v>
      </c>
      <c r="K253" s="223"/>
      <c r="L253" s="41"/>
      <c r="M253" s="224" t="s">
        <v>1</v>
      </c>
      <c r="N253" s="225" t="s">
        <v>38</v>
      </c>
      <c r="O253" s="88"/>
      <c r="P253" s="226">
        <f>O253*H253</f>
        <v>0</v>
      </c>
      <c r="Q253" s="226">
        <v>0</v>
      </c>
      <c r="R253" s="226">
        <f>Q253*H253</f>
        <v>0</v>
      </c>
      <c r="S253" s="226">
        <v>0</v>
      </c>
      <c r="T253" s="227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8" t="s">
        <v>88</v>
      </c>
      <c r="AT253" s="228" t="s">
        <v>149</v>
      </c>
      <c r="AU253" s="228" t="s">
        <v>82</v>
      </c>
      <c r="AY253" s="14" t="s">
        <v>147</v>
      </c>
      <c r="BE253" s="229">
        <f>IF(N253="základní",J253,0)</f>
        <v>0</v>
      </c>
      <c r="BF253" s="229">
        <f>IF(N253="snížená",J253,0)</f>
        <v>0</v>
      </c>
      <c r="BG253" s="229">
        <f>IF(N253="zákl. přenesená",J253,0)</f>
        <v>0</v>
      </c>
      <c r="BH253" s="229">
        <f>IF(N253="sníž. přenesená",J253,0)</f>
        <v>0</v>
      </c>
      <c r="BI253" s="229">
        <f>IF(N253="nulová",J253,0)</f>
        <v>0</v>
      </c>
      <c r="BJ253" s="14" t="s">
        <v>78</v>
      </c>
      <c r="BK253" s="229">
        <f>ROUND(I253*H253,2)</f>
        <v>0</v>
      </c>
      <c r="BL253" s="14" t="s">
        <v>88</v>
      </c>
      <c r="BM253" s="228" t="s">
        <v>561</v>
      </c>
    </row>
    <row r="254" s="12" customFormat="1" ht="22.8" customHeight="1">
      <c r="A254" s="12"/>
      <c r="B254" s="200"/>
      <c r="C254" s="201"/>
      <c r="D254" s="202" t="s">
        <v>72</v>
      </c>
      <c r="E254" s="214" t="s">
        <v>562</v>
      </c>
      <c r="F254" s="214" t="s">
        <v>563</v>
      </c>
      <c r="G254" s="201"/>
      <c r="H254" s="201"/>
      <c r="I254" s="204"/>
      <c r="J254" s="215">
        <f>BK254</f>
        <v>0</v>
      </c>
      <c r="K254" s="201"/>
      <c r="L254" s="206"/>
      <c r="M254" s="207"/>
      <c r="N254" s="208"/>
      <c r="O254" s="208"/>
      <c r="P254" s="209">
        <f>SUM(P255:P256)</f>
        <v>0</v>
      </c>
      <c r="Q254" s="208"/>
      <c r="R254" s="209">
        <f>SUM(R255:R256)</f>
        <v>0</v>
      </c>
      <c r="S254" s="208"/>
      <c r="T254" s="210">
        <f>SUM(T255:T256)</f>
        <v>0</v>
      </c>
      <c r="U254" s="12"/>
      <c r="V254" s="12"/>
      <c r="W254" s="12"/>
      <c r="X254" s="12"/>
      <c r="Y254" s="12"/>
      <c r="Z254" s="12"/>
      <c r="AA254" s="12"/>
      <c r="AB254" s="12"/>
      <c r="AC254" s="12"/>
      <c r="AD254" s="12"/>
      <c r="AE254" s="12"/>
      <c r="AR254" s="211" t="s">
        <v>78</v>
      </c>
      <c r="AT254" s="212" t="s">
        <v>72</v>
      </c>
      <c r="AU254" s="212" t="s">
        <v>78</v>
      </c>
      <c r="AY254" s="211" t="s">
        <v>147</v>
      </c>
      <c r="BK254" s="213">
        <f>SUM(BK255:BK256)</f>
        <v>0</v>
      </c>
    </row>
    <row r="255" s="2" customFormat="1" ht="21.75" customHeight="1">
      <c r="A255" s="35"/>
      <c r="B255" s="36"/>
      <c r="C255" s="216" t="s">
        <v>564</v>
      </c>
      <c r="D255" s="216" t="s">
        <v>149</v>
      </c>
      <c r="E255" s="217" t="s">
        <v>565</v>
      </c>
      <c r="F255" s="218" t="s">
        <v>566</v>
      </c>
      <c r="G255" s="219" t="s">
        <v>178</v>
      </c>
      <c r="H255" s="220">
        <v>124.8</v>
      </c>
      <c r="I255" s="221"/>
      <c r="J255" s="222">
        <f>ROUND(I255*H255,2)</f>
        <v>0</v>
      </c>
      <c r="K255" s="223"/>
      <c r="L255" s="41"/>
      <c r="M255" s="224" t="s">
        <v>1</v>
      </c>
      <c r="N255" s="225" t="s">
        <v>38</v>
      </c>
      <c r="O255" s="88"/>
      <c r="P255" s="226">
        <f>O255*H255</f>
        <v>0</v>
      </c>
      <c r="Q255" s="226">
        <v>0</v>
      </c>
      <c r="R255" s="226">
        <f>Q255*H255</f>
        <v>0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88</v>
      </c>
      <c r="AT255" s="228" t="s">
        <v>149</v>
      </c>
      <c r="AU255" s="228" t="s">
        <v>82</v>
      </c>
      <c r="AY255" s="14" t="s">
        <v>147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78</v>
      </c>
      <c r="BK255" s="229">
        <f>ROUND(I255*H255,2)</f>
        <v>0</v>
      </c>
      <c r="BL255" s="14" t="s">
        <v>88</v>
      </c>
      <c r="BM255" s="228" t="s">
        <v>567</v>
      </c>
    </row>
    <row r="256" s="2" customFormat="1" ht="24.15" customHeight="1">
      <c r="A256" s="35"/>
      <c r="B256" s="36"/>
      <c r="C256" s="216" t="s">
        <v>568</v>
      </c>
      <c r="D256" s="216" t="s">
        <v>149</v>
      </c>
      <c r="E256" s="217" t="s">
        <v>569</v>
      </c>
      <c r="F256" s="218" t="s">
        <v>570</v>
      </c>
      <c r="G256" s="219" t="s">
        <v>178</v>
      </c>
      <c r="H256" s="220">
        <v>249.59999999999999</v>
      </c>
      <c r="I256" s="221"/>
      <c r="J256" s="222">
        <f>ROUND(I256*H256,2)</f>
        <v>0</v>
      </c>
      <c r="K256" s="223"/>
      <c r="L256" s="41"/>
      <c r="M256" s="224" t="s">
        <v>1</v>
      </c>
      <c r="N256" s="225" t="s">
        <v>38</v>
      </c>
      <c r="O256" s="88"/>
      <c r="P256" s="226">
        <f>O256*H256</f>
        <v>0</v>
      </c>
      <c r="Q256" s="226">
        <v>0</v>
      </c>
      <c r="R256" s="226">
        <f>Q256*H256</f>
        <v>0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88</v>
      </c>
      <c r="AT256" s="228" t="s">
        <v>149</v>
      </c>
      <c r="AU256" s="228" t="s">
        <v>82</v>
      </c>
      <c r="AY256" s="14" t="s">
        <v>147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78</v>
      </c>
      <c r="BK256" s="229">
        <f>ROUND(I256*H256,2)</f>
        <v>0</v>
      </c>
      <c r="BL256" s="14" t="s">
        <v>88</v>
      </c>
      <c r="BM256" s="228" t="s">
        <v>571</v>
      </c>
    </row>
    <row r="257" s="12" customFormat="1" ht="25.92" customHeight="1">
      <c r="A257" s="12"/>
      <c r="B257" s="200"/>
      <c r="C257" s="201"/>
      <c r="D257" s="202" t="s">
        <v>72</v>
      </c>
      <c r="E257" s="203" t="s">
        <v>572</v>
      </c>
      <c r="F257" s="203" t="s">
        <v>573</v>
      </c>
      <c r="G257" s="201"/>
      <c r="H257" s="201"/>
      <c r="I257" s="204"/>
      <c r="J257" s="205">
        <f>BK257</f>
        <v>0</v>
      </c>
      <c r="K257" s="201"/>
      <c r="L257" s="206"/>
      <c r="M257" s="207"/>
      <c r="N257" s="208"/>
      <c r="O257" s="208"/>
      <c r="P257" s="209">
        <f>P258+P267+P275+P298+P318+P324+P332+P349+P351+P370+P389+P408+P423</f>
        <v>0</v>
      </c>
      <c r="Q257" s="208"/>
      <c r="R257" s="209">
        <f>R258+R267+R275+R298+R318+R324+R332+R349+R351+R370+R389+R408+R423</f>
        <v>24.852682600000005</v>
      </c>
      <c r="S257" s="208"/>
      <c r="T257" s="210">
        <f>T258+T267+T275+T298+T318+T324+T332+T349+T351+T370+T389+T408+T423</f>
        <v>12.412959610000002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1" t="s">
        <v>82</v>
      </c>
      <c r="AT257" s="212" t="s">
        <v>72</v>
      </c>
      <c r="AU257" s="212" t="s">
        <v>73</v>
      </c>
      <c r="AY257" s="211" t="s">
        <v>147</v>
      </c>
      <c r="BK257" s="213">
        <f>BK258+BK267+BK275+BK298+BK318+BK324+BK332+BK349+BK351+BK370+BK389+BK408+BK423</f>
        <v>0</v>
      </c>
    </row>
    <row r="258" s="12" customFormat="1" ht="22.8" customHeight="1">
      <c r="A258" s="12"/>
      <c r="B258" s="200"/>
      <c r="C258" s="201"/>
      <c r="D258" s="202" t="s">
        <v>72</v>
      </c>
      <c r="E258" s="214" t="s">
        <v>574</v>
      </c>
      <c r="F258" s="214" t="s">
        <v>575</v>
      </c>
      <c r="G258" s="201"/>
      <c r="H258" s="201"/>
      <c r="I258" s="204"/>
      <c r="J258" s="215">
        <f>BK258</f>
        <v>0</v>
      </c>
      <c r="K258" s="201"/>
      <c r="L258" s="206"/>
      <c r="M258" s="207"/>
      <c r="N258" s="208"/>
      <c r="O258" s="208"/>
      <c r="P258" s="209">
        <f>SUM(P259:P266)</f>
        <v>0</v>
      </c>
      <c r="Q258" s="208"/>
      <c r="R258" s="209">
        <f>SUM(R259:R266)</f>
        <v>0.36524003000000005</v>
      </c>
      <c r="S258" s="208"/>
      <c r="T258" s="210">
        <f>SUM(T259:T266)</f>
        <v>0</v>
      </c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R258" s="211" t="s">
        <v>82</v>
      </c>
      <c r="AT258" s="212" t="s">
        <v>72</v>
      </c>
      <c r="AU258" s="212" t="s">
        <v>78</v>
      </c>
      <c r="AY258" s="211" t="s">
        <v>147</v>
      </c>
      <c r="BK258" s="213">
        <f>SUM(BK259:BK266)</f>
        <v>0</v>
      </c>
    </row>
    <row r="259" s="2" customFormat="1" ht="24.15" customHeight="1">
      <c r="A259" s="35"/>
      <c r="B259" s="36"/>
      <c r="C259" s="216" t="s">
        <v>576</v>
      </c>
      <c r="D259" s="216" t="s">
        <v>149</v>
      </c>
      <c r="E259" s="217" t="s">
        <v>577</v>
      </c>
      <c r="F259" s="218" t="s">
        <v>578</v>
      </c>
      <c r="G259" s="219" t="s">
        <v>234</v>
      </c>
      <c r="H259" s="220">
        <v>70.093000000000004</v>
      </c>
      <c r="I259" s="221"/>
      <c r="J259" s="222">
        <f>ROUND(I259*H259,2)</f>
        <v>0</v>
      </c>
      <c r="K259" s="223"/>
      <c r="L259" s="41"/>
      <c r="M259" s="224" t="s">
        <v>1</v>
      </c>
      <c r="N259" s="225" t="s">
        <v>38</v>
      </c>
      <c r="O259" s="88"/>
      <c r="P259" s="226">
        <f>O259*H259</f>
        <v>0</v>
      </c>
      <c r="Q259" s="226">
        <v>0.0035000000000000001</v>
      </c>
      <c r="R259" s="226">
        <f>Q259*H259</f>
        <v>0.24532550000000003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211</v>
      </c>
      <c r="AT259" s="228" t="s">
        <v>149</v>
      </c>
      <c r="AU259" s="228" t="s">
        <v>82</v>
      </c>
      <c r="AY259" s="14" t="s">
        <v>147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4" t="s">
        <v>78</v>
      </c>
      <c r="BK259" s="229">
        <f>ROUND(I259*H259,2)</f>
        <v>0</v>
      </c>
      <c r="BL259" s="14" t="s">
        <v>211</v>
      </c>
      <c r="BM259" s="228" t="s">
        <v>579</v>
      </c>
    </row>
    <row r="260" s="2" customFormat="1" ht="24.15" customHeight="1">
      <c r="A260" s="35"/>
      <c r="B260" s="36"/>
      <c r="C260" s="216" t="s">
        <v>580</v>
      </c>
      <c r="D260" s="216" t="s">
        <v>149</v>
      </c>
      <c r="E260" s="217" t="s">
        <v>581</v>
      </c>
      <c r="F260" s="218" t="s">
        <v>582</v>
      </c>
      <c r="G260" s="219" t="s">
        <v>234</v>
      </c>
      <c r="H260" s="220">
        <v>29.524000000000001</v>
      </c>
      <c r="I260" s="221"/>
      <c r="J260" s="222">
        <f>ROUND(I260*H260,2)</f>
        <v>0</v>
      </c>
      <c r="K260" s="223"/>
      <c r="L260" s="41"/>
      <c r="M260" s="224" t="s">
        <v>1</v>
      </c>
      <c r="N260" s="225" t="s">
        <v>38</v>
      </c>
      <c r="O260" s="88"/>
      <c r="P260" s="226">
        <f>O260*H260</f>
        <v>0</v>
      </c>
      <c r="Q260" s="226">
        <v>0.0035000000000000001</v>
      </c>
      <c r="R260" s="226">
        <f>Q260*H260</f>
        <v>0.10333400000000001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211</v>
      </c>
      <c r="AT260" s="228" t="s">
        <v>149</v>
      </c>
      <c r="AU260" s="228" t="s">
        <v>82</v>
      </c>
      <c r="AY260" s="14" t="s">
        <v>147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78</v>
      </c>
      <c r="BK260" s="229">
        <f>ROUND(I260*H260,2)</f>
        <v>0</v>
      </c>
      <c r="BL260" s="14" t="s">
        <v>211</v>
      </c>
      <c r="BM260" s="228" t="s">
        <v>583</v>
      </c>
    </row>
    <row r="261" s="2" customFormat="1" ht="37.8" customHeight="1">
      <c r="A261" s="35"/>
      <c r="B261" s="36"/>
      <c r="C261" s="216" t="s">
        <v>584</v>
      </c>
      <c r="D261" s="216" t="s">
        <v>149</v>
      </c>
      <c r="E261" s="217" t="s">
        <v>585</v>
      </c>
      <c r="F261" s="218" t="s">
        <v>586</v>
      </c>
      <c r="G261" s="219" t="s">
        <v>234</v>
      </c>
      <c r="H261" s="220">
        <v>1.3580000000000001</v>
      </c>
      <c r="I261" s="221"/>
      <c r="J261" s="222">
        <f>ROUND(I261*H261,2)</f>
        <v>0</v>
      </c>
      <c r="K261" s="223"/>
      <c r="L261" s="41"/>
      <c r="M261" s="224" t="s">
        <v>1</v>
      </c>
      <c r="N261" s="225" t="s">
        <v>38</v>
      </c>
      <c r="O261" s="88"/>
      <c r="P261" s="226">
        <f>O261*H261</f>
        <v>0</v>
      </c>
      <c r="Q261" s="226">
        <v>0.0035000000000000001</v>
      </c>
      <c r="R261" s="226">
        <f>Q261*H261</f>
        <v>0.0047530000000000003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211</v>
      </c>
      <c r="AT261" s="228" t="s">
        <v>149</v>
      </c>
      <c r="AU261" s="228" t="s">
        <v>82</v>
      </c>
      <c r="AY261" s="14" t="s">
        <v>147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4" t="s">
        <v>78</v>
      </c>
      <c r="BK261" s="229">
        <f>ROUND(I261*H261,2)</f>
        <v>0</v>
      </c>
      <c r="BL261" s="14" t="s">
        <v>211</v>
      </c>
      <c r="BM261" s="228" t="s">
        <v>587</v>
      </c>
    </row>
    <row r="262" s="2" customFormat="1" ht="37.8" customHeight="1">
      <c r="A262" s="35"/>
      <c r="B262" s="36"/>
      <c r="C262" s="216" t="s">
        <v>588</v>
      </c>
      <c r="D262" s="216" t="s">
        <v>149</v>
      </c>
      <c r="E262" s="217" t="s">
        <v>589</v>
      </c>
      <c r="F262" s="218" t="s">
        <v>590</v>
      </c>
      <c r="G262" s="219" t="s">
        <v>234</v>
      </c>
      <c r="H262" s="220">
        <v>2.7149999999999999</v>
      </c>
      <c r="I262" s="221"/>
      <c r="J262" s="222">
        <f>ROUND(I262*H262,2)</f>
        <v>0</v>
      </c>
      <c r="K262" s="223"/>
      <c r="L262" s="41"/>
      <c r="M262" s="224" t="s">
        <v>1</v>
      </c>
      <c r="N262" s="225" t="s">
        <v>38</v>
      </c>
      <c r="O262" s="88"/>
      <c r="P262" s="226">
        <f>O262*H262</f>
        <v>0</v>
      </c>
      <c r="Q262" s="226">
        <v>0.0035000000000000001</v>
      </c>
      <c r="R262" s="226">
        <f>Q262*H262</f>
        <v>0.0095025000000000005</v>
      </c>
      <c r="S262" s="226">
        <v>0</v>
      </c>
      <c r="T262" s="22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211</v>
      </c>
      <c r="AT262" s="228" t="s">
        <v>149</v>
      </c>
      <c r="AU262" s="228" t="s">
        <v>82</v>
      </c>
      <c r="AY262" s="14" t="s">
        <v>147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4" t="s">
        <v>78</v>
      </c>
      <c r="BK262" s="229">
        <f>ROUND(I262*H262,2)</f>
        <v>0</v>
      </c>
      <c r="BL262" s="14" t="s">
        <v>211</v>
      </c>
      <c r="BM262" s="228" t="s">
        <v>591</v>
      </c>
    </row>
    <row r="263" s="2" customFormat="1" ht="24.15" customHeight="1">
      <c r="A263" s="35"/>
      <c r="B263" s="36"/>
      <c r="C263" s="216" t="s">
        <v>592</v>
      </c>
      <c r="D263" s="216" t="s">
        <v>149</v>
      </c>
      <c r="E263" s="217" t="s">
        <v>593</v>
      </c>
      <c r="F263" s="218" t="s">
        <v>594</v>
      </c>
      <c r="G263" s="219" t="s">
        <v>222</v>
      </c>
      <c r="H263" s="220">
        <v>73.810000000000002</v>
      </c>
      <c r="I263" s="221"/>
      <c r="J263" s="222">
        <f>ROUND(I263*H263,2)</f>
        <v>0</v>
      </c>
      <c r="K263" s="223"/>
      <c r="L263" s="41"/>
      <c r="M263" s="224" t="s">
        <v>1</v>
      </c>
      <c r="N263" s="225" t="s">
        <v>38</v>
      </c>
      <c r="O263" s="88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211</v>
      </c>
      <c r="AT263" s="228" t="s">
        <v>149</v>
      </c>
      <c r="AU263" s="228" t="s">
        <v>82</v>
      </c>
      <c r="AY263" s="14" t="s">
        <v>147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78</v>
      </c>
      <c r="BK263" s="229">
        <f>ROUND(I263*H263,2)</f>
        <v>0</v>
      </c>
      <c r="BL263" s="14" t="s">
        <v>211</v>
      </c>
      <c r="BM263" s="228" t="s">
        <v>595</v>
      </c>
    </row>
    <row r="264" s="2" customFormat="1" ht="16.5" customHeight="1">
      <c r="A264" s="35"/>
      <c r="B264" s="36"/>
      <c r="C264" s="230" t="s">
        <v>596</v>
      </c>
      <c r="D264" s="230" t="s">
        <v>207</v>
      </c>
      <c r="E264" s="231" t="s">
        <v>597</v>
      </c>
      <c r="F264" s="232" t="s">
        <v>598</v>
      </c>
      <c r="G264" s="233" t="s">
        <v>222</v>
      </c>
      <c r="H264" s="234">
        <v>77.501000000000005</v>
      </c>
      <c r="I264" s="235"/>
      <c r="J264" s="236">
        <f>ROUND(I264*H264,2)</f>
        <v>0</v>
      </c>
      <c r="K264" s="237"/>
      <c r="L264" s="238"/>
      <c r="M264" s="239" t="s">
        <v>1</v>
      </c>
      <c r="N264" s="240" t="s">
        <v>38</v>
      </c>
      <c r="O264" s="88"/>
      <c r="P264" s="226">
        <f>O264*H264</f>
        <v>0</v>
      </c>
      <c r="Q264" s="226">
        <v>3.0000000000000001E-05</v>
      </c>
      <c r="R264" s="226">
        <f>Q264*H264</f>
        <v>0.0023250300000000001</v>
      </c>
      <c r="S264" s="226">
        <v>0</v>
      </c>
      <c r="T264" s="227">
        <f>S264*H264</f>
        <v>0</v>
      </c>
      <c r="U264" s="35"/>
      <c r="V264" s="35"/>
      <c r="W264" s="35"/>
      <c r="X264" s="35"/>
      <c r="Y264" s="35"/>
      <c r="Z264" s="35"/>
      <c r="AA264" s="35"/>
      <c r="AB264" s="35"/>
      <c r="AC264" s="35"/>
      <c r="AD264" s="35"/>
      <c r="AE264" s="35"/>
      <c r="AR264" s="228" t="s">
        <v>279</v>
      </c>
      <c r="AT264" s="228" t="s">
        <v>207</v>
      </c>
      <c r="AU264" s="228" t="s">
        <v>82</v>
      </c>
      <c r="AY264" s="14" t="s">
        <v>147</v>
      </c>
      <c r="BE264" s="229">
        <f>IF(N264="základní",J264,0)</f>
        <v>0</v>
      </c>
      <c r="BF264" s="229">
        <f>IF(N264="snížená",J264,0)</f>
        <v>0</v>
      </c>
      <c r="BG264" s="229">
        <f>IF(N264="zákl. přenesená",J264,0)</f>
        <v>0</v>
      </c>
      <c r="BH264" s="229">
        <f>IF(N264="sníž. přenesená",J264,0)</f>
        <v>0</v>
      </c>
      <c r="BI264" s="229">
        <f>IF(N264="nulová",J264,0)</f>
        <v>0</v>
      </c>
      <c r="BJ264" s="14" t="s">
        <v>78</v>
      </c>
      <c r="BK264" s="229">
        <f>ROUND(I264*H264,2)</f>
        <v>0</v>
      </c>
      <c r="BL264" s="14" t="s">
        <v>211</v>
      </c>
      <c r="BM264" s="228" t="s">
        <v>599</v>
      </c>
    </row>
    <row r="265" s="2" customFormat="1" ht="33" customHeight="1">
      <c r="A265" s="35"/>
      <c r="B265" s="36"/>
      <c r="C265" s="216" t="s">
        <v>600</v>
      </c>
      <c r="D265" s="216" t="s">
        <v>149</v>
      </c>
      <c r="E265" s="217" t="s">
        <v>601</v>
      </c>
      <c r="F265" s="218" t="s">
        <v>602</v>
      </c>
      <c r="G265" s="219" t="s">
        <v>178</v>
      </c>
      <c r="H265" s="220">
        <v>0.36499999999999999</v>
      </c>
      <c r="I265" s="221"/>
      <c r="J265" s="222">
        <f>ROUND(I265*H265,2)</f>
        <v>0</v>
      </c>
      <c r="K265" s="223"/>
      <c r="L265" s="41"/>
      <c r="M265" s="224" t="s">
        <v>1</v>
      </c>
      <c r="N265" s="225" t="s">
        <v>38</v>
      </c>
      <c r="O265" s="88"/>
      <c r="P265" s="226">
        <f>O265*H265</f>
        <v>0</v>
      </c>
      <c r="Q265" s="226">
        <v>0</v>
      </c>
      <c r="R265" s="226">
        <f>Q265*H265</f>
        <v>0</v>
      </c>
      <c r="S265" s="226">
        <v>0</v>
      </c>
      <c r="T265" s="227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211</v>
      </c>
      <c r="AT265" s="228" t="s">
        <v>149</v>
      </c>
      <c r="AU265" s="228" t="s">
        <v>82</v>
      </c>
      <c r="AY265" s="14" t="s">
        <v>147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78</v>
      </c>
      <c r="BK265" s="229">
        <f>ROUND(I265*H265,2)</f>
        <v>0</v>
      </c>
      <c r="BL265" s="14" t="s">
        <v>211</v>
      </c>
      <c r="BM265" s="228" t="s">
        <v>603</v>
      </c>
    </row>
    <row r="266" s="2" customFormat="1" ht="37.8" customHeight="1">
      <c r="A266" s="35"/>
      <c r="B266" s="36"/>
      <c r="C266" s="216" t="s">
        <v>604</v>
      </c>
      <c r="D266" s="216" t="s">
        <v>149</v>
      </c>
      <c r="E266" s="217" t="s">
        <v>605</v>
      </c>
      <c r="F266" s="218" t="s">
        <v>606</v>
      </c>
      <c r="G266" s="219" t="s">
        <v>178</v>
      </c>
      <c r="H266" s="220">
        <v>1.825</v>
      </c>
      <c r="I266" s="221"/>
      <c r="J266" s="222">
        <f>ROUND(I266*H266,2)</f>
        <v>0</v>
      </c>
      <c r="K266" s="223"/>
      <c r="L266" s="41"/>
      <c r="M266" s="224" t="s">
        <v>1</v>
      </c>
      <c r="N266" s="225" t="s">
        <v>38</v>
      </c>
      <c r="O266" s="88"/>
      <c r="P266" s="226">
        <f>O266*H266</f>
        <v>0</v>
      </c>
      <c r="Q266" s="226">
        <v>0</v>
      </c>
      <c r="R266" s="226">
        <f>Q266*H266</f>
        <v>0</v>
      </c>
      <c r="S266" s="226">
        <v>0</v>
      </c>
      <c r="T266" s="227">
        <f>S266*H266</f>
        <v>0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211</v>
      </c>
      <c r="AT266" s="228" t="s">
        <v>149</v>
      </c>
      <c r="AU266" s="228" t="s">
        <v>82</v>
      </c>
      <c r="AY266" s="14" t="s">
        <v>147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4" t="s">
        <v>78</v>
      </c>
      <c r="BK266" s="229">
        <f>ROUND(I266*H266,2)</f>
        <v>0</v>
      </c>
      <c r="BL266" s="14" t="s">
        <v>211</v>
      </c>
      <c r="BM266" s="228" t="s">
        <v>607</v>
      </c>
    </row>
    <row r="267" s="12" customFormat="1" ht="22.8" customHeight="1">
      <c r="A267" s="12"/>
      <c r="B267" s="200"/>
      <c r="C267" s="201"/>
      <c r="D267" s="202" t="s">
        <v>72</v>
      </c>
      <c r="E267" s="214" t="s">
        <v>608</v>
      </c>
      <c r="F267" s="214" t="s">
        <v>609</v>
      </c>
      <c r="G267" s="201"/>
      <c r="H267" s="201"/>
      <c r="I267" s="204"/>
      <c r="J267" s="215">
        <f>BK267</f>
        <v>0</v>
      </c>
      <c r="K267" s="201"/>
      <c r="L267" s="206"/>
      <c r="M267" s="207"/>
      <c r="N267" s="208"/>
      <c r="O267" s="208"/>
      <c r="P267" s="209">
        <f>SUM(P268:P274)</f>
        <v>0</v>
      </c>
      <c r="Q267" s="208"/>
      <c r="R267" s="209">
        <f>SUM(R268:R274)</f>
        <v>1.0781963800000001</v>
      </c>
      <c r="S267" s="208"/>
      <c r="T267" s="210">
        <f>SUM(T268:T274)</f>
        <v>0</v>
      </c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R267" s="211" t="s">
        <v>82</v>
      </c>
      <c r="AT267" s="212" t="s">
        <v>72</v>
      </c>
      <c r="AU267" s="212" t="s">
        <v>78</v>
      </c>
      <c r="AY267" s="211" t="s">
        <v>147</v>
      </c>
      <c r="BK267" s="213">
        <f>SUM(BK268:BK274)</f>
        <v>0</v>
      </c>
    </row>
    <row r="268" s="2" customFormat="1" ht="24.15" customHeight="1">
      <c r="A268" s="35"/>
      <c r="B268" s="36"/>
      <c r="C268" s="216" t="s">
        <v>610</v>
      </c>
      <c r="D268" s="216" t="s">
        <v>149</v>
      </c>
      <c r="E268" s="217" t="s">
        <v>611</v>
      </c>
      <c r="F268" s="218" t="s">
        <v>612</v>
      </c>
      <c r="G268" s="219" t="s">
        <v>234</v>
      </c>
      <c r="H268" s="220">
        <v>127.015</v>
      </c>
      <c r="I268" s="221"/>
      <c r="J268" s="222">
        <f>ROUND(I268*H268,2)</f>
        <v>0</v>
      </c>
      <c r="K268" s="223"/>
      <c r="L268" s="41"/>
      <c r="M268" s="224" t="s">
        <v>1</v>
      </c>
      <c r="N268" s="225" t="s">
        <v>38</v>
      </c>
      <c r="O268" s="88"/>
      <c r="P268" s="226">
        <f>O268*H268</f>
        <v>0</v>
      </c>
      <c r="Q268" s="226">
        <v>0.00029999999999999997</v>
      </c>
      <c r="R268" s="226">
        <f>Q268*H268</f>
        <v>0.038104499999999999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211</v>
      </c>
      <c r="AT268" s="228" t="s">
        <v>149</v>
      </c>
      <c r="AU268" s="228" t="s">
        <v>82</v>
      </c>
      <c r="AY268" s="14" t="s">
        <v>147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4" t="s">
        <v>78</v>
      </c>
      <c r="BK268" s="229">
        <f>ROUND(I268*H268,2)</f>
        <v>0</v>
      </c>
      <c r="BL268" s="14" t="s">
        <v>211</v>
      </c>
      <c r="BM268" s="228" t="s">
        <v>613</v>
      </c>
    </row>
    <row r="269" s="2" customFormat="1" ht="24.15" customHeight="1">
      <c r="A269" s="35"/>
      <c r="B269" s="36"/>
      <c r="C269" s="230" t="s">
        <v>614</v>
      </c>
      <c r="D269" s="230" t="s">
        <v>207</v>
      </c>
      <c r="E269" s="231" t="s">
        <v>615</v>
      </c>
      <c r="F269" s="232" t="s">
        <v>616</v>
      </c>
      <c r="G269" s="233" t="s">
        <v>234</v>
      </c>
      <c r="H269" s="234">
        <v>133.36600000000001</v>
      </c>
      <c r="I269" s="235"/>
      <c r="J269" s="236">
        <f>ROUND(I269*H269,2)</f>
        <v>0</v>
      </c>
      <c r="K269" s="237"/>
      <c r="L269" s="238"/>
      <c r="M269" s="239" t="s">
        <v>1</v>
      </c>
      <c r="N269" s="240" t="s">
        <v>38</v>
      </c>
      <c r="O269" s="88"/>
      <c r="P269" s="226">
        <f>O269*H269</f>
        <v>0</v>
      </c>
      <c r="Q269" s="226">
        <v>0.0066</v>
      </c>
      <c r="R269" s="226">
        <f>Q269*H269</f>
        <v>0.8802156000000001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279</v>
      </c>
      <c r="AT269" s="228" t="s">
        <v>207</v>
      </c>
      <c r="AU269" s="228" t="s">
        <v>82</v>
      </c>
      <c r="AY269" s="14" t="s">
        <v>147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78</v>
      </c>
      <c r="BK269" s="229">
        <f>ROUND(I269*H269,2)</f>
        <v>0</v>
      </c>
      <c r="BL269" s="14" t="s">
        <v>211</v>
      </c>
      <c r="BM269" s="228" t="s">
        <v>617</v>
      </c>
    </row>
    <row r="270" s="2" customFormat="1" ht="24.15" customHeight="1">
      <c r="A270" s="35"/>
      <c r="B270" s="36"/>
      <c r="C270" s="216" t="s">
        <v>618</v>
      </c>
      <c r="D270" s="216" t="s">
        <v>149</v>
      </c>
      <c r="E270" s="217" t="s">
        <v>619</v>
      </c>
      <c r="F270" s="218" t="s">
        <v>620</v>
      </c>
      <c r="G270" s="219" t="s">
        <v>234</v>
      </c>
      <c r="H270" s="220">
        <v>129.583</v>
      </c>
      <c r="I270" s="221"/>
      <c r="J270" s="222">
        <f>ROUND(I270*H270,2)</f>
        <v>0</v>
      </c>
      <c r="K270" s="223"/>
      <c r="L270" s="41"/>
      <c r="M270" s="224" t="s">
        <v>1</v>
      </c>
      <c r="N270" s="225" t="s">
        <v>38</v>
      </c>
      <c r="O270" s="88"/>
      <c r="P270" s="226">
        <f>O270*H270</f>
        <v>0</v>
      </c>
      <c r="Q270" s="226">
        <v>1.0000000000000001E-05</v>
      </c>
      <c r="R270" s="226">
        <f>Q270*H270</f>
        <v>0.00129583</v>
      </c>
      <c r="S270" s="226">
        <v>0</v>
      </c>
      <c r="T270" s="227">
        <f>S270*H270</f>
        <v>0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211</v>
      </c>
      <c r="AT270" s="228" t="s">
        <v>149</v>
      </c>
      <c r="AU270" s="228" t="s">
        <v>82</v>
      </c>
      <c r="AY270" s="14" t="s">
        <v>147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4" t="s">
        <v>78</v>
      </c>
      <c r="BK270" s="229">
        <f>ROUND(I270*H270,2)</f>
        <v>0</v>
      </c>
      <c r="BL270" s="14" t="s">
        <v>211</v>
      </c>
      <c r="BM270" s="228" t="s">
        <v>621</v>
      </c>
    </row>
    <row r="271" s="2" customFormat="1" ht="24.15" customHeight="1">
      <c r="A271" s="35"/>
      <c r="B271" s="36"/>
      <c r="C271" s="230" t="s">
        <v>622</v>
      </c>
      <c r="D271" s="230" t="s">
        <v>207</v>
      </c>
      <c r="E271" s="231" t="s">
        <v>623</v>
      </c>
      <c r="F271" s="232" t="s">
        <v>624</v>
      </c>
      <c r="G271" s="233" t="s">
        <v>234</v>
      </c>
      <c r="H271" s="234">
        <v>151.029</v>
      </c>
      <c r="I271" s="235"/>
      <c r="J271" s="236">
        <f>ROUND(I271*H271,2)</f>
        <v>0</v>
      </c>
      <c r="K271" s="237"/>
      <c r="L271" s="238"/>
      <c r="M271" s="239" t="s">
        <v>1</v>
      </c>
      <c r="N271" s="240" t="s">
        <v>38</v>
      </c>
      <c r="O271" s="88"/>
      <c r="P271" s="226">
        <f>O271*H271</f>
        <v>0</v>
      </c>
      <c r="Q271" s="226">
        <v>0.0010499999999999999</v>
      </c>
      <c r="R271" s="226">
        <f>Q271*H271</f>
        <v>0.15858044999999998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279</v>
      </c>
      <c r="AT271" s="228" t="s">
        <v>207</v>
      </c>
      <c r="AU271" s="228" t="s">
        <v>82</v>
      </c>
      <c r="AY271" s="14" t="s">
        <v>147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4" t="s">
        <v>78</v>
      </c>
      <c r="BK271" s="229">
        <f>ROUND(I271*H271,2)</f>
        <v>0</v>
      </c>
      <c r="BL271" s="14" t="s">
        <v>211</v>
      </c>
      <c r="BM271" s="228" t="s">
        <v>625</v>
      </c>
    </row>
    <row r="272" s="2" customFormat="1" ht="24.15" customHeight="1">
      <c r="A272" s="35"/>
      <c r="B272" s="36"/>
      <c r="C272" s="216" t="s">
        <v>626</v>
      </c>
      <c r="D272" s="216" t="s">
        <v>149</v>
      </c>
      <c r="E272" s="217" t="s">
        <v>627</v>
      </c>
      <c r="F272" s="218" t="s">
        <v>628</v>
      </c>
      <c r="G272" s="219" t="s">
        <v>178</v>
      </c>
      <c r="H272" s="220">
        <v>1.0780000000000001</v>
      </c>
      <c r="I272" s="221"/>
      <c r="J272" s="222">
        <f>ROUND(I272*H272,2)</f>
        <v>0</v>
      </c>
      <c r="K272" s="223"/>
      <c r="L272" s="41"/>
      <c r="M272" s="224" t="s">
        <v>1</v>
      </c>
      <c r="N272" s="225" t="s">
        <v>38</v>
      </c>
      <c r="O272" s="88"/>
      <c r="P272" s="226">
        <f>O272*H272</f>
        <v>0</v>
      </c>
      <c r="Q272" s="226">
        <v>0</v>
      </c>
      <c r="R272" s="226">
        <f>Q272*H272</f>
        <v>0</v>
      </c>
      <c r="S272" s="226">
        <v>0</v>
      </c>
      <c r="T272" s="227">
        <f>S272*H272</f>
        <v>0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8" t="s">
        <v>211</v>
      </c>
      <c r="AT272" s="228" t="s">
        <v>149</v>
      </c>
      <c r="AU272" s="228" t="s">
        <v>82</v>
      </c>
      <c r="AY272" s="14" t="s">
        <v>147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4" t="s">
        <v>78</v>
      </c>
      <c r="BK272" s="229">
        <f>ROUND(I272*H272,2)</f>
        <v>0</v>
      </c>
      <c r="BL272" s="14" t="s">
        <v>211</v>
      </c>
      <c r="BM272" s="228" t="s">
        <v>629</v>
      </c>
    </row>
    <row r="273" s="2" customFormat="1" ht="24.15" customHeight="1">
      <c r="A273" s="35"/>
      <c r="B273" s="36"/>
      <c r="C273" s="216" t="s">
        <v>630</v>
      </c>
      <c r="D273" s="216" t="s">
        <v>149</v>
      </c>
      <c r="E273" s="217" t="s">
        <v>631</v>
      </c>
      <c r="F273" s="218" t="s">
        <v>632</v>
      </c>
      <c r="G273" s="219" t="s">
        <v>178</v>
      </c>
      <c r="H273" s="220">
        <v>1.0780000000000001</v>
      </c>
      <c r="I273" s="221"/>
      <c r="J273" s="222">
        <f>ROUND(I273*H273,2)</f>
        <v>0</v>
      </c>
      <c r="K273" s="223"/>
      <c r="L273" s="41"/>
      <c r="M273" s="224" t="s">
        <v>1</v>
      </c>
      <c r="N273" s="225" t="s">
        <v>38</v>
      </c>
      <c r="O273" s="88"/>
      <c r="P273" s="226">
        <f>O273*H273</f>
        <v>0</v>
      </c>
      <c r="Q273" s="226">
        <v>0</v>
      </c>
      <c r="R273" s="226">
        <f>Q273*H273</f>
        <v>0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211</v>
      </c>
      <c r="AT273" s="228" t="s">
        <v>149</v>
      </c>
      <c r="AU273" s="228" t="s">
        <v>82</v>
      </c>
      <c r="AY273" s="14" t="s">
        <v>147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4" t="s">
        <v>78</v>
      </c>
      <c r="BK273" s="229">
        <f>ROUND(I273*H273,2)</f>
        <v>0</v>
      </c>
      <c r="BL273" s="14" t="s">
        <v>211</v>
      </c>
      <c r="BM273" s="228" t="s">
        <v>633</v>
      </c>
    </row>
    <row r="274" s="2" customFormat="1" ht="33" customHeight="1">
      <c r="A274" s="35"/>
      <c r="B274" s="36"/>
      <c r="C274" s="216" t="s">
        <v>634</v>
      </c>
      <c r="D274" s="216" t="s">
        <v>149</v>
      </c>
      <c r="E274" s="217" t="s">
        <v>635</v>
      </c>
      <c r="F274" s="218" t="s">
        <v>636</v>
      </c>
      <c r="G274" s="219" t="s">
        <v>178</v>
      </c>
      <c r="H274" s="220">
        <v>5.3899999999999997</v>
      </c>
      <c r="I274" s="221"/>
      <c r="J274" s="222">
        <f>ROUND(I274*H274,2)</f>
        <v>0</v>
      </c>
      <c r="K274" s="223"/>
      <c r="L274" s="41"/>
      <c r="M274" s="224" t="s">
        <v>1</v>
      </c>
      <c r="N274" s="225" t="s">
        <v>38</v>
      </c>
      <c r="O274" s="88"/>
      <c r="P274" s="226">
        <f>O274*H274</f>
        <v>0</v>
      </c>
      <c r="Q274" s="226">
        <v>0</v>
      </c>
      <c r="R274" s="226">
        <f>Q274*H274</f>
        <v>0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211</v>
      </c>
      <c r="AT274" s="228" t="s">
        <v>149</v>
      </c>
      <c r="AU274" s="228" t="s">
        <v>82</v>
      </c>
      <c r="AY274" s="14" t="s">
        <v>147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4" t="s">
        <v>78</v>
      </c>
      <c r="BK274" s="229">
        <f>ROUND(I274*H274,2)</f>
        <v>0</v>
      </c>
      <c r="BL274" s="14" t="s">
        <v>211</v>
      </c>
      <c r="BM274" s="228" t="s">
        <v>637</v>
      </c>
    </row>
    <row r="275" s="12" customFormat="1" ht="22.8" customHeight="1">
      <c r="A275" s="12"/>
      <c r="B275" s="200"/>
      <c r="C275" s="201"/>
      <c r="D275" s="202" t="s">
        <v>72</v>
      </c>
      <c r="E275" s="214" t="s">
        <v>638</v>
      </c>
      <c r="F275" s="214" t="s">
        <v>639</v>
      </c>
      <c r="G275" s="201"/>
      <c r="H275" s="201"/>
      <c r="I275" s="204"/>
      <c r="J275" s="215">
        <f>BK275</f>
        <v>0</v>
      </c>
      <c r="K275" s="201"/>
      <c r="L275" s="206"/>
      <c r="M275" s="207"/>
      <c r="N275" s="208"/>
      <c r="O275" s="208"/>
      <c r="P275" s="209">
        <f>SUM(P276:P297)</f>
        <v>0</v>
      </c>
      <c r="Q275" s="208"/>
      <c r="R275" s="209">
        <f>SUM(R276:R297)</f>
        <v>6.0910294999999994</v>
      </c>
      <c r="S275" s="208"/>
      <c r="T275" s="210">
        <f>SUM(T276:T297)</f>
        <v>7.5216597400000005</v>
      </c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R275" s="211" t="s">
        <v>82</v>
      </c>
      <c r="AT275" s="212" t="s">
        <v>72</v>
      </c>
      <c r="AU275" s="212" t="s">
        <v>78</v>
      </c>
      <c r="AY275" s="211" t="s">
        <v>147</v>
      </c>
      <c r="BK275" s="213">
        <f>SUM(BK276:BK297)</f>
        <v>0</v>
      </c>
    </row>
    <row r="276" s="2" customFormat="1" ht="33" customHeight="1">
      <c r="A276" s="35"/>
      <c r="B276" s="36"/>
      <c r="C276" s="216" t="s">
        <v>640</v>
      </c>
      <c r="D276" s="216" t="s">
        <v>149</v>
      </c>
      <c r="E276" s="217" t="s">
        <v>641</v>
      </c>
      <c r="F276" s="218" t="s">
        <v>642</v>
      </c>
      <c r="G276" s="219" t="s">
        <v>160</v>
      </c>
      <c r="H276" s="220">
        <v>2</v>
      </c>
      <c r="I276" s="221"/>
      <c r="J276" s="222">
        <f>ROUND(I276*H276,2)</f>
        <v>0</v>
      </c>
      <c r="K276" s="223"/>
      <c r="L276" s="41"/>
      <c r="M276" s="224" t="s">
        <v>1</v>
      </c>
      <c r="N276" s="225" t="s">
        <v>38</v>
      </c>
      <c r="O276" s="88"/>
      <c r="P276" s="226">
        <f>O276*H276</f>
        <v>0</v>
      </c>
      <c r="Q276" s="226">
        <v>0.00189</v>
      </c>
      <c r="R276" s="226">
        <f>Q276*H276</f>
        <v>0.0037799999999999999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211</v>
      </c>
      <c r="AT276" s="228" t="s">
        <v>149</v>
      </c>
      <c r="AU276" s="228" t="s">
        <v>82</v>
      </c>
      <c r="AY276" s="14" t="s">
        <v>147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4" t="s">
        <v>78</v>
      </c>
      <c r="BK276" s="229">
        <f>ROUND(I276*H276,2)</f>
        <v>0</v>
      </c>
      <c r="BL276" s="14" t="s">
        <v>211</v>
      </c>
      <c r="BM276" s="228" t="s">
        <v>643</v>
      </c>
    </row>
    <row r="277" s="2" customFormat="1" ht="24.15" customHeight="1">
      <c r="A277" s="35"/>
      <c r="B277" s="36"/>
      <c r="C277" s="216" t="s">
        <v>644</v>
      </c>
      <c r="D277" s="216" t="s">
        <v>149</v>
      </c>
      <c r="E277" s="217" t="s">
        <v>645</v>
      </c>
      <c r="F277" s="218" t="s">
        <v>646</v>
      </c>
      <c r="G277" s="219" t="s">
        <v>222</v>
      </c>
      <c r="H277" s="220">
        <v>24</v>
      </c>
      <c r="I277" s="221"/>
      <c r="J277" s="222">
        <f>ROUND(I277*H277,2)</f>
        <v>0</v>
      </c>
      <c r="K277" s="223"/>
      <c r="L277" s="41"/>
      <c r="M277" s="224" t="s">
        <v>1</v>
      </c>
      <c r="N277" s="225" t="s">
        <v>38</v>
      </c>
      <c r="O277" s="88"/>
      <c r="P277" s="226">
        <f>O277*H277</f>
        <v>0</v>
      </c>
      <c r="Q277" s="226">
        <v>0</v>
      </c>
      <c r="R277" s="226">
        <f>Q277*H277</f>
        <v>0</v>
      </c>
      <c r="S277" s="226">
        <v>0.01584</v>
      </c>
      <c r="T277" s="227">
        <f>S277*H277</f>
        <v>0.38016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211</v>
      </c>
      <c r="AT277" s="228" t="s">
        <v>149</v>
      </c>
      <c r="AU277" s="228" t="s">
        <v>82</v>
      </c>
      <c r="AY277" s="14" t="s">
        <v>147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4" t="s">
        <v>78</v>
      </c>
      <c r="BK277" s="229">
        <f>ROUND(I277*H277,2)</f>
        <v>0</v>
      </c>
      <c r="BL277" s="14" t="s">
        <v>211</v>
      </c>
      <c r="BM277" s="228" t="s">
        <v>647</v>
      </c>
    </row>
    <row r="278" s="2" customFormat="1" ht="24.15" customHeight="1">
      <c r="A278" s="35"/>
      <c r="B278" s="36"/>
      <c r="C278" s="216" t="s">
        <v>648</v>
      </c>
      <c r="D278" s="216" t="s">
        <v>149</v>
      </c>
      <c r="E278" s="217" t="s">
        <v>649</v>
      </c>
      <c r="F278" s="218" t="s">
        <v>650</v>
      </c>
      <c r="G278" s="219" t="s">
        <v>222</v>
      </c>
      <c r="H278" s="220">
        <v>24</v>
      </c>
      <c r="I278" s="221"/>
      <c r="J278" s="222">
        <f>ROUND(I278*H278,2)</f>
        <v>0</v>
      </c>
      <c r="K278" s="223"/>
      <c r="L278" s="41"/>
      <c r="M278" s="224" t="s">
        <v>1</v>
      </c>
      <c r="N278" s="225" t="s">
        <v>38</v>
      </c>
      <c r="O278" s="88"/>
      <c r="P278" s="226">
        <f>O278*H278</f>
        <v>0</v>
      </c>
      <c r="Q278" s="226">
        <v>0.017520000000000001</v>
      </c>
      <c r="R278" s="226">
        <f>Q278*H278</f>
        <v>0.42048000000000002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211</v>
      </c>
      <c r="AT278" s="228" t="s">
        <v>149</v>
      </c>
      <c r="AU278" s="228" t="s">
        <v>82</v>
      </c>
      <c r="AY278" s="14" t="s">
        <v>147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4" t="s">
        <v>78</v>
      </c>
      <c r="BK278" s="229">
        <f>ROUND(I278*H278,2)</f>
        <v>0</v>
      </c>
      <c r="BL278" s="14" t="s">
        <v>211</v>
      </c>
      <c r="BM278" s="228" t="s">
        <v>651</v>
      </c>
    </row>
    <row r="279" s="2" customFormat="1" ht="24.15" customHeight="1">
      <c r="A279" s="35"/>
      <c r="B279" s="36"/>
      <c r="C279" s="216" t="s">
        <v>652</v>
      </c>
      <c r="D279" s="216" t="s">
        <v>149</v>
      </c>
      <c r="E279" s="217" t="s">
        <v>653</v>
      </c>
      <c r="F279" s="218" t="s">
        <v>654</v>
      </c>
      <c r="G279" s="219" t="s">
        <v>234</v>
      </c>
      <c r="H279" s="220">
        <v>50</v>
      </c>
      <c r="I279" s="221"/>
      <c r="J279" s="222">
        <f>ROUND(I279*H279,2)</f>
        <v>0</v>
      </c>
      <c r="K279" s="223"/>
      <c r="L279" s="41"/>
      <c r="M279" s="224" t="s">
        <v>1</v>
      </c>
      <c r="N279" s="225" t="s">
        <v>38</v>
      </c>
      <c r="O279" s="88"/>
      <c r="P279" s="226">
        <f>O279*H279</f>
        <v>0</v>
      </c>
      <c r="Q279" s="226">
        <v>0.0161</v>
      </c>
      <c r="R279" s="226">
        <f>Q279*H279</f>
        <v>0.80499999999999994</v>
      </c>
      <c r="S279" s="226">
        <v>0</v>
      </c>
      <c r="T279" s="227">
        <f>S279*H279</f>
        <v>0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211</v>
      </c>
      <c r="AT279" s="228" t="s">
        <v>149</v>
      </c>
      <c r="AU279" s="228" t="s">
        <v>82</v>
      </c>
      <c r="AY279" s="14" t="s">
        <v>147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4" t="s">
        <v>78</v>
      </c>
      <c r="BK279" s="229">
        <f>ROUND(I279*H279,2)</f>
        <v>0</v>
      </c>
      <c r="BL279" s="14" t="s">
        <v>211</v>
      </c>
      <c r="BM279" s="228" t="s">
        <v>655</v>
      </c>
    </row>
    <row r="280" s="2" customFormat="1" ht="16.5" customHeight="1">
      <c r="A280" s="35"/>
      <c r="B280" s="36"/>
      <c r="C280" s="216" t="s">
        <v>656</v>
      </c>
      <c r="D280" s="216" t="s">
        <v>149</v>
      </c>
      <c r="E280" s="217" t="s">
        <v>657</v>
      </c>
      <c r="F280" s="218" t="s">
        <v>658</v>
      </c>
      <c r="G280" s="219" t="s">
        <v>234</v>
      </c>
      <c r="H280" s="220">
        <v>50</v>
      </c>
      <c r="I280" s="221"/>
      <c r="J280" s="222">
        <f>ROUND(I280*H280,2)</f>
        <v>0</v>
      </c>
      <c r="K280" s="223"/>
      <c r="L280" s="41"/>
      <c r="M280" s="224" t="s">
        <v>1</v>
      </c>
      <c r="N280" s="225" t="s">
        <v>38</v>
      </c>
      <c r="O280" s="88"/>
      <c r="P280" s="226">
        <f>O280*H280</f>
        <v>0</v>
      </c>
      <c r="Q280" s="226">
        <v>0</v>
      </c>
      <c r="R280" s="226">
        <f>Q280*H280</f>
        <v>0</v>
      </c>
      <c r="S280" s="226">
        <v>0.014999999999999999</v>
      </c>
      <c r="T280" s="227">
        <f>S280*H280</f>
        <v>0.75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211</v>
      </c>
      <c r="AT280" s="228" t="s">
        <v>149</v>
      </c>
      <c r="AU280" s="228" t="s">
        <v>82</v>
      </c>
      <c r="AY280" s="14" t="s">
        <v>147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4" t="s">
        <v>78</v>
      </c>
      <c r="BK280" s="229">
        <f>ROUND(I280*H280,2)</f>
        <v>0</v>
      </c>
      <c r="BL280" s="14" t="s">
        <v>211</v>
      </c>
      <c r="BM280" s="228" t="s">
        <v>659</v>
      </c>
    </row>
    <row r="281" s="2" customFormat="1" ht="33" customHeight="1">
      <c r="A281" s="35"/>
      <c r="B281" s="36"/>
      <c r="C281" s="216" t="s">
        <v>660</v>
      </c>
      <c r="D281" s="216" t="s">
        <v>149</v>
      </c>
      <c r="E281" s="217" t="s">
        <v>661</v>
      </c>
      <c r="F281" s="218" t="s">
        <v>662</v>
      </c>
      <c r="G281" s="219" t="s">
        <v>234</v>
      </c>
      <c r="H281" s="220">
        <v>50</v>
      </c>
      <c r="I281" s="221"/>
      <c r="J281" s="222">
        <f>ROUND(I281*H281,2)</f>
        <v>0</v>
      </c>
      <c r="K281" s="223"/>
      <c r="L281" s="41"/>
      <c r="M281" s="224" t="s">
        <v>1</v>
      </c>
      <c r="N281" s="225" t="s">
        <v>38</v>
      </c>
      <c r="O281" s="88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211</v>
      </c>
      <c r="AT281" s="228" t="s">
        <v>149</v>
      </c>
      <c r="AU281" s="228" t="s">
        <v>82</v>
      </c>
      <c r="AY281" s="14" t="s">
        <v>147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4" t="s">
        <v>78</v>
      </c>
      <c r="BK281" s="229">
        <f>ROUND(I281*H281,2)</f>
        <v>0</v>
      </c>
      <c r="BL281" s="14" t="s">
        <v>211</v>
      </c>
      <c r="BM281" s="228" t="s">
        <v>663</v>
      </c>
    </row>
    <row r="282" s="2" customFormat="1" ht="16.5" customHeight="1">
      <c r="A282" s="35"/>
      <c r="B282" s="36"/>
      <c r="C282" s="230" t="s">
        <v>664</v>
      </c>
      <c r="D282" s="230" t="s">
        <v>207</v>
      </c>
      <c r="E282" s="231" t="s">
        <v>665</v>
      </c>
      <c r="F282" s="232" t="s">
        <v>666</v>
      </c>
      <c r="G282" s="233" t="s">
        <v>160</v>
      </c>
      <c r="H282" s="234">
        <v>0.59999999999999998</v>
      </c>
      <c r="I282" s="235"/>
      <c r="J282" s="236">
        <f>ROUND(I282*H282,2)</f>
        <v>0</v>
      </c>
      <c r="K282" s="237"/>
      <c r="L282" s="238"/>
      <c r="M282" s="239" t="s">
        <v>1</v>
      </c>
      <c r="N282" s="240" t="s">
        <v>38</v>
      </c>
      <c r="O282" s="88"/>
      <c r="P282" s="226">
        <f>O282*H282</f>
        <v>0</v>
      </c>
      <c r="Q282" s="226">
        <v>0.55000000000000004</v>
      </c>
      <c r="R282" s="226">
        <f>Q282*H282</f>
        <v>0.33000000000000002</v>
      </c>
      <c r="S282" s="226">
        <v>0</v>
      </c>
      <c r="T282" s="227">
        <f>S282*H282</f>
        <v>0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8" t="s">
        <v>279</v>
      </c>
      <c r="AT282" s="228" t="s">
        <v>207</v>
      </c>
      <c r="AU282" s="228" t="s">
        <v>82</v>
      </c>
      <c r="AY282" s="14" t="s">
        <v>147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4" t="s">
        <v>78</v>
      </c>
      <c r="BK282" s="229">
        <f>ROUND(I282*H282,2)</f>
        <v>0</v>
      </c>
      <c r="BL282" s="14" t="s">
        <v>211</v>
      </c>
      <c r="BM282" s="228" t="s">
        <v>667</v>
      </c>
    </row>
    <row r="283" s="2" customFormat="1" ht="16.5" customHeight="1">
      <c r="A283" s="35"/>
      <c r="B283" s="36"/>
      <c r="C283" s="216" t="s">
        <v>668</v>
      </c>
      <c r="D283" s="216" t="s">
        <v>149</v>
      </c>
      <c r="E283" s="217" t="s">
        <v>669</v>
      </c>
      <c r="F283" s="218" t="s">
        <v>670</v>
      </c>
      <c r="G283" s="219" t="s">
        <v>222</v>
      </c>
      <c r="H283" s="220">
        <v>60</v>
      </c>
      <c r="I283" s="221"/>
      <c r="J283" s="222">
        <f>ROUND(I283*H283,2)</f>
        <v>0</v>
      </c>
      <c r="K283" s="223"/>
      <c r="L283" s="41"/>
      <c r="M283" s="224" t="s">
        <v>1</v>
      </c>
      <c r="N283" s="225" t="s">
        <v>38</v>
      </c>
      <c r="O283" s="88"/>
      <c r="P283" s="226">
        <f>O283*H283</f>
        <v>0</v>
      </c>
      <c r="Q283" s="226">
        <v>2.0000000000000002E-05</v>
      </c>
      <c r="R283" s="226">
        <f>Q283*H283</f>
        <v>0.0012000000000000001</v>
      </c>
      <c r="S283" s="226">
        <v>0</v>
      </c>
      <c r="T283" s="22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8" t="s">
        <v>211</v>
      </c>
      <c r="AT283" s="228" t="s">
        <v>149</v>
      </c>
      <c r="AU283" s="228" t="s">
        <v>82</v>
      </c>
      <c r="AY283" s="14" t="s">
        <v>147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4" t="s">
        <v>78</v>
      </c>
      <c r="BK283" s="229">
        <f>ROUND(I283*H283,2)</f>
        <v>0</v>
      </c>
      <c r="BL283" s="14" t="s">
        <v>211</v>
      </c>
      <c r="BM283" s="228" t="s">
        <v>671</v>
      </c>
    </row>
    <row r="284" s="2" customFormat="1" ht="24.15" customHeight="1">
      <c r="A284" s="35"/>
      <c r="B284" s="36"/>
      <c r="C284" s="216" t="s">
        <v>672</v>
      </c>
      <c r="D284" s="216" t="s">
        <v>149</v>
      </c>
      <c r="E284" s="217" t="s">
        <v>673</v>
      </c>
      <c r="F284" s="218" t="s">
        <v>674</v>
      </c>
      <c r="G284" s="219" t="s">
        <v>234</v>
      </c>
      <c r="H284" s="220">
        <v>50</v>
      </c>
      <c r="I284" s="221"/>
      <c r="J284" s="222">
        <f>ROUND(I284*H284,2)</f>
        <v>0</v>
      </c>
      <c r="K284" s="223"/>
      <c r="L284" s="41"/>
      <c r="M284" s="224" t="s">
        <v>1</v>
      </c>
      <c r="N284" s="225" t="s">
        <v>38</v>
      </c>
      <c r="O284" s="88"/>
      <c r="P284" s="226">
        <f>O284*H284</f>
        <v>0</v>
      </c>
      <c r="Q284" s="226">
        <v>0</v>
      </c>
      <c r="R284" s="226">
        <f>Q284*H284</f>
        <v>0</v>
      </c>
      <c r="S284" s="226">
        <v>0.0050000000000000001</v>
      </c>
      <c r="T284" s="227">
        <f>S284*H284</f>
        <v>0.25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8" t="s">
        <v>211</v>
      </c>
      <c r="AT284" s="228" t="s">
        <v>149</v>
      </c>
      <c r="AU284" s="228" t="s">
        <v>82</v>
      </c>
      <c r="AY284" s="14" t="s">
        <v>147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4" t="s">
        <v>78</v>
      </c>
      <c r="BK284" s="229">
        <f>ROUND(I284*H284,2)</f>
        <v>0</v>
      </c>
      <c r="BL284" s="14" t="s">
        <v>211</v>
      </c>
      <c r="BM284" s="228" t="s">
        <v>675</v>
      </c>
    </row>
    <row r="285" s="2" customFormat="1" ht="24.15" customHeight="1">
      <c r="A285" s="35"/>
      <c r="B285" s="36"/>
      <c r="C285" s="216" t="s">
        <v>676</v>
      </c>
      <c r="D285" s="216" t="s">
        <v>149</v>
      </c>
      <c r="E285" s="217" t="s">
        <v>677</v>
      </c>
      <c r="F285" s="218" t="s">
        <v>678</v>
      </c>
      <c r="G285" s="219" t="s">
        <v>160</v>
      </c>
      <c r="H285" s="220">
        <v>0.59999999999999998</v>
      </c>
      <c r="I285" s="221"/>
      <c r="J285" s="222">
        <f>ROUND(I285*H285,2)</f>
        <v>0</v>
      </c>
      <c r="K285" s="223"/>
      <c r="L285" s="41"/>
      <c r="M285" s="224" t="s">
        <v>1</v>
      </c>
      <c r="N285" s="225" t="s">
        <v>38</v>
      </c>
      <c r="O285" s="88"/>
      <c r="P285" s="226">
        <f>O285*H285</f>
        <v>0</v>
      </c>
      <c r="Q285" s="226">
        <v>0.023300000000000001</v>
      </c>
      <c r="R285" s="226">
        <f>Q285*H285</f>
        <v>0.013980000000000001</v>
      </c>
      <c r="S285" s="226">
        <v>0</v>
      </c>
      <c r="T285" s="22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8" t="s">
        <v>211</v>
      </c>
      <c r="AT285" s="228" t="s">
        <v>149</v>
      </c>
      <c r="AU285" s="228" t="s">
        <v>82</v>
      </c>
      <c r="AY285" s="14" t="s">
        <v>147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4" t="s">
        <v>78</v>
      </c>
      <c r="BK285" s="229">
        <f>ROUND(I285*H285,2)</f>
        <v>0</v>
      </c>
      <c r="BL285" s="14" t="s">
        <v>211</v>
      </c>
      <c r="BM285" s="228" t="s">
        <v>679</v>
      </c>
    </row>
    <row r="286" s="2" customFormat="1" ht="33" customHeight="1">
      <c r="A286" s="35"/>
      <c r="B286" s="36"/>
      <c r="C286" s="216" t="s">
        <v>680</v>
      </c>
      <c r="D286" s="216" t="s">
        <v>149</v>
      </c>
      <c r="E286" s="217" t="s">
        <v>681</v>
      </c>
      <c r="F286" s="218" t="s">
        <v>682</v>
      </c>
      <c r="G286" s="219" t="s">
        <v>234</v>
      </c>
      <c r="H286" s="220">
        <v>64.230000000000004</v>
      </c>
      <c r="I286" s="221"/>
      <c r="J286" s="222">
        <f>ROUND(I286*H286,2)</f>
        <v>0</v>
      </c>
      <c r="K286" s="223"/>
      <c r="L286" s="41"/>
      <c r="M286" s="224" t="s">
        <v>1</v>
      </c>
      <c r="N286" s="225" t="s">
        <v>38</v>
      </c>
      <c r="O286" s="88"/>
      <c r="P286" s="226">
        <f>O286*H286</f>
        <v>0</v>
      </c>
      <c r="Q286" s="226">
        <v>0.02265</v>
      </c>
      <c r="R286" s="226">
        <f>Q286*H286</f>
        <v>1.4548095000000001</v>
      </c>
      <c r="S286" s="226">
        <v>0</v>
      </c>
      <c r="T286" s="22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8" t="s">
        <v>211</v>
      </c>
      <c r="AT286" s="228" t="s">
        <v>149</v>
      </c>
      <c r="AU286" s="228" t="s">
        <v>82</v>
      </c>
      <c r="AY286" s="14" t="s">
        <v>147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4" t="s">
        <v>78</v>
      </c>
      <c r="BK286" s="229">
        <f>ROUND(I286*H286,2)</f>
        <v>0</v>
      </c>
      <c r="BL286" s="14" t="s">
        <v>211</v>
      </c>
      <c r="BM286" s="228" t="s">
        <v>683</v>
      </c>
    </row>
    <row r="287" s="2" customFormat="1" ht="33" customHeight="1">
      <c r="A287" s="35"/>
      <c r="B287" s="36"/>
      <c r="C287" s="216" t="s">
        <v>684</v>
      </c>
      <c r="D287" s="216" t="s">
        <v>149</v>
      </c>
      <c r="E287" s="217" t="s">
        <v>685</v>
      </c>
      <c r="F287" s="218" t="s">
        <v>686</v>
      </c>
      <c r="G287" s="219" t="s">
        <v>234</v>
      </c>
      <c r="H287" s="220">
        <v>129.583</v>
      </c>
      <c r="I287" s="221"/>
      <c r="J287" s="222">
        <f>ROUND(I287*H287,2)</f>
        <v>0</v>
      </c>
      <c r="K287" s="223"/>
      <c r="L287" s="41"/>
      <c r="M287" s="224" t="s">
        <v>1</v>
      </c>
      <c r="N287" s="225" t="s">
        <v>38</v>
      </c>
      <c r="O287" s="88"/>
      <c r="P287" s="226">
        <f>O287*H287</f>
        <v>0</v>
      </c>
      <c r="Q287" s="226">
        <v>0</v>
      </c>
      <c r="R287" s="226">
        <f>Q287*H287</f>
        <v>0</v>
      </c>
      <c r="S287" s="226">
        <v>0.015779999999999999</v>
      </c>
      <c r="T287" s="227">
        <f>S287*H287</f>
        <v>2.0448197399999999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8" t="s">
        <v>211</v>
      </c>
      <c r="AT287" s="228" t="s">
        <v>149</v>
      </c>
      <c r="AU287" s="228" t="s">
        <v>82</v>
      </c>
      <c r="AY287" s="14" t="s">
        <v>147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4" t="s">
        <v>78</v>
      </c>
      <c r="BK287" s="229">
        <f>ROUND(I287*H287,2)</f>
        <v>0</v>
      </c>
      <c r="BL287" s="14" t="s">
        <v>211</v>
      </c>
      <c r="BM287" s="228" t="s">
        <v>687</v>
      </c>
    </row>
    <row r="288" s="2" customFormat="1" ht="33" customHeight="1">
      <c r="A288" s="35"/>
      <c r="B288" s="36"/>
      <c r="C288" s="216" t="s">
        <v>688</v>
      </c>
      <c r="D288" s="216" t="s">
        <v>149</v>
      </c>
      <c r="E288" s="217" t="s">
        <v>689</v>
      </c>
      <c r="F288" s="218" t="s">
        <v>690</v>
      </c>
      <c r="G288" s="219" t="s">
        <v>222</v>
      </c>
      <c r="H288" s="220">
        <v>50</v>
      </c>
      <c r="I288" s="221"/>
      <c r="J288" s="222">
        <f>ROUND(I288*H288,2)</f>
        <v>0</v>
      </c>
      <c r="K288" s="223"/>
      <c r="L288" s="41"/>
      <c r="M288" s="224" t="s">
        <v>1</v>
      </c>
      <c r="N288" s="225" t="s">
        <v>38</v>
      </c>
      <c r="O288" s="88"/>
      <c r="P288" s="226">
        <f>O288*H288</f>
        <v>0</v>
      </c>
      <c r="Q288" s="226">
        <v>0</v>
      </c>
      <c r="R288" s="226">
        <f>Q288*H288</f>
        <v>0</v>
      </c>
      <c r="S288" s="226">
        <v>0.016500000000000001</v>
      </c>
      <c r="T288" s="227">
        <f>S288*H288</f>
        <v>0.82500000000000007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211</v>
      </c>
      <c r="AT288" s="228" t="s">
        <v>149</v>
      </c>
      <c r="AU288" s="228" t="s">
        <v>82</v>
      </c>
      <c r="AY288" s="14" t="s">
        <v>147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4" t="s">
        <v>78</v>
      </c>
      <c r="BK288" s="229">
        <f>ROUND(I288*H288,2)</f>
        <v>0</v>
      </c>
      <c r="BL288" s="14" t="s">
        <v>211</v>
      </c>
      <c r="BM288" s="228" t="s">
        <v>691</v>
      </c>
    </row>
    <row r="289" s="2" customFormat="1" ht="24.15" customHeight="1">
      <c r="A289" s="35"/>
      <c r="B289" s="36"/>
      <c r="C289" s="216" t="s">
        <v>692</v>
      </c>
      <c r="D289" s="216" t="s">
        <v>149</v>
      </c>
      <c r="E289" s="217" t="s">
        <v>693</v>
      </c>
      <c r="F289" s="218" t="s">
        <v>694</v>
      </c>
      <c r="G289" s="219" t="s">
        <v>234</v>
      </c>
      <c r="H289" s="220">
        <v>64.230000000000004</v>
      </c>
      <c r="I289" s="221"/>
      <c r="J289" s="222">
        <f>ROUND(I289*H289,2)</f>
        <v>0</v>
      </c>
      <c r="K289" s="223"/>
      <c r="L289" s="41"/>
      <c r="M289" s="224" t="s">
        <v>1</v>
      </c>
      <c r="N289" s="225" t="s">
        <v>38</v>
      </c>
      <c r="O289" s="88"/>
      <c r="P289" s="226">
        <f>O289*H289</f>
        <v>0</v>
      </c>
      <c r="Q289" s="226">
        <v>0</v>
      </c>
      <c r="R289" s="226">
        <f>Q289*H289</f>
        <v>0</v>
      </c>
      <c r="S289" s="226">
        <v>0.029999999999999999</v>
      </c>
      <c r="T289" s="227">
        <f>S289*H289</f>
        <v>1.9269000000000001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211</v>
      </c>
      <c r="AT289" s="228" t="s">
        <v>149</v>
      </c>
      <c r="AU289" s="228" t="s">
        <v>82</v>
      </c>
      <c r="AY289" s="14" t="s">
        <v>147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4" t="s">
        <v>78</v>
      </c>
      <c r="BK289" s="229">
        <f>ROUND(I289*H289,2)</f>
        <v>0</v>
      </c>
      <c r="BL289" s="14" t="s">
        <v>211</v>
      </c>
      <c r="BM289" s="228" t="s">
        <v>695</v>
      </c>
    </row>
    <row r="290" s="2" customFormat="1" ht="24.15" customHeight="1">
      <c r="A290" s="35"/>
      <c r="B290" s="36"/>
      <c r="C290" s="216" t="s">
        <v>696</v>
      </c>
      <c r="D290" s="216" t="s">
        <v>149</v>
      </c>
      <c r="E290" s="217" t="s">
        <v>697</v>
      </c>
      <c r="F290" s="218" t="s">
        <v>698</v>
      </c>
      <c r="G290" s="219" t="s">
        <v>234</v>
      </c>
      <c r="H290" s="220">
        <v>6</v>
      </c>
      <c r="I290" s="221"/>
      <c r="J290" s="222">
        <f>ROUND(I290*H290,2)</f>
        <v>0</v>
      </c>
      <c r="K290" s="223"/>
      <c r="L290" s="41"/>
      <c r="M290" s="224" t="s">
        <v>1</v>
      </c>
      <c r="N290" s="225" t="s">
        <v>38</v>
      </c>
      <c r="O290" s="88"/>
      <c r="P290" s="226">
        <f>O290*H290</f>
        <v>0</v>
      </c>
      <c r="Q290" s="226">
        <v>0.019130000000000001</v>
      </c>
      <c r="R290" s="226">
        <f>Q290*H290</f>
        <v>0.11478000000000001</v>
      </c>
      <c r="S290" s="226">
        <v>0</v>
      </c>
      <c r="T290" s="22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8" t="s">
        <v>211</v>
      </c>
      <c r="AT290" s="228" t="s">
        <v>149</v>
      </c>
      <c r="AU290" s="228" t="s">
        <v>82</v>
      </c>
      <c r="AY290" s="14" t="s">
        <v>147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4" t="s">
        <v>78</v>
      </c>
      <c r="BK290" s="229">
        <f>ROUND(I290*H290,2)</f>
        <v>0</v>
      </c>
      <c r="BL290" s="14" t="s">
        <v>211</v>
      </c>
      <c r="BM290" s="228" t="s">
        <v>699</v>
      </c>
    </row>
    <row r="291" s="2" customFormat="1" ht="24.15" customHeight="1">
      <c r="A291" s="35"/>
      <c r="B291" s="36"/>
      <c r="C291" s="216" t="s">
        <v>700</v>
      </c>
      <c r="D291" s="216" t="s">
        <v>149</v>
      </c>
      <c r="E291" s="217" t="s">
        <v>701</v>
      </c>
      <c r="F291" s="218" t="s">
        <v>702</v>
      </c>
      <c r="G291" s="219" t="s">
        <v>234</v>
      </c>
      <c r="H291" s="220">
        <v>50</v>
      </c>
      <c r="I291" s="221"/>
      <c r="J291" s="222">
        <f>ROUND(I291*H291,2)</f>
        <v>0</v>
      </c>
      <c r="K291" s="223"/>
      <c r="L291" s="41"/>
      <c r="M291" s="224" t="s">
        <v>1</v>
      </c>
      <c r="N291" s="225" t="s">
        <v>38</v>
      </c>
      <c r="O291" s="88"/>
      <c r="P291" s="226">
        <f>O291*H291</f>
        <v>0</v>
      </c>
      <c r="Q291" s="226">
        <v>0.029819999999999999</v>
      </c>
      <c r="R291" s="226">
        <f>Q291*H291</f>
        <v>1.4909999999999999</v>
      </c>
      <c r="S291" s="226">
        <v>0</v>
      </c>
      <c r="T291" s="22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8" t="s">
        <v>211</v>
      </c>
      <c r="AT291" s="228" t="s">
        <v>149</v>
      </c>
      <c r="AU291" s="228" t="s">
        <v>82</v>
      </c>
      <c r="AY291" s="14" t="s">
        <v>147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4" t="s">
        <v>78</v>
      </c>
      <c r="BK291" s="229">
        <f>ROUND(I291*H291,2)</f>
        <v>0</v>
      </c>
      <c r="BL291" s="14" t="s">
        <v>211</v>
      </c>
      <c r="BM291" s="228" t="s">
        <v>703</v>
      </c>
    </row>
    <row r="292" s="2" customFormat="1" ht="24.15" customHeight="1">
      <c r="A292" s="35"/>
      <c r="B292" s="36"/>
      <c r="C292" s="216" t="s">
        <v>704</v>
      </c>
      <c r="D292" s="216" t="s">
        <v>149</v>
      </c>
      <c r="E292" s="217" t="s">
        <v>705</v>
      </c>
      <c r="F292" s="218" t="s">
        <v>706</v>
      </c>
      <c r="G292" s="219" t="s">
        <v>222</v>
      </c>
      <c r="H292" s="220">
        <v>6</v>
      </c>
      <c r="I292" s="221"/>
      <c r="J292" s="222">
        <f>ROUND(I292*H292,2)</f>
        <v>0</v>
      </c>
      <c r="K292" s="223"/>
      <c r="L292" s="41"/>
      <c r="M292" s="224" t="s">
        <v>1</v>
      </c>
      <c r="N292" s="225" t="s">
        <v>38</v>
      </c>
      <c r="O292" s="88"/>
      <c r="P292" s="226">
        <f>O292*H292</f>
        <v>0</v>
      </c>
      <c r="Q292" s="226">
        <v>0</v>
      </c>
      <c r="R292" s="226">
        <f>Q292*H292</f>
        <v>0</v>
      </c>
      <c r="S292" s="226">
        <v>0.00413</v>
      </c>
      <c r="T292" s="227">
        <f>S292*H292</f>
        <v>0.02478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211</v>
      </c>
      <c r="AT292" s="228" t="s">
        <v>149</v>
      </c>
      <c r="AU292" s="228" t="s">
        <v>82</v>
      </c>
      <c r="AY292" s="14" t="s">
        <v>147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4" t="s">
        <v>78</v>
      </c>
      <c r="BK292" s="229">
        <f>ROUND(I292*H292,2)</f>
        <v>0</v>
      </c>
      <c r="BL292" s="14" t="s">
        <v>211</v>
      </c>
      <c r="BM292" s="228" t="s">
        <v>707</v>
      </c>
    </row>
    <row r="293" s="2" customFormat="1" ht="24.15" customHeight="1">
      <c r="A293" s="35"/>
      <c r="B293" s="36"/>
      <c r="C293" s="216" t="s">
        <v>708</v>
      </c>
      <c r="D293" s="216" t="s">
        <v>149</v>
      </c>
      <c r="E293" s="217" t="s">
        <v>709</v>
      </c>
      <c r="F293" s="218" t="s">
        <v>710</v>
      </c>
      <c r="G293" s="219" t="s">
        <v>222</v>
      </c>
      <c r="H293" s="220">
        <v>40</v>
      </c>
      <c r="I293" s="221"/>
      <c r="J293" s="222">
        <f>ROUND(I293*H293,2)</f>
        <v>0</v>
      </c>
      <c r="K293" s="223"/>
      <c r="L293" s="41"/>
      <c r="M293" s="224" t="s">
        <v>1</v>
      </c>
      <c r="N293" s="225" t="s">
        <v>38</v>
      </c>
      <c r="O293" s="88"/>
      <c r="P293" s="226">
        <f>O293*H293</f>
        <v>0</v>
      </c>
      <c r="Q293" s="226">
        <v>0</v>
      </c>
      <c r="R293" s="226">
        <f>Q293*H293</f>
        <v>0</v>
      </c>
      <c r="S293" s="226">
        <v>0.033000000000000002</v>
      </c>
      <c r="T293" s="227">
        <f>S293*H293</f>
        <v>1.3200000000000001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211</v>
      </c>
      <c r="AT293" s="228" t="s">
        <v>149</v>
      </c>
      <c r="AU293" s="228" t="s">
        <v>82</v>
      </c>
      <c r="AY293" s="14" t="s">
        <v>147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4" t="s">
        <v>78</v>
      </c>
      <c r="BK293" s="229">
        <f>ROUND(I293*H293,2)</f>
        <v>0</v>
      </c>
      <c r="BL293" s="14" t="s">
        <v>211</v>
      </c>
      <c r="BM293" s="228" t="s">
        <v>711</v>
      </c>
    </row>
    <row r="294" s="2" customFormat="1" ht="33" customHeight="1">
      <c r="A294" s="35"/>
      <c r="B294" s="36"/>
      <c r="C294" s="216" t="s">
        <v>712</v>
      </c>
      <c r="D294" s="216" t="s">
        <v>149</v>
      </c>
      <c r="E294" s="217" t="s">
        <v>713</v>
      </c>
      <c r="F294" s="218" t="s">
        <v>714</v>
      </c>
      <c r="G294" s="219" t="s">
        <v>222</v>
      </c>
      <c r="H294" s="220">
        <v>40</v>
      </c>
      <c r="I294" s="221"/>
      <c r="J294" s="222">
        <f>ROUND(I294*H294,2)</f>
        <v>0</v>
      </c>
      <c r="K294" s="223"/>
      <c r="L294" s="41"/>
      <c r="M294" s="224" t="s">
        <v>1</v>
      </c>
      <c r="N294" s="225" t="s">
        <v>38</v>
      </c>
      <c r="O294" s="88"/>
      <c r="P294" s="226">
        <f>O294*H294</f>
        <v>0</v>
      </c>
      <c r="Q294" s="226">
        <v>0.036400000000000002</v>
      </c>
      <c r="R294" s="226">
        <f>Q294*H294</f>
        <v>1.456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211</v>
      </c>
      <c r="AT294" s="228" t="s">
        <v>149</v>
      </c>
      <c r="AU294" s="228" t="s">
        <v>82</v>
      </c>
      <c r="AY294" s="14" t="s">
        <v>147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4" t="s">
        <v>78</v>
      </c>
      <c r="BK294" s="229">
        <f>ROUND(I294*H294,2)</f>
        <v>0</v>
      </c>
      <c r="BL294" s="14" t="s">
        <v>211</v>
      </c>
      <c r="BM294" s="228" t="s">
        <v>715</v>
      </c>
    </row>
    <row r="295" s="2" customFormat="1" ht="24.15" customHeight="1">
      <c r="A295" s="35"/>
      <c r="B295" s="36"/>
      <c r="C295" s="216" t="s">
        <v>716</v>
      </c>
      <c r="D295" s="216" t="s">
        <v>149</v>
      </c>
      <c r="E295" s="217" t="s">
        <v>717</v>
      </c>
      <c r="F295" s="218" t="s">
        <v>718</v>
      </c>
      <c r="G295" s="219" t="s">
        <v>222</v>
      </c>
      <c r="H295" s="220">
        <v>30</v>
      </c>
      <c r="I295" s="221"/>
      <c r="J295" s="222">
        <f>ROUND(I295*H295,2)</f>
        <v>0</v>
      </c>
      <c r="K295" s="223"/>
      <c r="L295" s="41"/>
      <c r="M295" s="224" t="s">
        <v>1</v>
      </c>
      <c r="N295" s="225" t="s">
        <v>38</v>
      </c>
      <c r="O295" s="88"/>
      <c r="P295" s="226">
        <f>O295*H295</f>
        <v>0</v>
      </c>
      <c r="Q295" s="226">
        <v>0</v>
      </c>
      <c r="R295" s="226">
        <f>Q295*H295</f>
        <v>0</v>
      </c>
      <c r="S295" s="226">
        <v>0</v>
      </c>
      <c r="T295" s="227">
        <f>S295*H295</f>
        <v>0</v>
      </c>
      <c r="U295" s="35"/>
      <c r="V295" s="35"/>
      <c r="W295" s="35"/>
      <c r="X295" s="35"/>
      <c r="Y295" s="35"/>
      <c r="Z295" s="35"/>
      <c r="AA295" s="35"/>
      <c r="AB295" s="35"/>
      <c r="AC295" s="35"/>
      <c r="AD295" s="35"/>
      <c r="AE295" s="35"/>
      <c r="AR295" s="228" t="s">
        <v>211</v>
      </c>
      <c r="AT295" s="228" t="s">
        <v>149</v>
      </c>
      <c r="AU295" s="228" t="s">
        <v>82</v>
      </c>
      <c r="AY295" s="14" t="s">
        <v>147</v>
      </c>
      <c r="BE295" s="229">
        <f>IF(N295="základní",J295,0)</f>
        <v>0</v>
      </c>
      <c r="BF295" s="229">
        <f>IF(N295="snížená",J295,0)</f>
        <v>0</v>
      </c>
      <c r="BG295" s="229">
        <f>IF(N295="zákl. přenesená",J295,0)</f>
        <v>0</v>
      </c>
      <c r="BH295" s="229">
        <f>IF(N295="sníž. přenesená",J295,0)</f>
        <v>0</v>
      </c>
      <c r="BI295" s="229">
        <f>IF(N295="nulová",J295,0)</f>
        <v>0</v>
      </c>
      <c r="BJ295" s="14" t="s">
        <v>78</v>
      </c>
      <c r="BK295" s="229">
        <f>ROUND(I295*H295,2)</f>
        <v>0</v>
      </c>
      <c r="BL295" s="14" t="s">
        <v>211</v>
      </c>
      <c r="BM295" s="228" t="s">
        <v>719</v>
      </c>
    </row>
    <row r="296" s="2" customFormat="1" ht="24.15" customHeight="1">
      <c r="A296" s="35"/>
      <c r="B296" s="36"/>
      <c r="C296" s="216" t="s">
        <v>720</v>
      </c>
      <c r="D296" s="216" t="s">
        <v>149</v>
      </c>
      <c r="E296" s="217" t="s">
        <v>721</v>
      </c>
      <c r="F296" s="218" t="s">
        <v>722</v>
      </c>
      <c r="G296" s="219" t="s">
        <v>178</v>
      </c>
      <c r="H296" s="220">
        <v>6.0910000000000002</v>
      </c>
      <c r="I296" s="221"/>
      <c r="J296" s="222">
        <f>ROUND(I296*H296,2)</f>
        <v>0</v>
      </c>
      <c r="K296" s="223"/>
      <c r="L296" s="41"/>
      <c r="M296" s="224" t="s">
        <v>1</v>
      </c>
      <c r="N296" s="225" t="s">
        <v>38</v>
      </c>
      <c r="O296" s="88"/>
      <c r="P296" s="226">
        <f>O296*H296</f>
        <v>0</v>
      </c>
      <c r="Q296" s="226">
        <v>0</v>
      </c>
      <c r="R296" s="226">
        <f>Q296*H296</f>
        <v>0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211</v>
      </c>
      <c r="AT296" s="228" t="s">
        <v>149</v>
      </c>
      <c r="AU296" s="228" t="s">
        <v>82</v>
      </c>
      <c r="AY296" s="14" t="s">
        <v>147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4" t="s">
        <v>78</v>
      </c>
      <c r="BK296" s="229">
        <f>ROUND(I296*H296,2)</f>
        <v>0</v>
      </c>
      <c r="BL296" s="14" t="s">
        <v>211</v>
      </c>
      <c r="BM296" s="228" t="s">
        <v>723</v>
      </c>
    </row>
    <row r="297" s="2" customFormat="1" ht="24.15" customHeight="1">
      <c r="A297" s="35"/>
      <c r="B297" s="36"/>
      <c r="C297" s="216" t="s">
        <v>724</v>
      </c>
      <c r="D297" s="216" t="s">
        <v>149</v>
      </c>
      <c r="E297" s="217" t="s">
        <v>725</v>
      </c>
      <c r="F297" s="218" t="s">
        <v>726</v>
      </c>
      <c r="G297" s="219" t="s">
        <v>178</v>
      </c>
      <c r="H297" s="220">
        <v>30.454999999999998</v>
      </c>
      <c r="I297" s="221"/>
      <c r="J297" s="222">
        <f>ROUND(I297*H297,2)</f>
        <v>0</v>
      </c>
      <c r="K297" s="223"/>
      <c r="L297" s="41"/>
      <c r="M297" s="224" t="s">
        <v>1</v>
      </c>
      <c r="N297" s="225" t="s">
        <v>38</v>
      </c>
      <c r="O297" s="88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8" t="s">
        <v>211</v>
      </c>
      <c r="AT297" s="228" t="s">
        <v>149</v>
      </c>
      <c r="AU297" s="228" t="s">
        <v>82</v>
      </c>
      <c r="AY297" s="14" t="s">
        <v>147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4" t="s">
        <v>78</v>
      </c>
      <c r="BK297" s="229">
        <f>ROUND(I297*H297,2)</f>
        <v>0</v>
      </c>
      <c r="BL297" s="14" t="s">
        <v>211</v>
      </c>
      <c r="BM297" s="228" t="s">
        <v>727</v>
      </c>
    </row>
    <row r="298" s="12" customFormat="1" ht="22.8" customHeight="1">
      <c r="A298" s="12"/>
      <c r="B298" s="200"/>
      <c r="C298" s="201"/>
      <c r="D298" s="202" t="s">
        <v>72</v>
      </c>
      <c r="E298" s="214" t="s">
        <v>728</v>
      </c>
      <c r="F298" s="214" t="s">
        <v>729</v>
      </c>
      <c r="G298" s="201"/>
      <c r="H298" s="201"/>
      <c r="I298" s="204"/>
      <c r="J298" s="215">
        <f>BK298</f>
        <v>0</v>
      </c>
      <c r="K298" s="201"/>
      <c r="L298" s="206"/>
      <c r="M298" s="207"/>
      <c r="N298" s="208"/>
      <c r="O298" s="208"/>
      <c r="P298" s="209">
        <f>SUM(P299:P317)</f>
        <v>0</v>
      </c>
      <c r="Q298" s="208"/>
      <c r="R298" s="209">
        <f>SUM(R299:R317)</f>
        <v>5.6584481500000026</v>
      </c>
      <c r="S298" s="208"/>
      <c r="T298" s="210">
        <f>SUM(T299:T317)</f>
        <v>0.51750000000000007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1" t="s">
        <v>82</v>
      </c>
      <c r="AT298" s="212" t="s">
        <v>72</v>
      </c>
      <c r="AU298" s="212" t="s">
        <v>78</v>
      </c>
      <c r="AY298" s="211" t="s">
        <v>147</v>
      </c>
      <c r="BK298" s="213">
        <f>SUM(BK299:BK317)</f>
        <v>0</v>
      </c>
    </row>
    <row r="299" s="2" customFormat="1" ht="24.15" customHeight="1">
      <c r="A299" s="35"/>
      <c r="B299" s="36"/>
      <c r="C299" s="216" t="s">
        <v>730</v>
      </c>
      <c r="D299" s="216" t="s">
        <v>149</v>
      </c>
      <c r="E299" s="217" t="s">
        <v>731</v>
      </c>
      <c r="F299" s="218" t="s">
        <v>732</v>
      </c>
      <c r="G299" s="219" t="s">
        <v>234</v>
      </c>
      <c r="H299" s="220">
        <v>1.6399999999999999</v>
      </c>
      <c r="I299" s="221"/>
      <c r="J299" s="222">
        <f>ROUND(I299*H299,2)</f>
        <v>0</v>
      </c>
      <c r="K299" s="223"/>
      <c r="L299" s="41"/>
      <c r="M299" s="224" t="s">
        <v>1</v>
      </c>
      <c r="N299" s="225" t="s">
        <v>38</v>
      </c>
      <c r="O299" s="88"/>
      <c r="P299" s="226">
        <f>O299*H299</f>
        <v>0</v>
      </c>
      <c r="Q299" s="226">
        <v>0.02308</v>
      </c>
      <c r="R299" s="226">
        <f>Q299*H299</f>
        <v>0.037851199999999995</v>
      </c>
      <c r="S299" s="226">
        <v>0</v>
      </c>
      <c r="T299" s="227">
        <f>S299*H299</f>
        <v>0</v>
      </c>
      <c r="U299" s="35"/>
      <c r="V299" s="35"/>
      <c r="W299" s="35"/>
      <c r="X299" s="35"/>
      <c r="Y299" s="35"/>
      <c r="Z299" s="35"/>
      <c r="AA299" s="35"/>
      <c r="AB299" s="35"/>
      <c r="AC299" s="35"/>
      <c r="AD299" s="35"/>
      <c r="AE299" s="35"/>
      <c r="AR299" s="228" t="s">
        <v>211</v>
      </c>
      <c r="AT299" s="228" t="s">
        <v>149</v>
      </c>
      <c r="AU299" s="228" t="s">
        <v>82</v>
      </c>
      <c r="AY299" s="14" t="s">
        <v>147</v>
      </c>
      <c r="BE299" s="229">
        <f>IF(N299="základní",J299,0)</f>
        <v>0</v>
      </c>
      <c r="BF299" s="229">
        <f>IF(N299="snížená",J299,0)</f>
        <v>0</v>
      </c>
      <c r="BG299" s="229">
        <f>IF(N299="zákl. přenesená",J299,0)</f>
        <v>0</v>
      </c>
      <c r="BH299" s="229">
        <f>IF(N299="sníž. přenesená",J299,0)</f>
        <v>0</v>
      </c>
      <c r="BI299" s="229">
        <f>IF(N299="nulová",J299,0)</f>
        <v>0</v>
      </c>
      <c r="BJ299" s="14" t="s">
        <v>78</v>
      </c>
      <c r="BK299" s="229">
        <f>ROUND(I299*H299,2)</f>
        <v>0</v>
      </c>
      <c r="BL299" s="14" t="s">
        <v>211</v>
      </c>
      <c r="BM299" s="228" t="s">
        <v>733</v>
      </c>
    </row>
    <row r="300" s="2" customFormat="1" ht="24.15" customHeight="1">
      <c r="A300" s="35"/>
      <c r="B300" s="36"/>
      <c r="C300" s="216" t="s">
        <v>734</v>
      </c>
      <c r="D300" s="216" t="s">
        <v>149</v>
      </c>
      <c r="E300" s="217" t="s">
        <v>735</v>
      </c>
      <c r="F300" s="218" t="s">
        <v>736</v>
      </c>
      <c r="G300" s="219" t="s">
        <v>234</v>
      </c>
      <c r="H300" s="220">
        <v>15.314</v>
      </c>
      <c r="I300" s="221"/>
      <c r="J300" s="222">
        <f>ROUND(I300*H300,2)</f>
        <v>0</v>
      </c>
      <c r="K300" s="223"/>
      <c r="L300" s="41"/>
      <c r="M300" s="224" t="s">
        <v>1</v>
      </c>
      <c r="N300" s="225" t="s">
        <v>38</v>
      </c>
      <c r="O300" s="88"/>
      <c r="P300" s="226">
        <f>O300*H300</f>
        <v>0</v>
      </c>
      <c r="Q300" s="226">
        <v>0.04827</v>
      </c>
      <c r="R300" s="226">
        <f>Q300*H300</f>
        <v>0.73920678000000006</v>
      </c>
      <c r="S300" s="226">
        <v>0</v>
      </c>
      <c r="T300" s="22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8" t="s">
        <v>88</v>
      </c>
      <c r="AT300" s="228" t="s">
        <v>149</v>
      </c>
      <c r="AU300" s="228" t="s">
        <v>82</v>
      </c>
      <c r="AY300" s="14" t="s">
        <v>147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4" t="s">
        <v>78</v>
      </c>
      <c r="BK300" s="229">
        <f>ROUND(I300*H300,2)</f>
        <v>0</v>
      </c>
      <c r="BL300" s="14" t="s">
        <v>88</v>
      </c>
      <c r="BM300" s="228" t="s">
        <v>737</v>
      </c>
    </row>
    <row r="301" s="2" customFormat="1" ht="33" customHeight="1">
      <c r="A301" s="35"/>
      <c r="B301" s="36"/>
      <c r="C301" s="216" t="s">
        <v>738</v>
      </c>
      <c r="D301" s="216" t="s">
        <v>149</v>
      </c>
      <c r="E301" s="217" t="s">
        <v>739</v>
      </c>
      <c r="F301" s="218" t="s">
        <v>740</v>
      </c>
      <c r="G301" s="219" t="s">
        <v>234</v>
      </c>
      <c r="H301" s="220">
        <v>8.5790000000000006</v>
      </c>
      <c r="I301" s="221"/>
      <c r="J301" s="222">
        <f>ROUND(I301*H301,2)</f>
        <v>0</v>
      </c>
      <c r="K301" s="223"/>
      <c r="L301" s="41"/>
      <c r="M301" s="224" t="s">
        <v>1</v>
      </c>
      <c r="N301" s="225" t="s">
        <v>38</v>
      </c>
      <c r="O301" s="88"/>
      <c r="P301" s="226">
        <f>O301*H301</f>
        <v>0</v>
      </c>
      <c r="Q301" s="226">
        <v>0.053530000000000001</v>
      </c>
      <c r="R301" s="226">
        <f>Q301*H301</f>
        <v>0.45923387000000004</v>
      </c>
      <c r="S301" s="226">
        <v>0</v>
      </c>
      <c r="T301" s="22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8" t="s">
        <v>211</v>
      </c>
      <c r="AT301" s="228" t="s">
        <v>149</v>
      </c>
      <c r="AU301" s="228" t="s">
        <v>82</v>
      </c>
      <c r="AY301" s="14" t="s">
        <v>147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4" t="s">
        <v>78</v>
      </c>
      <c r="BK301" s="229">
        <f>ROUND(I301*H301,2)</f>
        <v>0</v>
      </c>
      <c r="BL301" s="14" t="s">
        <v>211</v>
      </c>
      <c r="BM301" s="228" t="s">
        <v>741</v>
      </c>
    </row>
    <row r="302" s="2" customFormat="1" ht="21.75" customHeight="1">
      <c r="A302" s="35"/>
      <c r="B302" s="36"/>
      <c r="C302" s="216" t="s">
        <v>742</v>
      </c>
      <c r="D302" s="216" t="s">
        <v>149</v>
      </c>
      <c r="E302" s="217" t="s">
        <v>743</v>
      </c>
      <c r="F302" s="218" t="s">
        <v>744</v>
      </c>
      <c r="G302" s="219" t="s">
        <v>234</v>
      </c>
      <c r="H302" s="220">
        <v>25.533000000000001</v>
      </c>
      <c r="I302" s="221"/>
      <c r="J302" s="222">
        <f>ROUND(I302*H302,2)</f>
        <v>0</v>
      </c>
      <c r="K302" s="223"/>
      <c r="L302" s="41"/>
      <c r="M302" s="224" t="s">
        <v>1</v>
      </c>
      <c r="N302" s="225" t="s">
        <v>38</v>
      </c>
      <c r="O302" s="88"/>
      <c r="P302" s="226">
        <f>O302*H302</f>
        <v>0</v>
      </c>
      <c r="Q302" s="226">
        <v>0.00020000000000000001</v>
      </c>
      <c r="R302" s="226">
        <f>Q302*H302</f>
        <v>0.0051066000000000002</v>
      </c>
      <c r="S302" s="226">
        <v>0</v>
      </c>
      <c r="T302" s="22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8" t="s">
        <v>211</v>
      </c>
      <c r="AT302" s="228" t="s">
        <v>149</v>
      </c>
      <c r="AU302" s="228" t="s">
        <v>82</v>
      </c>
      <c r="AY302" s="14" t="s">
        <v>147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4" t="s">
        <v>78</v>
      </c>
      <c r="BK302" s="229">
        <f>ROUND(I302*H302,2)</f>
        <v>0</v>
      </c>
      <c r="BL302" s="14" t="s">
        <v>211</v>
      </c>
      <c r="BM302" s="228" t="s">
        <v>745</v>
      </c>
    </row>
    <row r="303" s="2" customFormat="1" ht="21.75" customHeight="1">
      <c r="A303" s="35"/>
      <c r="B303" s="36"/>
      <c r="C303" s="216" t="s">
        <v>746</v>
      </c>
      <c r="D303" s="216" t="s">
        <v>149</v>
      </c>
      <c r="E303" s="217" t="s">
        <v>747</v>
      </c>
      <c r="F303" s="218" t="s">
        <v>748</v>
      </c>
      <c r="G303" s="219" t="s">
        <v>222</v>
      </c>
      <c r="H303" s="220">
        <v>3</v>
      </c>
      <c r="I303" s="221"/>
      <c r="J303" s="222">
        <f>ROUND(I303*H303,2)</f>
        <v>0</v>
      </c>
      <c r="K303" s="223"/>
      <c r="L303" s="41"/>
      <c r="M303" s="224" t="s">
        <v>1</v>
      </c>
      <c r="N303" s="225" t="s">
        <v>38</v>
      </c>
      <c r="O303" s="88"/>
      <c r="P303" s="226">
        <f>O303*H303</f>
        <v>0</v>
      </c>
      <c r="Q303" s="226">
        <v>0.0051900000000000002</v>
      </c>
      <c r="R303" s="226">
        <f>Q303*H303</f>
        <v>0.015570000000000001</v>
      </c>
      <c r="S303" s="226">
        <v>0</v>
      </c>
      <c r="T303" s="22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8" t="s">
        <v>211</v>
      </c>
      <c r="AT303" s="228" t="s">
        <v>149</v>
      </c>
      <c r="AU303" s="228" t="s">
        <v>82</v>
      </c>
      <c r="AY303" s="14" t="s">
        <v>147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4" t="s">
        <v>78</v>
      </c>
      <c r="BK303" s="229">
        <f>ROUND(I303*H303,2)</f>
        <v>0</v>
      </c>
      <c r="BL303" s="14" t="s">
        <v>211</v>
      </c>
      <c r="BM303" s="228" t="s">
        <v>749</v>
      </c>
    </row>
    <row r="304" s="2" customFormat="1" ht="21.75" customHeight="1">
      <c r="A304" s="35"/>
      <c r="B304" s="36"/>
      <c r="C304" s="216" t="s">
        <v>750</v>
      </c>
      <c r="D304" s="216" t="s">
        <v>149</v>
      </c>
      <c r="E304" s="217" t="s">
        <v>751</v>
      </c>
      <c r="F304" s="218" t="s">
        <v>752</v>
      </c>
      <c r="G304" s="219" t="s">
        <v>234</v>
      </c>
      <c r="H304" s="220">
        <v>16.954000000000001</v>
      </c>
      <c r="I304" s="221"/>
      <c r="J304" s="222">
        <f>ROUND(I304*H304,2)</f>
        <v>0</v>
      </c>
      <c r="K304" s="223"/>
      <c r="L304" s="41"/>
      <c r="M304" s="224" t="s">
        <v>1</v>
      </c>
      <c r="N304" s="225" t="s">
        <v>38</v>
      </c>
      <c r="O304" s="88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8" t="s">
        <v>211</v>
      </c>
      <c r="AT304" s="228" t="s">
        <v>149</v>
      </c>
      <c r="AU304" s="228" t="s">
        <v>82</v>
      </c>
      <c r="AY304" s="14" t="s">
        <v>147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4" t="s">
        <v>78</v>
      </c>
      <c r="BK304" s="229">
        <f>ROUND(I304*H304,2)</f>
        <v>0</v>
      </c>
      <c r="BL304" s="14" t="s">
        <v>211</v>
      </c>
      <c r="BM304" s="228" t="s">
        <v>753</v>
      </c>
    </row>
    <row r="305" s="2" customFormat="1" ht="33" customHeight="1">
      <c r="A305" s="35"/>
      <c r="B305" s="36"/>
      <c r="C305" s="216" t="s">
        <v>754</v>
      </c>
      <c r="D305" s="216" t="s">
        <v>149</v>
      </c>
      <c r="E305" s="217" t="s">
        <v>755</v>
      </c>
      <c r="F305" s="218" t="s">
        <v>756</v>
      </c>
      <c r="G305" s="219" t="s">
        <v>234</v>
      </c>
      <c r="H305" s="220">
        <v>3.2469999999999999</v>
      </c>
      <c r="I305" s="221"/>
      <c r="J305" s="222">
        <f>ROUND(I305*H305,2)</f>
        <v>0</v>
      </c>
      <c r="K305" s="223"/>
      <c r="L305" s="41"/>
      <c r="M305" s="224" t="s">
        <v>1</v>
      </c>
      <c r="N305" s="225" t="s">
        <v>38</v>
      </c>
      <c r="O305" s="88"/>
      <c r="P305" s="226">
        <f>O305*H305</f>
        <v>0</v>
      </c>
      <c r="Q305" s="226">
        <v>0.012880000000000001</v>
      </c>
      <c r="R305" s="226">
        <f>Q305*H305</f>
        <v>0.041821360000000002</v>
      </c>
      <c r="S305" s="226">
        <v>0</v>
      </c>
      <c r="T305" s="227">
        <f>S305*H305</f>
        <v>0</v>
      </c>
      <c r="U305" s="35"/>
      <c r="V305" s="35"/>
      <c r="W305" s="35"/>
      <c r="X305" s="35"/>
      <c r="Y305" s="35"/>
      <c r="Z305" s="35"/>
      <c r="AA305" s="35"/>
      <c r="AB305" s="35"/>
      <c r="AC305" s="35"/>
      <c r="AD305" s="35"/>
      <c r="AE305" s="35"/>
      <c r="AR305" s="228" t="s">
        <v>211</v>
      </c>
      <c r="AT305" s="228" t="s">
        <v>149</v>
      </c>
      <c r="AU305" s="228" t="s">
        <v>82</v>
      </c>
      <c r="AY305" s="14" t="s">
        <v>147</v>
      </c>
      <c r="BE305" s="229">
        <f>IF(N305="základní",J305,0)</f>
        <v>0</v>
      </c>
      <c r="BF305" s="229">
        <f>IF(N305="snížená",J305,0)</f>
        <v>0</v>
      </c>
      <c r="BG305" s="229">
        <f>IF(N305="zákl. přenesená",J305,0)</f>
        <v>0</v>
      </c>
      <c r="BH305" s="229">
        <f>IF(N305="sníž. přenesená",J305,0)</f>
        <v>0</v>
      </c>
      <c r="BI305" s="229">
        <f>IF(N305="nulová",J305,0)</f>
        <v>0</v>
      </c>
      <c r="BJ305" s="14" t="s">
        <v>78</v>
      </c>
      <c r="BK305" s="229">
        <f>ROUND(I305*H305,2)</f>
        <v>0</v>
      </c>
      <c r="BL305" s="14" t="s">
        <v>211</v>
      </c>
      <c r="BM305" s="228" t="s">
        <v>757</v>
      </c>
    </row>
    <row r="306" s="2" customFormat="1" ht="44.25" customHeight="1">
      <c r="A306" s="35"/>
      <c r="B306" s="36"/>
      <c r="C306" s="216" t="s">
        <v>758</v>
      </c>
      <c r="D306" s="216" t="s">
        <v>149</v>
      </c>
      <c r="E306" s="217" t="s">
        <v>759</v>
      </c>
      <c r="F306" s="218" t="s">
        <v>760</v>
      </c>
      <c r="G306" s="219" t="s">
        <v>234</v>
      </c>
      <c r="H306" s="220">
        <v>130.60300000000001</v>
      </c>
      <c r="I306" s="221"/>
      <c r="J306" s="222">
        <f>ROUND(I306*H306,2)</f>
        <v>0</v>
      </c>
      <c r="K306" s="223"/>
      <c r="L306" s="41"/>
      <c r="M306" s="224" t="s">
        <v>1</v>
      </c>
      <c r="N306" s="225" t="s">
        <v>38</v>
      </c>
      <c r="O306" s="88"/>
      <c r="P306" s="226">
        <f>O306*H306</f>
        <v>0</v>
      </c>
      <c r="Q306" s="226">
        <v>0.01865</v>
      </c>
      <c r="R306" s="226">
        <f>Q306*H306</f>
        <v>2.4357459500000003</v>
      </c>
      <c r="S306" s="226">
        <v>0</v>
      </c>
      <c r="T306" s="22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8" t="s">
        <v>211</v>
      </c>
      <c r="AT306" s="228" t="s">
        <v>149</v>
      </c>
      <c r="AU306" s="228" t="s">
        <v>82</v>
      </c>
      <c r="AY306" s="14" t="s">
        <v>147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4" t="s">
        <v>78</v>
      </c>
      <c r="BK306" s="229">
        <f>ROUND(I306*H306,2)</f>
        <v>0</v>
      </c>
      <c r="BL306" s="14" t="s">
        <v>211</v>
      </c>
      <c r="BM306" s="228" t="s">
        <v>761</v>
      </c>
    </row>
    <row r="307" s="2" customFormat="1" ht="16.5" customHeight="1">
      <c r="A307" s="35"/>
      <c r="B307" s="36"/>
      <c r="C307" s="216" t="s">
        <v>762</v>
      </c>
      <c r="D307" s="216" t="s">
        <v>149</v>
      </c>
      <c r="E307" s="217" t="s">
        <v>763</v>
      </c>
      <c r="F307" s="218" t="s">
        <v>764</v>
      </c>
      <c r="G307" s="219" t="s">
        <v>234</v>
      </c>
      <c r="H307" s="220">
        <v>133.84999999999999</v>
      </c>
      <c r="I307" s="221"/>
      <c r="J307" s="222">
        <f>ROUND(I307*H307,2)</f>
        <v>0</v>
      </c>
      <c r="K307" s="223"/>
      <c r="L307" s="41"/>
      <c r="M307" s="224" t="s">
        <v>1</v>
      </c>
      <c r="N307" s="225" t="s">
        <v>38</v>
      </c>
      <c r="O307" s="88"/>
      <c r="P307" s="226">
        <f>O307*H307</f>
        <v>0</v>
      </c>
      <c r="Q307" s="226">
        <v>0.00010000000000000001</v>
      </c>
      <c r="R307" s="226">
        <f>Q307*H307</f>
        <v>0.013384999999999999</v>
      </c>
      <c r="S307" s="226">
        <v>0</v>
      </c>
      <c r="T307" s="22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8" t="s">
        <v>211</v>
      </c>
      <c r="AT307" s="228" t="s">
        <v>149</v>
      </c>
      <c r="AU307" s="228" t="s">
        <v>82</v>
      </c>
      <c r="AY307" s="14" t="s">
        <v>147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4" t="s">
        <v>78</v>
      </c>
      <c r="BK307" s="229">
        <f>ROUND(I307*H307,2)</f>
        <v>0</v>
      </c>
      <c r="BL307" s="14" t="s">
        <v>211</v>
      </c>
      <c r="BM307" s="228" t="s">
        <v>765</v>
      </c>
    </row>
    <row r="308" s="2" customFormat="1" ht="24.15" customHeight="1">
      <c r="A308" s="35"/>
      <c r="B308" s="36"/>
      <c r="C308" s="216" t="s">
        <v>766</v>
      </c>
      <c r="D308" s="216" t="s">
        <v>149</v>
      </c>
      <c r="E308" s="217" t="s">
        <v>767</v>
      </c>
      <c r="F308" s="218" t="s">
        <v>768</v>
      </c>
      <c r="G308" s="219" t="s">
        <v>234</v>
      </c>
      <c r="H308" s="220">
        <v>127.015</v>
      </c>
      <c r="I308" s="221"/>
      <c r="J308" s="222">
        <f>ROUND(I308*H308,2)</f>
        <v>0</v>
      </c>
      <c r="K308" s="223"/>
      <c r="L308" s="41"/>
      <c r="M308" s="224" t="s">
        <v>1</v>
      </c>
      <c r="N308" s="225" t="s">
        <v>38</v>
      </c>
      <c r="O308" s="88"/>
      <c r="P308" s="226">
        <f>O308*H308</f>
        <v>0</v>
      </c>
      <c r="Q308" s="226">
        <v>0.01385</v>
      </c>
      <c r="R308" s="226">
        <f>Q308*H308</f>
        <v>1.75915775</v>
      </c>
      <c r="S308" s="226">
        <v>0</v>
      </c>
      <c r="T308" s="22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8" t="s">
        <v>211</v>
      </c>
      <c r="AT308" s="228" t="s">
        <v>149</v>
      </c>
      <c r="AU308" s="228" t="s">
        <v>82</v>
      </c>
      <c r="AY308" s="14" t="s">
        <v>147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4" t="s">
        <v>78</v>
      </c>
      <c r="BK308" s="229">
        <f>ROUND(I308*H308,2)</f>
        <v>0</v>
      </c>
      <c r="BL308" s="14" t="s">
        <v>211</v>
      </c>
      <c r="BM308" s="228" t="s">
        <v>769</v>
      </c>
    </row>
    <row r="309" s="2" customFormat="1" ht="16.5" customHeight="1">
      <c r="A309" s="35"/>
      <c r="B309" s="36"/>
      <c r="C309" s="216" t="s">
        <v>770</v>
      </c>
      <c r="D309" s="216" t="s">
        <v>149</v>
      </c>
      <c r="E309" s="217" t="s">
        <v>771</v>
      </c>
      <c r="F309" s="218" t="s">
        <v>772</v>
      </c>
      <c r="G309" s="219" t="s">
        <v>234</v>
      </c>
      <c r="H309" s="220">
        <v>127.015</v>
      </c>
      <c r="I309" s="221"/>
      <c r="J309" s="222">
        <f>ROUND(I309*H309,2)</f>
        <v>0</v>
      </c>
      <c r="K309" s="223"/>
      <c r="L309" s="41"/>
      <c r="M309" s="224" t="s">
        <v>1</v>
      </c>
      <c r="N309" s="225" t="s">
        <v>38</v>
      </c>
      <c r="O309" s="88"/>
      <c r="P309" s="226">
        <f>O309*H309</f>
        <v>0</v>
      </c>
      <c r="Q309" s="226">
        <v>0.00010000000000000001</v>
      </c>
      <c r="R309" s="226">
        <f>Q309*H309</f>
        <v>0.012701500000000001</v>
      </c>
      <c r="S309" s="226">
        <v>0</v>
      </c>
      <c r="T309" s="22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8" t="s">
        <v>211</v>
      </c>
      <c r="AT309" s="228" t="s">
        <v>149</v>
      </c>
      <c r="AU309" s="228" t="s">
        <v>82</v>
      </c>
      <c r="AY309" s="14" t="s">
        <v>147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4" t="s">
        <v>78</v>
      </c>
      <c r="BK309" s="229">
        <f>ROUND(I309*H309,2)</f>
        <v>0</v>
      </c>
      <c r="BL309" s="14" t="s">
        <v>211</v>
      </c>
      <c r="BM309" s="228" t="s">
        <v>773</v>
      </c>
    </row>
    <row r="310" s="2" customFormat="1" ht="16.5" customHeight="1">
      <c r="A310" s="35"/>
      <c r="B310" s="36"/>
      <c r="C310" s="216" t="s">
        <v>774</v>
      </c>
      <c r="D310" s="216" t="s">
        <v>149</v>
      </c>
      <c r="E310" s="217" t="s">
        <v>775</v>
      </c>
      <c r="F310" s="218" t="s">
        <v>776</v>
      </c>
      <c r="G310" s="219" t="s">
        <v>234</v>
      </c>
      <c r="H310" s="220">
        <v>127.015</v>
      </c>
      <c r="I310" s="221"/>
      <c r="J310" s="222">
        <f>ROUND(I310*H310,2)</f>
        <v>0</v>
      </c>
      <c r="K310" s="223"/>
      <c r="L310" s="41"/>
      <c r="M310" s="224" t="s">
        <v>1</v>
      </c>
      <c r="N310" s="225" t="s">
        <v>38</v>
      </c>
      <c r="O310" s="88"/>
      <c r="P310" s="226">
        <f>O310*H310</f>
        <v>0</v>
      </c>
      <c r="Q310" s="226">
        <v>0</v>
      </c>
      <c r="R310" s="226">
        <f>Q310*H310</f>
        <v>0</v>
      </c>
      <c r="S310" s="226">
        <v>0</v>
      </c>
      <c r="T310" s="227">
        <f>S310*H310</f>
        <v>0</v>
      </c>
      <c r="U310" s="35"/>
      <c r="V310" s="35"/>
      <c r="W310" s="35"/>
      <c r="X310" s="35"/>
      <c r="Y310" s="35"/>
      <c r="Z310" s="35"/>
      <c r="AA310" s="35"/>
      <c r="AB310" s="35"/>
      <c r="AC310" s="35"/>
      <c r="AD310" s="35"/>
      <c r="AE310" s="35"/>
      <c r="AR310" s="228" t="s">
        <v>211</v>
      </c>
      <c r="AT310" s="228" t="s">
        <v>149</v>
      </c>
      <c r="AU310" s="228" t="s">
        <v>82</v>
      </c>
      <c r="AY310" s="14" t="s">
        <v>147</v>
      </c>
      <c r="BE310" s="229">
        <f>IF(N310="základní",J310,0)</f>
        <v>0</v>
      </c>
      <c r="BF310" s="229">
        <f>IF(N310="snížená",J310,0)</f>
        <v>0</v>
      </c>
      <c r="BG310" s="229">
        <f>IF(N310="zákl. přenesená",J310,0)</f>
        <v>0</v>
      </c>
      <c r="BH310" s="229">
        <f>IF(N310="sníž. přenesená",J310,0)</f>
        <v>0</v>
      </c>
      <c r="BI310" s="229">
        <f>IF(N310="nulová",J310,0)</f>
        <v>0</v>
      </c>
      <c r="BJ310" s="14" t="s">
        <v>78</v>
      </c>
      <c r="BK310" s="229">
        <f>ROUND(I310*H310,2)</f>
        <v>0</v>
      </c>
      <c r="BL310" s="14" t="s">
        <v>211</v>
      </c>
      <c r="BM310" s="228" t="s">
        <v>777</v>
      </c>
    </row>
    <row r="311" s="2" customFormat="1" ht="24.15" customHeight="1">
      <c r="A311" s="35"/>
      <c r="B311" s="36"/>
      <c r="C311" s="230" t="s">
        <v>778</v>
      </c>
      <c r="D311" s="230" t="s">
        <v>207</v>
      </c>
      <c r="E311" s="231" t="s">
        <v>779</v>
      </c>
      <c r="F311" s="232" t="s">
        <v>780</v>
      </c>
      <c r="G311" s="233" t="s">
        <v>234</v>
      </c>
      <c r="H311" s="234">
        <v>142.70099999999999</v>
      </c>
      <c r="I311" s="235"/>
      <c r="J311" s="236">
        <f>ROUND(I311*H311,2)</f>
        <v>0</v>
      </c>
      <c r="K311" s="237"/>
      <c r="L311" s="238"/>
      <c r="M311" s="239" t="s">
        <v>1</v>
      </c>
      <c r="N311" s="240" t="s">
        <v>38</v>
      </c>
      <c r="O311" s="88"/>
      <c r="P311" s="226">
        <f>O311*H311</f>
        <v>0</v>
      </c>
      <c r="Q311" s="226">
        <v>0.00013999999999999999</v>
      </c>
      <c r="R311" s="226">
        <f>Q311*H311</f>
        <v>0.019978139999999998</v>
      </c>
      <c r="S311" s="226">
        <v>0</v>
      </c>
      <c r="T311" s="22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8" t="s">
        <v>279</v>
      </c>
      <c r="AT311" s="228" t="s">
        <v>207</v>
      </c>
      <c r="AU311" s="228" t="s">
        <v>82</v>
      </c>
      <c r="AY311" s="14" t="s">
        <v>147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4" t="s">
        <v>78</v>
      </c>
      <c r="BK311" s="229">
        <f>ROUND(I311*H311,2)</f>
        <v>0</v>
      </c>
      <c r="BL311" s="14" t="s">
        <v>211</v>
      </c>
      <c r="BM311" s="228" t="s">
        <v>781</v>
      </c>
    </row>
    <row r="312" s="2" customFormat="1" ht="24.15" customHeight="1">
      <c r="A312" s="35"/>
      <c r="B312" s="36"/>
      <c r="C312" s="216" t="s">
        <v>782</v>
      </c>
      <c r="D312" s="216" t="s">
        <v>149</v>
      </c>
      <c r="E312" s="217" t="s">
        <v>783</v>
      </c>
      <c r="F312" s="218" t="s">
        <v>784</v>
      </c>
      <c r="G312" s="219" t="s">
        <v>234</v>
      </c>
      <c r="H312" s="220">
        <v>30</v>
      </c>
      <c r="I312" s="221"/>
      <c r="J312" s="222">
        <f>ROUND(I312*H312,2)</f>
        <v>0</v>
      </c>
      <c r="K312" s="223"/>
      <c r="L312" s="41"/>
      <c r="M312" s="224" t="s">
        <v>1</v>
      </c>
      <c r="N312" s="225" t="s">
        <v>38</v>
      </c>
      <c r="O312" s="88"/>
      <c r="P312" s="226">
        <f>O312*H312</f>
        <v>0</v>
      </c>
      <c r="Q312" s="226">
        <v>0</v>
      </c>
      <c r="R312" s="226">
        <f>Q312*H312</f>
        <v>0</v>
      </c>
      <c r="S312" s="226">
        <v>0.017250000000000001</v>
      </c>
      <c r="T312" s="227">
        <f>S312*H312</f>
        <v>0.51750000000000007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8" t="s">
        <v>211</v>
      </c>
      <c r="AT312" s="228" t="s">
        <v>149</v>
      </c>
      <c r="AU312" s="228" t="s">
        <v>82</v>
      </c>
      <c r="AY312" s="14" t="s">
        <v>147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4" t="s">
        <v>78</v>
      </c>
      <c r="BK312" s="229">
        <f>ROUND(I312*H312,2)</f>
        <v>0</v>
      </c>
      <c r="BL312" s="14" t="s">
        <v>211</v>
      </c>
      <c r="BM312" s="228" t="s">
        <v>785</v>
      </c>
    </row>
    <row r="313" s="2" customFormat="1" ht="21.75" customHeight="1">
      <c r="A313" s="35"/>
      <c r="B313" s="36"/>
      <c r="C313" s="216" t="s">
        <v>786</v>
      </c>
      <c r="D313" s="216" t="s">
        <v>149</v>
      </c>
      <c r="E313" s="217" t="s">
        <v>787</v>
      </c>
      <c r="F313" s="218" t="s">
        <v>788</v>
      </c>
      <c r="G313" s="219" t="s">
        <v>189</v>
      </c>
      <c r="H313" s="220">
        <v>3</v>
      </c>
      <c r="I313" s="221"/>
      <c r="J313" s="222">
        <f>ROUND(I313*H313,2)</f>
        <v>0</v>
      </c>
      <c r="K313" s="223"/>
      <c r="L313" s="41"/>
      <c r="M313" s="224" t="s">
        <v>1</v>
      </c>
      <c r="N313" s="225" t="s">
        <v>38</v>
      </c>
      <c r="O313" s="88"/>
      <c r="P313" s="226">
        <f>O313*H313</f>
        <v>0</v>
      </c>
      <c r="Q313" s="226">
        <v>0.00022000000000000001</v>
      </c>
      <c r="R313" s="226">
        <f>Q313*H313</f>
        <v>0.00066</v>
      </c>
      <c r="S313" s="226">
        <v>0</v>
      </c>
      <c r="T313" s="22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8" t="s">
        <v>211</v>
      </c>
      <c r="AT313" s="228" t="s">
        <v>149</v>
      </c>
      <c r="AU313" s="228" t="s">
        <v>82</v>
      </c>
      <c r="AY313" s="14" t="s">
        <v>147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4" t="s">
        <v>78</v>
      </c>
      <c r="BK313" s="229">
        <f>ROUND(I313*H313,2)</f>
        <v>0</v>
      </c>
      <c r="BL313" s="14" t="s">
        <v>211</v>
      </c>
      <c r="BM313" s="228" t="s">
        <v>789</v>
      </c>
    </row>
    <row r="314" s="2" customFormat="1" ht="33" customHeight="1">
      <c r="A314" s="35"/>
      <c r="B314" s="36"/>
      <c r="C314" s="230" t="s">
        <v>790</v>
      </c>
      <c r="D314" s="230" t="s">
        <v>207</v>
      </c>
      <c r="E314" s="231" t="s">
        <v>791</v>
      </c>
      <c r="F314" s="232" t="s">
        <v>792</v>
      </c>
      <c r="G314" s="233" t="s">
        <v>189</v>
      </c>
      <c r="H314" s="234">
        <v>3</v>
      </c>
      <c r="I314" s="235"/>
      <c r="J314" s="236">
        <f>ROUND(I314*H314,2)</f>
        <v>0</v>
      </c>
      <c r="K314" s="237"/>
      <c r="L314" s="238"/>
      <c r="M314" s="239" t="s">
        <v>1</v>
      </c>
      <c r="N314" s="240" t="s">
        <v>38</v>
      </c>
      <c r="O314" s="88"/>
      <c r="P314" s="226">
        <f>O314*H314</f>
        <v>0</v>
      </c>
      <c r="Q314" s="226">
        <v>0.014890000000000001</v>
      </c>
      <c r="R314" s="226">
        <f>Q314*H314</f>
        <v>0.044670000000000001</v>
      </c>
      <c r="S314" s="226">
        <v>0</v>
      </c>
      <c r="T314" s="22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8" t="s">
        <v>279</v>
      </c>
      <c r="AT314" s="228" t="s">
        <v>207</v>
      </c>
      <c r="AU314" s="228" t="s">
        <v>82</v>
      </c>
      <c r="AY314" s="14" t="s">
        <v>147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4" t="s">
        <v>78</v>
      </c>
      <c r="BK314" s="229">
        <f>ROUND(I314*H314,2)</f>
        <v>0</v>
      </c>
      <c r="BL314" s="14" t="s">
        <v>211</v>
      </c>
      <c r="BM314" s="228" t="s">
        <v>793</v>
      </c>
    </row>
    <row r="315" s="2" customFormat="1" ht="24.15" customHeight="1">
      <c r="A315" s="35"/>
      <c r="B315" s="36"/>
      <c r="C315" s="216" t="s">
        <v>794</v>
      </c>
      <c r="D315" s="216" t="s">
        <v>149</v>
      </c>
      <c r="E315" s="217" t="s">
        <v>795</v>
      </c>
      <c r="F315" s="218" t="s">
        <v>796</v>
      </c>
      <c r="G315" s="219" t="s">
        <v>189</v>
      </c>
      <c r="H315" s="220">
        <v>4</v>
      </c>
      <c r="I315" s="221"/>
      <c r="J315" s="222">
        <f>ROUND(I315*H315,2)</f>
        <v>0</v>
      </c>
      <c r="K315" s="223"/>
      <c r="L315" s="41"/>
      <c r="M315" s="224" t="s">
        <v>1</v>
      </c>
      <c r="N315" s="225" t="s">
        <v>38</v>
      </c>
      <c r="O315" s="88"/>
      <c r="P315" s="226">
        <f>O315*H315</f>
        <v>0</v>
      </c>
      <c r="Q315" s="226">
        <v>0.018339999999999999</v>
      </c>
      <c r="R315" s="226">
        <f>Q315*H315</f>
        <v>0.073359999999999995</v>
      </c>
      <c r="S315" s="226">
        <v>0</v>
      </c>
      <c r="T315" s="227">
        <f>S315*H315</f>
        <v>0</v>
      </c>
      <c r="U315" s="35"/>
      <c r="V315" s="35"/>
      <c r="W315" s="35"/>
      <c r="X315" s="35"/>
      <c r="Y315" s="35"/>
      <c r="Z315" s="35"/>
      <c r="AA315" s="35"/>
      <c r="AB315" s="35"/>
      <c r="AC315" s="35"/>
      <c r="AD315" s="35"/>
      <c r="AE315" s="35"/>
      <c r="AR315" s="228" t="s">
        <v>211</v>
      </c>
      <c r="AT315" s="228" t="s">
        <v>149</v>
      </c>
      <c r="AU315" s="228" t="s">
        <v>82</v>
      </c>
      <c r="AY315" s="14" t="s">
        <v>147</v>
      </c>
      <c r="BE315" s="229">
        <f>IF(N315="základní",J315,0)</f>
        <v>0</v>
      </c>
      <c r="BF315" s="229">
        <f>IF(N315="snížená",J315,0)</f>
        <v>0</v>
      </c>
      <c r="BG315" s="229">
        <f>IF(N315="zákl. přenesená",J315,0)</f>
        <v>0</v>
      </c>
      <c r="BH315" s="229">
        <f>IF(N315="sníž. přenesená",J315,0)</f>
        <v>0</v>
      </c>
      <c r="BI315" s="229">
        <f>IF(N315="nulová",J315,0)</f>
        <v>0</v>
      </c>
      <c r="BJ315" s="14" t="s">
        <v>78</v>
      </c>
      <c r="BK315" s="229">
        <f>ROUND(I315*H315,2)</f>
        <v>0</v>
      </c>
      <c r="BL315" s="14" t="s">
        <v>211</v>
      </c>
      <c r="BM315" s="228" t="s">
        <v>797</v>
      </c>
    </row>
    <row r="316" s="2" customFormat="1" ht="24.15" customHeight="1">
      <c r="A316" s="35"/>
      <c r="B316" s="36"/>
      <c r="C316" s="216" t="s">
        <v>798</v>
      </c>
      <c r="D316" s="216" t="s">
        <v>149</v>
      </c>
      <c r="E316" s="217" t="s">
        <v>799</v>
      </c>
      <c r="F316" s="218" t="s">
        <v>800</v>
      </c>
      <c r="G316" s="219" t="s">
        <v>178</v>
      </c>
      <c r="H316" s="220">
        <v>4.9189999999999996</v>
      </c>
      <c r="I316" s="221"/>
      <c r="J316" s="222">
        <f>ROUND(I316*H316,2)</f>
        <v>0</v>
      </c>
      <c r="K316" s="223"/>
      <c r="L316" s="41"/>
      <c r="M316" s="224" t="s">
        <v>1</v>
      </c>
      <c r="N316" s="225" t="s">
        <v>38</v>
      </c>
      <c r="O316" s="88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8" t="s">
        <v>211</v>
      </c>
      <c r="AT316" s="228" t="s">
        <v>149</v>
      </c>
      <c r="AU316" s="228" t="s">
        <v>82</v>
      </c>
      <c r="AY316" s="14" t="s">
        <v>147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4" t="s">
        <v>78</v>
      </c>
      <c r="BK316" s="229">
        <f>ROUND(I316*H316,2)</f>
        <v>0</v>
      </c>
      <c r="BL316" s="14" t="s">
        <v>211</v>
      </c>
      <c r="BM316" s="228" t="s">
        <v>801</v>
      </c>
    </row>
    <row r="317" s="2" customFormat="1" ht="37.8" customHeight="1">
      <c r="A317" s="35"/>
      <c r="B317" s="36"/>
      <c r="C317" s="216" t="s">
        <v>802</v>
      </c>
      <c r="D317" s="216" t="s">
        <v>149</v>
      </c>
      <c r="E317" s="217" t="s">
        <v>803</v>
      </c>
      <c r="F317" s="218" t="s">
        <v>804</v>
      </c>
      <c r="G317" s="219" t="s">
        <v>178</v>
      </c>
      <c r="H317" s="220">
        <v>24.594999999999999</v>
      </c>
      <c r="I317" s="221"/>
      <c r="J317" s="222">
        <f>ROUND(I317*H317,2)</f>
        <v>0</v>
      </c>
      <c r="K317" s="223"/>
      <c r="L317" s="41"/>
      <c r="M317" s="224" t="s">
        <v>1</v>
      </c>
      <c r="N317" s="225" t="s">
        <v>38</v>
      </c>
      <c r="O317" s="88"/>
      <c r="P317" s="226">
        <f>O317*H317</f>
        <v>0</v>
      </c>
      <c r="Q317" s="226">
        <v>0</v>
      </c>
      <c r="R317" s="226">
        <f>Q317*H317</f>
        <v>0</v>
      </c>
      <c r="S317" s="226">
        <v>0</v>
      </c>
      <c r="T317" s="227">
        <f>S317*H317</f>
        <v>0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8" t="s">
        <v>211</v>
      </c>
      <c r="AT317" s="228" t="s">
        <v>149</v>
      </c>
      <c r="AU317" s="228" t="s">
        <v>82</v>
      </c>
      <c r="AY317" s="14" t="s">
        <v>147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4" t="s">
        <v>78</v>
      </c>
      <c r="BK317" s="229">
        <f>ROUND(I317*H317,2)</f>
        <v>0</v>
      </c>
      <c r="BL317" s="14" t="s">
        <v>211</v>
      </c>
      <c r="BM317" s="228" t="s">
        <v>805</v>
      </c>
    </row>
    <row r="318" s="12" customFormat="1" ht="22.8" customHeight="1">
      <c r="A318" s="12"/>
      <c r="B318" s="200"/>
      <c r="C318" s="201"/>
      <c r="D318" s="202" t="s">
        <v>72</v>
      </c>
      <c r="E318" s="214" t="s">
        <v>806</v>
      </c>
      <c r="F318" s="214" t="s">
        <v>807</v>
      </c>
      <c r="G318" s="201"/>
      <c r="H318" s="201"/>
      <c r="I318" s="204"/>
      <c r="J318" s="215">
        <f>BK318</f>
        <v>0</v>
      </c>
      <c r="K318" s="201"/>
      <c r="L318" s="206"/>
      <c r="M318" s="207"/>
      <c r="N318" s="208"/>
      <c r="O318" s="208"/>
      <c r="P318" s="209">
        <f>SUM(P319:P323)</f>
        <v>0</v>
      </c>
      <c r="Q318" s="208"/>
      <c r="R318" s="209">
        <f>SUM(R319:R323)</f>
        <v>0.13968</v>
      </c>
      <c r="S318" s="208"/>
      <c r="T318" s="210">
        <f>SUM(T319:T323)</f>
        <v>0.070080000000000003</v>
      </c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R318" s="211" t="s">
        <v>82</v>
      </c>
      <c r="AT318" s="212" t="s">
        <v>72</v>
      </c>
      <c r="AU318" s="212" t="s">
        <v>78</v>
      </c>
      <c r="AY318" s="211" t="s">
        <v>147</v>
      </c>
      <c r="BK318" s="213">
        <f>SUM(BK319:BK323)</f>
        <v>0</v>
      </c>
    </row>
    <row r="319" s="2" customFormat="1" ht="16.5" customHeight="1">
      <c r="A319" s="35"/>
      <c r="B319" s="36"/>
      <c r="C319" s="216" t="s">
        <v>808</v>
      </c>
      <c r="D319" s="216" t="s">
        <v>149</v>
      </c>
      <c r="E319" s="217" t="s">
        <v>809</v>
      </c>
      <c r="F319" s="218" t="s">
        <v>810</v>
      </c>
      <c r="G319" s="219" t="s">
        <v>234</v>
      </c>
      <c r="H319" s="220">
        <v>12</v>
      </c>
      <c r="I319" s="221"/>
      <c r="J319" s="222">
        <f>ROUND(I319*H319,2)</f>
        <v>0</v>
      </c>
      <c r="K319" s="223"/>
      <c r="L319" s="41"/>
      <c r="M319" s="224" t="s">
        <v>1</v>
      </c>
      <c r="N319" s="225" t="s">
        <v>38</v>
      </c>
      <c r="O319" s="88"/>
      <c r="P319" s="226">
        <f>O319*H319</f>
        <v>0</v>
      </c>
      <c r="Q319" s="226">
        <v>0</v>
      </c>
      <c r="R319" s="226">
        <f>Q319*H319</f>
        <v>0</v>
      </c>
      <c r="S319" s="226">
        <v>0.0058399999999999997</v>
      </c>
      <c r="T319" s="227">
        <f>S319*H319</f>
        <v>0.070080000000000003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8" t="s">
        <v>211</v>
      </c>
      <c r="AT319" s="228" t="s">
        <v>149</v>
      </c>
      <c r="AU319" s="228" t="s">
        <v>82</v>
      </c>
      <c r="AY319" s="14" t="s">
        <v>147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4" t="s">
        <v>78</v>
      </c>
      <c r="BK319" s="229">
        <f>ROUND(I319*H319,2)</f>
        <v>0</v>
      </c>
      <c r="BL319" s="14" t="s">
        <v>211</v>
      </c>
      <c r="BM319" s="228" t="s">
        <v>811</v>
      </c>
    </row>
    <row r="320" s="2" customFormat="1" ht="24.15" customHeight="1">
      <c r="A320" s="35"/>
      <c r="B320" s="36"/>
      <c r="C320" s="216" t="s">
        <v>812</v>
      </c>
      <c r="D320" s="216" t="s">
        <v>149</v>
      </c>
      <c r="E320" s="217" t="s">
        <v>813</v>
      </c>
      <c r="F320" s="218" t="s">
        <v>814</v>
      </c>
      <c r="G320" s="219" t="s">
        <v>222</v>
      </c>
      <c r="H320" s="220">
        <v>9</v>
      </c>
      <c r="I320" s="221"/>
      <c r="J320" s="222">
        <f>ROUND(I320*H320,2)</f>
        <v>0</v>
      </c>
      <c r="K320" s="223"/>
      <c r="L320" s="41"/>
      <c r="M320" s="224" t="s">
        <v>1</v>
      </c>
      <c r="N320" s="225" t="s">
        <v>38</v>
      </c>
      <c r="O320" s="88"/>
      <c r="P320" s="226">
        <f>O320*H320</f>
        <v>0</v>
      </c>
      <c r="Q320" s="226">
        <v>0.0027799999999999999</v>
      </c>
      <c r="R320" s="226">
        <f>Q320*H320</f>
        <v>0.025020000000000001</v>
      </c>
      <c r="S320" s="226">
        <v>0</v>
      </c>
      <c r="T320" s="22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8" t="s">
        <v>211</v>
      </c>
      <c r="AT320" s="228" t="s">
        <v>149</v>
      </c>
      <c r="AU320" s="228" t="s">
        <v>82</v>
      </c>
      <c r="AY320" s="14" t="s">
        <v>147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4" t="s">
        <v>78</v>
      </c>
      <c r="BK320" s="229">
        <f>ROUND(I320*H320,2)</f>
        <v>0</v>
      </c>
      <c r="BL320" s="14" t="s">
        <v>211</v>
      </c>
      <c r="BM320" s="228" t="s">
        <v>815</v>
      </c>
    </row>
    <row r="321" s="2" customFormat="1" ht="24.15" customHeight="1">
      <c r="A321" s="35"/>
      <c r="B321" s="36"/>
      <c r="C321" s="216" t="s">
        <v>816</v>
      </c>
      <c r="D321" s="216" t="s">
        <v>149</v>
      </c>
      <c r="E321" s="217" t="s">
        <v>817</v>
      </c>
      <c r="F321" s="218" t="s">
        <v>818</v>
      </c>
      <c r="G321" s="219" t="s">
        <v>234</v>
      </c>
      <c r="H321" s="220">
        <v>18</v>
      </c>
      <c r="I321" s="221"/>
      <c r="J321" s="222">
        <f>ROUND(I321*H321,2)</f>
        <v>0</v>
      </c>
      <c r="K321" s="223"/>
      <c r="L321" s="41"/>
      <c r="M321" s="224" t="s">
        <v>1</v>
      </c>
      <c r="N321" s="225" t="s">
        <v>38</v>
      </c>
      <c r="O321" s="88"/>
      <c r="P321" s="226">
        <f>O321*H321</f>
        <v>0</v>
      </c>
      <c r="Q321" s="226">
        <v>0.0063699999999999998</v>
      </c>
      <c r="R321" s="226">
        <f>Q321*H321</f>
        <v>0.11466</v>
      </c>
      <c r="S321" s="226">
        <v>0</v>
      </c>
      <c r="T321" s="22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8" t="s">
        <v>211</v>
      </c>
      <c r="AT321" s="228" t="s">
        <v>149</v>
      </c>
      <c r="AU321" s="228" t="s">
        <v>82</v>
      </c>
      <c r="AY321" s="14" t="s">
        <v>147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4" t="s">
        <v>78</v>
      </c>
      <c r="BK321" s="229">
        <f>ROUND(I321*H321,2)</f>
        <v>0</v>
      </c>
      <c r="BL321" s="14" t="s">
        <v>211</v>
      </c>
      <c r="BM321" s="228" t="s">
        <v>819</v>
      </c>
    </row>
    <row r="322" s="2" customFormat="1" ht="24.15" customHeight="1">
      <c r="A322" s="35"/>
      <c r="B322" s="36"/>
      <c r="C322" s="216" t="s">
        <v>820</v>
      </c>
      <c r="D322" s="216" t="s">
        <v>149</v>
      </c>
      <c r="E322" s="217" t="s">
        <v>821</v>
      </c>
      <c r="F322" s="218" t="s">
        <v>822</v>
      </c>
      <c r="G322" s="219" t="s">
        <v>178</v>
      </c>
      <c r="H322" s="220">
        <v>0.14000000000000001</v>
      </c>
      <c r="I322" s="221"/>
      <c r="J322" s="222">
        <f>ROUND(I322*H322,2)</f>
        <v>0</v>
      </c>
      <c r="K322" s="223"/>
      <c r="L322" s="41"/>
      <c r="M322" s="224" t="s">
        <v>1</v>
      </c>
      <c r="N322" s="225" t="s">
        <v>38</v>
      </c>
      <c r="O322" s="88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8" t="s">
        <v>211</v>
      </c>
      <c r="AT322" s="228" t="s">
        <v>149</v>
      </c>
      <c r="AU322" s="228" t="s">
        <v>82</v>
      </c>
      <c r="AY322" s="14" t="s">
        <v>147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4" t="s">
        <v>78</v>
      </c>
      <c r="BK322" s="229">
        <f>ROUND(I322*H322,2)</f>
        <v>0</v>
      </c>
      <c r="BL322" s="14" t="s">
        <v>211</v>
      </c>
      <c r="BM322" s="228" t="s">
        <v>823</v>
      </c>
    </row>
    <row r="323" s="2" customFormat="1" ht="33" customHeight="1">
      <c r="A323" s="35"/>
      <c r="B323" s="36"/>
      <c r="C323" s="216" t="s">
        <v>824</v>
      </c>
      <c r="D323" s="216" t="s">
        <v>149</v>
      </c>
      <c r="E323" s="217" t="s">
        <v>825</v>
      </c>
      <c r="F323" s="218" t="s">
        <v>826</v>
      </c>
      <c r="G323" s="219" t="s">
        <v>178</v>
      </c>
      <c r="H323" s="220">
        <v>0.69999999999999996</v>
      </c>
      <c r="I323" s="221"/>
      <c r="J323" s="222">
        <f>ROUND(I323*H323,2)</f>
        <v>0</v>
      </c>
      <c r="K323" s="223"/>
      <c r="L323" s="41"/>
      <c r="M323" s="224" t="s">
        <v>1</v>
      </c>
      <c r="N323" s="225" t="s">
        <v>38</v>
      </c>
      <c r="O323" s="88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8" t="s">
        <v>211</v>
      </c>
      <c r="AT323" s="228" t="s">
        <v>149</v>
      </c>
      <c r="AU323" s="228" t="s">
        <v>82</v>
      </c>
      <c r="AY323" s="14" t="s">
        <v>147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4" t="s">
        <v>78</v>
      </c>
      <c r="BK323" s="229">
        <f>ROUND(I323*H323,2)</f>
        <v>0</v>
      </c>
      <c r="BL323" s="14" t="s">
        <v>211</v>
      </c>
      <c r="BM323" s="228" t="s">
        <v>827</v>
      </c>
    </row>
    <row r="324" s="12" customFormat="1" ht="22.8" customHeight="1">
      <c r="A324" s="12"/>
      <c r="B324" s="200"/>
      <c r="C324" s="201"/>
      <c r="D324" s="202" t="s">
        <v>72</v>
      </c>
      <c r="E324" s="214" t="s">
        <v>828</v>
      </c>
      <c r="F324" s="214" t="s">
        <v>829</v>
      </c>
      <c r="G324" s="201"/>
      <c r="H324" s="201"/>
      <c r="I324" s="204"/>
      <c r="J324" s="215">
        <f>BK324</f>
        <v>0</v>
      </c>
      <c r="K324" s="201"/>
      <c r="L324" s="206"/>
      <c r="M324" s="207"/>
      <c r="N324" s="208"/>
      <c r="O324" s="208"/>
      <c r="P324" s="209">
        <f>SUM(P325:P331)</f>
        <v>0</v>
      </c>
      <c r="Q324" s="208"/>
      <c r="R324" s="209">
        <f>SUM(R325:R331)</f>
        <v>3.5869</v>
      </c>
      <c r="S324" s="208"/>
      <c r="T324" s="210">
        <f>SUM(T325:T331)</f>
        <v>3.5599999999999996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1" t="s">
        <v>82</v>
      </c>
      <c r="AT324" s="212" t="s">
        <v>72</v>
      </c>
      <c r="AU324" s="212" t="s">
        <v>78</v>
      </c>
      <c r="AY324" s="211" t="s">
        <v>147</v>
      </c>
      <c r="BK324" s="213">
        <f>SUM(BK325:BK331)</f>
        <v>0</v>
      </c>
    </row>
    <row r="325" s="2" customFormat="1" ht="24.15" customHeight="1">
      <c r="A325" s="35"/>
      <c r="B325" s="36"/>
      <c r="C325" s="216" t="s">
        <v>830</v>
      </c>
      <c r="D325" s="216" t="s">
        <v>149</v>
      </c>
      <c r="E325" s="217" t="s">
        <v>831</v>
      </c>
      <c r="F325" s="218" t="s">
        <v>832</v>
      </c>
      <c r="G325" s="219" t="s">
        <v>234</v>
      </c>
      <c r="H325" s="220">
        <v>80</v>
      </c>
      <c r="I325" s="221"/>
      <c r="J325" s="222">
        <f>ROUND(I325*H325,2)</f>
        <v>0</v>
      </c>
      <c r="K325" s="223"/>
      <c r="L325" s="41"/>
      <c r="M325" s="224" t="s">
        <v>1</v>
      </c>
      <c r="N325" s="225" t="s">
        <v>38</v>
      </c>
      <c r="O325" s="88"/>
      <c r="P325" s="226">
        <f>O325*H325</f>
        <v>0</v>
      </c>
      <c r="Q325" s="226">
        <v>0</v>
      </c>
      <c r="R325" s="226">
        <f>Q325*H325</f>
        <v>0</v>
      </c>
      <c r="S325" s="226">
        <v>0.044499999999999998</v>
      </c>
      <c r="T325" s="227">
        <f>S325*H325</f>
        <v>3.5599999999999996</v>
      </c>
      <c r="U325" s="35"/>
      <c r="V325" s="35"/>
      <c r="W325" s="35"/>
      <c r="X325" s="35"/>
      <c r="Y325" s="35"/>
      <c r="Z325" s="35"/>
      <c r="AA325" s="35"/>
      <c r="AB325" s="35"/>
      <c r="AC325" s="35"/>
      <c r="AD325" s="35"/>
      <c r="AE325" s="35"/>
      <c r="AR325" s="228" t="s">
        <v>211</v>
      </c>
      <c r="AT325" s="228" t="s">
        <v>149</v>
      </c>
      <c r="AU325" s="228" t="s">
        <v>82</v>
      </c>
      <c r="AY325" s="14" t="s">
        <v>147</v>
      </c>
      <c r="BE325" s="229">
        <f>IF(N325="základní",J325,0)</f>
        <v>0</v>
      </c>
      <c r="BF325" s="229">
        <f>IF(N325="snížená",J325,0)</f>
        <v>0</v>
      </c>
      <c r="BG325" s="229">
        <f>IF(N325="zákl. přenesená",J325,0)</f>
        <v>0</v>
      </c>
      <c r="BH325" s="229">
        <f>IF(N325="sníž. přenesená",J325,0)</f>
        <v>0</v>
      </c>
      <c r="BI325" s="229">
        <f>IF(N325="nulová",J325,0)</f>
        <v>0</v>
      </c>
      <c r="BJ325" s="14" t="s">
        <v>78</v>
      </c>
      <c r="BK325" s="229">
        <f>ROUND(I325*H325,2)</f>
        <v>0</v>
      </c>
      <c r="BL325" s="14" t="s">
        <v>211</v>
      </c>
      <c r="BM325" s="228" t="s">
        <v>833</v>
      </c>
    </row>
    <row r="326" s="2" customFormat="1" ht="24.15" customHeight="1">
      <c r="A326" s="35"/>
      <c r="B326" s="36"/>
      <c r="C326" s="216" t="s">
        <v>834</v>
      </c>
      <c r="D326" s="216" t="s">
        <v>149</v>
      </c>
      <c r="E326" s="217" t="s">
        <v>835</v>
      </c>
      <c r="F326" s="218" t="s">
        <v>836</v>
      </c>
      <c r="G326" s="219" t="s">
        <v>234</v>
      </c>
      <c r="H326" s="220">
        <v>30</v>
      </c>
      <c r="I326" s="221"/>
      <c r="J326" s="222">
        <f>ROUND(I326*H326,2)</f>
        <v>0</v>
      </c>
      <c r="K326" s="223"/>
      <c r="L326" s="41"/>
      <c r="M326" s="224" t="s">
        <v>1</v>
      </c>
      <c r="N326" s="225" t="s">
        <v>38</v>
      </c>
      <c r="O326" s="88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8" t="s">
        <v>211</v>
      </c>
      <c r="AT326" s="228" t="s">
        <v>149</v>
      </c>
      <c r="AU326" s="228" t="s">
        <v>82</v>
      </c>
      <c r="AY326" s="14" t="s">
        <v>147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4" t="s">
        <v>78</v>
      </c>
      <c r="BK326" s="229">
        <f>ROUND(I326*H326,2)</f>
        <v>0</v>
      </c>
      <c r="BL326" s="14" t="s">
        <v>211</v>
      </c>
      <c r="BM326" s="228" t="s">
        <v>837</v>
      </c>
    </row>
    <row r="327" s="2" customFormat="1" ht="24.15" customHeight="1">
      <c r="A327" s="35"/>
      <c r="B327" s="36"/>
      <c r="C327" s="216" t="s">
        <v>838</v>
      </c>
      <c r="D327" s="216" t="s">
        <v>149</v>
      </c>
      <c r="E327" s="217" t="s">
        <v>839</v>
      </c>
      <c r="F327" s="218" t="s">
        <v>840</v>
      </c>
      <c r="G327" s="219" t="s">
        <v>234</v>
      </c>
      <c r="H327" s="220">
        <v>80</v>
      </c>
      <c r="I327" s="221"/>
      <c r="J327" s="222">
        <f>ROUND(I327*H327,2)</f>
        <v>0</v>
      </c>
      <c r="K327" s="223"/>
      <c r="L327" s="41"/>
      <c r="M327" s="224" t="s">
        <v>1</v>
      </c>
      <c r="N327" s="225" t="s">
        <v>38</v>
      </c>
      <c r="O327" s="88"/>
      <c r="P327" s="226">
        <f>O327*H327</f>
        <v>0</v>
      </c>
      <c r="Q327" s="226">
        <v>0.044740000000000002</v>
      </c>
      <c r="R327" s="226">
        <f>Q327*H327</f>
        <v>3.5792000000000002</v>
      </c>
      <c r="S327" s="226">
        <v>0</v>
      </c>
      <c r="T327" s="227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8" t="s">
        <v>211</v>
      </c>
      <c r="AT327" s="228" t="s">
        <v>149</v>
      </c>
      <c r="AU327" s="228" t="s">
        <v>82</v>
      </c>
      <c r="AY327" s="14" t="s">
        <v>147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4" t="s">
        <v>78</v>
      </c>
      <c r="BK327" s="229">
        <f>ROUND(I327*H327,2)</f>
        <v>0</v>
      </c>
      <c r="BL327" s="14" t="s">
        <v>211</v>
      </c>
      <c r="BM327" s="228" t="s">
        <v>841</v>
      </c>
    </row>
    <row r="328" s="2" customFormat="1" ht="33" customHeight="1">
      <c r="A328" s="35"/>
      <c r="B328" s="36"/>
      <c r="C328" s="216" t="s">
        <v>842</v>
      </c>
      <c r="D328" s="216" t="s">
        <v>149</v>
      </c>
      <c r="E328" s="217" t="s">
        <v>843</v>
      </c>
      <c r="F328" s="218" t="s">
        <v>844</v>
      </c>
      <c r="G328" s="219" t="s">
        <v>234</v>
      </c>
      <c r="H328" s="220">
        <v>50</v>
      </c>
      <c r="I328" s="221"/>
      <c r="J328" s="222">
        <f>ROUND(I328*H328,2)</f>
        <v>0</v>
      </c>
      <c r="K328" s="223"/>
      <c r="L328" s="41"/>
      <c r="M328" s="224" t="s">
        <v>1</v>
      </c>
      <c r="N328" s="225" t="s">
        <v>38</v>
      </c>
      <c r="O328" s="88"/>
      <c r="P328" s="226">
        <f>O328*H328</f>
        <v>0</v>
      </c>
      <c r="Q328" s="226">
        <v>0</v>
      </c>
      <c r="R328" s="226">
        <f>Q328*H328</f>
        <v>0</v>
      </c>
      <c r="S328" s="226">
        <v>0</v>
      </c>
      <c r="T328" s="227">
        <f>S328*H328</f>
        <v>0</v>
      </c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  <c r="AR328" s="228" t="s">
        <v>211</v>
      </c>
      <c r="AT328" s="228" t="s">
        <v>149</v>
      </c>
      <c r="AU328" s="228" t="s">
        <v>82</v>
      </c>
      <c r="AY328" s="14" t="s">
        <v>147</v>
      </c>
      <c r="BE328" s="229">
        <f>IF(N328="základní",J328,0)</f>
        <v>0</v>
      </c>
      <c r="BF328" s="229">
        <f>IF(N328="snížená",J328,0)</f>
        <v>0</v>
      </c>
      <c r="BG328" s="229">
        <f>IF(N328="zákl. přenesená",J328,0)</f>
        <v>0</v>
      </c>
      <c r="BH328" s="229">
        <f>IF(N328="sníž. přenesená",J328,0)</f>
        <v>0</v>
      </c>
      <c r="BI328" s="229">
        <f>IF(N328="nulová",J328,0)</f>
        <v>0</v>
      </c>
      <c r="BJ328" s="14" t="s">
        <v>78</v>
      </c>
      <c r="BK328" s="229">
        <f>ROUND(I328*H328,2)</f>
        <v>0</v>
      </c>
      <c r="BL328" s="14" t="s">
        <v>211</v>
      </c>
      <c r="BM328" s="228" t="s">
        <v>845</v>
      </c>
    </row>
    <row r="329" s="2" customFormat="1" ht="44.25" customHeight="1">
      <c r="A329" s="35"/>
      <c r="B329" s="36"/>
      <c r="C329" s="230" t="s">
        <v>846</v>
      </c>
      <c r="D329" s="230" t="s">
        <v>207</v>
      </c>
      <c r="E329" s="231" t="s">
        <v>847</v>
      </c>
      <c r="F329" s="232" t="s">
        <v>848</v>
      </c>
      <c r="G329" s="233" t="s">
        <v>234</v>
      </c>
      <c r="H329" s="234">
        <v>55</v>
      </c>
      <c r="I329" s="235"/>
      <c r="J329" s="236">
        <f>ROUND(I329*H329,2)</f>
        <v>0</v>
      </c>
      <c r="K329" s="237"/>
      <c r="L329" s="238"/>
      <c r="M329" s="239" t="s">
        <v>1</v>
      </c>
      <c r="N329" s="240" t="s">
        <v>38</v>
      </c>
      <c r="O329" s="88"/>
      <c r="P329" s="226">
        <f>O329*H329</f>
        <v>0</v>
      </c>
      <c r="Q329" s="226">
        <v>0.00013999999999999999</v>
      </c>
      <c r="R329" s="226">
        <f>Q329*H329</f>
        <v>0.0076999999999999994</v>
      </c>
      <c r="S329" s="226">
        <v>0</v>
      </c>
      <c r="T329" s="227">
        <f>S329*H329</f>
        <v>0</v>
      </c>
      <c r="U329" s="35"/>
      <c r="V329" s="35"/>
      <c r="W329" s="35"/>
      <c r="X329" s="35"/>
      <c r="Y329" s="35"/>
      <c r="Z329" s="35"/>
      <c r="AA329" s="35"/>
      <c r="AB329" s="35"/>
      <c r="AC329" s="35"/>
      <c r="AD329" s="35"/>
      <c r="AE329" s="35"/>
      <c r="AR329" s="228" t="s">
        <v>279</v>
      </c>
      <c r="AT329" s="228" t="s">
        <v>207</v>
      </c>
      <c r="AU329" s="228" t="s">
        <v>82</v>
      </c>
      <c r="AY329" s="14" t="s">
        <v>147</v>
      </c>
      <c r="BE329" s="229">
        <f>IF(N329="základní",J329,0)</f>
        <v>0</v>
      </c>
      <c r="BF329" s="229">
        <f>IF(N329="snížená",J329,0)</f>
        <v>0</v>
      </c>
      <c r="BG329" s="229">
        <f>IF(N329="zákl. přenesená",J329,0)</f>
        <v>0</v>
      </c>
      <c r="BH329" s="229">
        <f>IF(N329="sníž. přenesená",J329,0)</f>
        <v>0</v>
      </c>
      <c r="BI329" s="229">
        <f>IF(N329="nulová",J329,0)</f>
        <v>0</v>
      </c>
      <c r="BJ329" s="14" t="s">
        <v>78</v>
      </c>
      <c r="BK329" s="229">
        <f>ROUND(I329*H329,2)</f>
        <v>0</v>
      </c>
      <c r="BL329" s="14" t="s">
        <v>211</v>
      </c>
      <c r="BM329" s="228" t="s">
        <v>849</v>
      </c>
    </row>
    <row r="330" s="2" customFormat="1" ht="24.15" customHeight="1">
      <c r="A330" s="35"/>
      <c r="B330" s="36"/>
      <c r="C330" s="216" t="s">
        <v>850</v>
      </c>
      <c r="D330" s="216" t="s">
        <v>149</v>
      </c>
      <c r="E330" s="217" t="s">
        <v>851</v>
      </c>
      <c r="F330" s="218" t="s">
        <v>852</v>
      </c>
      <c r="G330" s="219" t="s">
        <v>178</v>
      </c>
      <c r="H330" s="220">
        <v>3.5870000000000002</v>
      </c>
      <c r="I330" s="221"/>
      <c r="J330" s="222">
        <f>ROUND(I330*H330,2)</f>
        <v>0</v>
      </c>
      <c r="K330" s="223"/>
      <c r="L330" s="41"/>
      <c r="M330" s="224" t="s">
        <v>1</v>
      </c>
      <c r="N330" s="225" t="s">
        <v>38</v>
      </c>
      <c r="O330" s="88"/>
      <c r="P330" s="226">
        <f>O330*H330</f>
        <v>0</v>
      </c>
      <c r="Q330" s="226">
        <v>0</v>
      </c>
      <c r="R330" s="226">
        <f>Q330*H330</f>
        <v>0</v>
      </c>
      <c r="S330" s="226">
        <v>0</v>
      </c>
      <c r="T330" s="227">
        <f>S330*H330</f>
        <v>0</v>
      </c>
      <c r="U330" s="35"/>
      <c r="V330" s="35"/>
      <c r="W330" s="35"/>
      <c r="X330" s="35"/>
      <c r="Y330" s="35"/>
      <c r="Z330" s="35"/>
      <c r="AA330" s="35"/>
      <c r="AB330" s="35"/>
      <c r="AC330" s="35"/>
      <c r="AD330" s="35"/>
      <c r="AE330" s="35"/>
      <c r="AR330" s="228" t="s">
        <v>211</v>
      </c>
      <c r="AT330" s="228" t="s">
        <v>149</v>
      </c>
      <c r="AU330" s="228" t="s">
        <v>82</v>
      </c>
      <c r="AY330" s="14" t="s">
        <v>147</v>
      </c>
      <c r="BE330" s="229">
        <f>IF(N330="základní",J330,0)</f>
        <v>0</v>
      </c>
      <c r="BF330" s="229">
        <f>IF(N330="snížená",J330,0)</f>
        <v>0</v>
      </c>
      <c r="BG330" s="229">
        <f>IF(N330="zákl. přenesená",J330,0)</f>
        <v>0</v>
      </c>
      <c r="BH330" s="229">
        <f>IF(N330="sníž. přenesená",J330,0)</f>
        <v>0</v>
      </c>
      <c r="BI330" s="229">
        <f>IF(N330="nulová",J330,0)</f>
        <v>0</v>
      </c>
      <c r="BJ330" s="14" t="s">
        <v>78</v>
      </c>
      <c r="BK330" s="229">
        <f>ROUND(I330*H330,2)</f>
        <v>0</v>
      </c>
      <c r="BL330" s="14" t="s">
        <v>211</v>
      </c>
      <c r="BM330" s="228" t="s">
        <v>853</v>
      </c>
    </row>
    <row r="331" s="2" customFormat="1" ht="33" customHeight="1">
      <c r="A331" s="35"/>
      <c r="B331" s="36"/>
      <c r="C331" s="216" t="s">
        <v>854</v>
      </c>
      <c r="D331" s="216" t="s">
        <v>149</v>
      </c>
      <c r="E331" s="217" t="s">
        <v>855</v>
      </c>
      <c r="F331" s="218" t="s">
        <v>856</v>
      </c>
      <c r="G331" s="219" t="s">
        <v>178</v>
      </c>
      <c r="H331" s="220">
        <v>17.934999999999999</v>
      </c>
      <c r="I331" s="221"/>
      <c r="J331" s="222">
        <f>ROUND(I331*H331,2)</f>
        <v>0</v>
      </c>
      <c r="K331" s="223"/>
      <c r="L331" s="41"/>
      <c r="M331" s="224" t="s">
        <v>1</v>
      </c>
      <c r="N331" s="225" t="s">
        <v>38</v>
      </c>
      <c r="O331" s="88"/>
      <c r="P331" s="226">
        <f>O331*H331</f>
        <v>0</v>
      </c>
      <c r="Q331" s="226">
        <v>0</v>
      </c>
      <c r="R331" s="226">
        <f>Q331*H331</f>
        <v>0</v>
      </c>
      <c r="S331" s="226">
        <v>0</v>
      </c>
      <c r="T331" s="227">
        <f>S331*H331</f>
        <v>0</v>
      </c>
      <c r="U331" s="35"/>
      <c r="V331" s="35"/>
      <c r="W331" s="35"/>
      <c r="X331" s="35"/>
      <c r="Y331" s="35"/>
      <c r="Z331" s="35"/>
      <c r="AA331" s="35"/>
      <c r="AB331" s="35"/>
      <c r="AC331" s="35"/>
      <c r="AD331" s="35"/>
      <c r="AE331" s="35"/>
      <c r="AR331" s="228" t="s">
        <v>211</v>
      </c>
      <c r="AT331" s="228" t="s">
        <v>149</v>
      </c>
      <c r="AU331" s="228" t="s">
        <v>82</v>
      </c>
      <c r="AY331" s="14" t="s">
        <v>147</v>
      </c>
      <c r="BE331" s="229">
        <f>IF(N331="základní",J331,0)</f>
        <v>0</v>
      </c>
      <c r="BF331" s="229">
        <f>IF(N331="snížená",J331,0)</f>
        <v>0</v>
      </c>
      <c r="BG331" s="229">
        <f>IF(N331="zákl. přenesená",J331,0)</f>
        <v>0</v>
      </c>
      <c r="BH331" s="229">
        <f>IF(N331="sníž. přenesená",J331,0)</f>
        <v>0</v>
      </c>
      <c r="BI331" s="229">
        <f>IF(N331="nulová",J331,0)</f>
        <v>0</v>
      </c>
      <c r="BJ331" s="14" t="s">
        <v>78</v>
      </c>
      <c r="BK331" s="229">
        <f>ROUND(I331*H331,2)</f>
        <v>0</v>
      </c>
      <c r="BL331" s="14" t="s">
        <v>211</v>
      </c>
      <c r="BM331" s="228" t="s">
        <v>857</v>
      </c>
    </row>
    <row r="332" s="12" customFormat="1" ht="22.8" customHeight="1">
      <c r="A332" s="12"/>
      <c r="B332" s="200"/>
      <c r="C332" s="201"/>
      <c r="D332" s="202" t="s">
        <v>72</v>
      </c>
      <c r="E332" s="214" t="s">
        <v>858</v>
      </c>
      <c r="F332" s="214" t="s">
        <v>859</v>
      </c>
      <c r="G332" s="201"/>
      <c r="H332" s="201"/>
      <c r="I332" s="204"/>
      <c r="J332" s="215">
        <f>BK332</f>
        <v>0</v>
      </c>
      <c r="K332" s="201"/>
      <c r="L332" s="206"/>
      <c r="M332" s="207"/>
      <c r="N332" s="208"/>
      <c r="O332" s="208"/>
      <c r="P332" s="209">
        <f>SUM(P333:P348)</f>
        <v>0</v>
      </c>
      <c r="Q332" s="208"/>
      <c r="R332" s="209">
        <f>SUM(R333:R348)</f>
        <v>0.20179999999999998</v>
      </c>
      <c r="S332" s="208"/>
      <c r="T332" s="210">
        <f>SUM(T333:T348)</f>
        <v>0.20300000000000001</v>
      </c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R332" s="211" t="s">
        <v>82</v>
      </c>
      <c r="AT332" s="212" t="s">
        <v>72</v>
      </c>
      <c r="AU332" s="212" t="s">
        <v>78</v>
      </c>
      <c r="AY332" s="211" t="s">
        <v>147</v>
      </c>
      <c r="BK332" s="213">
        <f>SUM(BK333:BK348)</f>
        <v>0</v>
      </c>
    </row>
    <row r="333" s="2" customFormat="1" ht="16.5" customHeight="1">
      <c r="A333" s="35"/>
      <c r="B333" s="36"/>
      <c r="C333" s="216" t="s">
        <v>860</v>
      </c>
      <c r="D333" s="216" t="s">
        <v>149</v>
      </c>
      <c r="E333" s="217" t="s">
        <v>861</v>
      </c>
      <c r="F333" s="218" t="s">
        <v>862</v>
      </c>
      <c r="G333" s="219" t="s">
        <v>863</v>
      </c>
      <c r="H333" s="220">
        <v>1</v>
      </c>
      <c r="I333" s="221"/>
      <c r="J333" s="222">
        <f>ROUND(I333*H333,2)</f>
        <v>0</v>
      </c>
      <c r="K333" s="223"/>
      <c r="L333" s="41"/>
      <c r="M333" s="224" t="s">
        <v>1</v>
      </c>
      <c r="N333" s="225" t="s">
        <v>38</v>
      </c>
      <c r="O333" s="88"/>
      <c r="P333" s="226">
        <f>O333*H333</f>
        <v>0</v>
      </c>
      <c r="Q333" s="226">
        <v>0</v>
      </c>
      <c r="R333" s="226">
        <f>Q333*H333</f>
        <v>0</v>
      </c>
      <c r="S333" s="226">
        <v>0</v>
      </c>
      <c r="T333" s="227">
        <f>S333*H333</f>
        <v>0</v>
      </c>
      <c r="U333" s="35"/>
      <c r="V333" s="35"/>
      <c r="W333" s="35"/>
      <c r="X333" s="35"/>
      <c r="Y333" s="35"/>
      <c r="Z333" s="35"/>
      <c r="AA333" s="35"/>
      <c r="AB333" s="35"/>
      <c r="AC333" s="35"/>
      <c r="AD333" s="35"/>
      <c r="AE333" s="35"/>
      <c r="AR333" s="228" t="s">
        <v>88</v>
      </c>
      <c r="AT333" s="228" t="s">
        <v>149</v>
      </c>
      <c r="AU333" s="228" t="s">
        <v>82</v>
      </c>
      <c r="AY333" s="14" t="s">
        <v>147</v>
      </c>
      <c r="BE333" s="229">
        <f>IF(N333="základní",J333,0)</f>
        <v>0</v>
      </c>
      <c r="BF333" s="229">
        <f>IF(N333="snížená",J333,0)</f>
        <v>0</v>
      </c>
      <c r="BG333" s="229">
        <f>IF(N333="zákl. přenesená",J333,0)</f>
        <v>0</v>
      </c>
      <c r="BH333" s="229">
        <f>IF(N333="sníž. přenesená",J333,0)</f>
        <v>0</v>
      </c>
      <c r="BI333" s="229">
        <f>IF(N333="nulová",J333,0)</f>
        <v>0</v>
      </c>
      <c r="BJ333" s="14" t="s">
        <v>78</v>
      </c>
      <c r="BK333" s="229">
        <f>ROUND(I333*H333,2)</f>
        <v>0</v>
      </c>
      <c r="BL333" s="14" t="s">
        <v>88</v>
      </c>
      <c r="BM333" s="228" t="s">
        <v>864</v>
      </c>
    </row>
    <row r="334" s="2" customFormat="1" ht="16.5" customHeight="1">
      <c r="A334" s="35"/>
      <c r="B334" s="36"/>
      <c r="C334" s="216" t="s">
        <v>865</v>
      </c>
      <c r="D334" s="216" t="s">
        <v>149</v>
      </c>
      <c r="E334" s="217" t="s">
        <v>866</v>
      </c>
      <c r="F334" s="218" t="s">
        <v>867</v>
      </c>
      <c r="G334" s="219" t="s">
        <v>189</v>
      </c>
      <c r="H334" s="220">
        <v>11</v>
      </c>
      <c r="I334" s="221"/>
      <c r="J334" s="222">
        <f>ROUND(I334*H334,2)</f>
        <v>0</v>
      </c>
      <c r="K334" s="223"/>
      <c r="L334" s="41"/>
      <c r="M334" s="224" t="s">
        <v>1</v>
      </c>
      <c r="N334" s="225" t="s">
        <v>38</v>
      </c>
      <c r="O334" s="88"/>
      <c r="P334" s="226">
        <f>O334*H334</f>
        <v>0</v>
      </c>
      <c r="Q334" s="226">
        <v>0</v>
      </c>
      <c r="R334" s="226">
        <f>Q334*H334</f>
        <v>0</v>
      </c>
      <c r="S334" s="226">
        <v>0.001</v>
      </c>
      <c r="T334" s="227">
        <f>S334*H334</f>
        <v>0.010999999999999999</v>
      </c>
      <c r="U334" s="35"/>
      <c r="V334" s="35"/>
      <c r="W334" s="35"/>
      <c r="X334" s="35"/>
      <c r="Y334" s="35"/>
      <c r="Z334" s="35"/>
      <c r="AA334" s="35"/>
      <c r="AB334" s="35"/>
      <c r="AC334" s="35"/>
      <c r="AD334" s="35"/>
      <c r="AE334" s="35"/>
      <c r="AR334" s="228" t="s">
        <v>88</v>
      </c>
      <c r="AT334" s="228" t="s">
        <v>149</v>
      </c>
      <c r="AU334" s="228" t="s">
        <v>82</v>
      </c>
      <c r="AY334" s="14" t="s">
        <v>147</v>
      </c>
      <c r="BE334" s="229">
        <f>IF(N334="základní",J334,0)</f>
        <v>0</v>
      </c>
      <c r="BF334" s="229">
        <f>IF(N334="snížená",J334,0)</f>
        <v>0</v>
      </c>
      <c r="BG334" s="229">
        <f>IF(N334="zákl. přenesená",J334,0)</f>
        <v>0</v>
      </c>
      <c r="BH334" s="229">
        <f>IF(N334="sníž. přenesená",J334,0)</f>
        <v>0</v>
      </c>
      <c r="BI334" s="229">
        <f>IF(N334="nulová",J334,0)</f>
        <v>0</v>
      </c>
      <c r="BJ334" s="14" t="s">
        <v>78</v>
      </c>
      <c r="BK334" s="229">
        <f>ROUND(I334*H334,2)</f>
        <v>0</v>
      </c>
      <c r="BL334" s="14" t="s">
        <v>88</v>
      </c>
      <c r="BM334" s="228" t="s">
        <v>868</v>
      </c>
    </row>
    <row r="335" s="2" customFormat="1" ht="24.15" customHeight="1">
      <c r="A335" s="35"/>
      <c r="B335" s="36"/>
      <c r="C335" s="216" t="s">
        <v>869</v>
      </c>
      <c r="D335" s="216" t="s">
        <v>149</v>
      </c>
      <c r="E335" s="217" t="s">
        <v>870</v>
      </c>
      <c r="F335" s="218" t="s">
        <v>871</v>
      </c>
      <c r="G335" s="219" t="s">
        <v>189</v>
      </c>
      <c r="H335" s="220">
        <v>8</v>
      </c>
      <c r="I335" s="221"/>
      <c r="J335" s="222">
        <f>ROUND(I335*H335,2)</f>
        <v>0</v>
      </c>
      <c r="K335" s="223"/>
      <c r="L335" s="41"/>
      <c r="M335" s="224" t="s">
        <v>1</v>
      </c>
      <c r="N335" s="225" t="s">
        <v>38</v>
      </c>
      <c r="O335" s="88"/>
      <c r="P335" s="226">
        <f>O335*H335</f>
        <v>0</v>
      </c>
      <c r="Q335" s="226">
        <v>0</v>
      </c>
      <c r="R335" s="226">
        <f>Q335*H335</f>
        <v>0</v>
      </c>
      <c r="S335" s="226">
        <v>0</v>
      </c>
      <c r="T335" s="227">
        <f>S335*H335</f>
        <v>0</v>
      </c>
      <c r="U335" s="35"/>
      <c r="V335" s="35"/>
      <c r="W335" s="35"/>
      <c r="X335" s="35"/>
      <c r="Y335" s="35"/>
      <c r="Z335" s="35"/>
      <c r="AA335" s="35"/>
      <c r="AB335" s="35"/>
      <c r="AC335" s="35"/>
      <c r="AD335" s="35"/>
      <c r="AE335" s="35"/>
      <c r="AR335" s="228" t="s">
        <v>211</v>
      </c>
      <c r="AT335" s="228" t="s">
        <v>149</v>
      </c>
      <c r="AU335" s="228" t="s">
        <v>82</v>
      </c>
      <c r="AY335" s="14" t="s">
        <v>147</v>
      </c>
      <c r="BE335" s="229">
        <f>IF(N335="základní",J335,0)</f>
        <v>0</v>
      </c>
      <c r="BF335" s="229">
        <f>IF(N335="snížená",J335,0)</f>
        <v>0</v>
      </c>
      <c r="BG335" s="229">
        <f>IF(N335="zákl. přenesená",J335,0)</f>
        <v>0</v>
      </c>
      <c r="BH335" s="229">
        <f>IF(N335="sníž. přenesená",J335,0)</f>
        <v>0</v>
      </c>
      <c r="BI335" s="229">
        <f>IF(N335="nulová",J335,0)</f>
        <v>0</v>
      </c>
      <c r="BJ335" s="14" t="s">
        <v>78</v>
      </c>
      <c r="BK335" s="229">
        <f>ROUND(I335*H335,2)</f>
        <v>0</v>
      </c>
      <c r="BL335" s="14" t="s">
        <v>211</v>
      </c>
      <c r="BM335" s="228" t="s">
        <v>872</v>
      </c>
    </row>
    <row r="336" s="2" customFormat="1" ht="24.15" customHeight="1">
      <c r="A336" s="35"/>
      <c r="B336" s="36"/>
      <c r="C336" s="230" t="s">
        <v>873</v>
      </c>
      <c r="D336" s="230" t="s">
        <v>207</v>
      </c>
      <c r="E336" s="231" t="s">
        <v>874</v>
      </c>
      <c r="F336" s="232" t="s">
        <v>875</v>
      </c>
      <c r="G336" s="233" t="s">
        <v>189</v>
      </c>
      <c r="H336" s="234">
        <v>3</v>
      </c>
      <c r="I336" s="235"/>
      <c r="J336" s="236">
        <f>ROUND(I336*H336,2)</f>
        <v>0</v>
      </c>
      <c r="K336" s="237"/>
      <c r="L336" s="238"/>
      <c r="M336" s="239" t="s">
        <v>1</v>
      </c>
      <c r="N336" s="240" t="s">
        <v>38</v>
      </c>
      <c r="O336" s="88"/>
      <c r="P336" s="226">
        <f>O336*H336</f>
        <v>0</v>
      </c>
      <c r="Q336" s="226">
        <v>0.02</v>
      </c>
      <c r="R336" s="226">
        <f>Q336*H336</f>
        <v>0.059999999999999998</v>
      </c>
      <c r="S336" s="226">
        <v>0</v>
      </c>
      <c r="T336" s="227">
        <f>S336*H336</f>
        <v>0</v>
      </c>
      <c r="U336" s="35"/>
      <c r="V336" s="35"/>
      <c r="W336" s="35"/>
      <c r="X336" s="35"/>
      <c r="Y336" s="35"/>
      <c r="Z336" s="35"/>
      <c r="AA336" s="35"/>
      <c r="AB336" s="35"/>
      <c r="AC336" s="35"/>
      <c r="AD336" s="35"/>
      <c r="AE336" s="35"/>
      <c r="AR336" s="228" t="s">
        <v>279</v>
      </c>
      <c r="AT336" s="228" t="s">
        <v>207</v>
      </c>
      <c r="AU336" s="228" t="s">
        <v>82</v>
      </c>
      <c r="AY336" s="14" t="s">
        <v>147</v>
      </c>
      <c r="BE336" s="229">
        <f>IF(N336="základní",J336,0)</f>
        <v>0</v>
      </c>
      <c r="BF336" s="229">
        <f>IF(N336="snížená",J336,0)</f>
        <v>0</v>
      </c>
      <c r="BG336" s="229">
        <f>IF(N336="zákl. přenesená",J336,0)</f>
        <v>0</v>
      </c>
      <c r="BH336" s="229">
        <f>IF(N336="sníž. přenesená",J336,0)</f>
        <v>0</v>
      </c>
      <c r="BI336" s="229">
        <f>IF(N336="nulová",J336,0)</f>
        <v>0</v>
      </c>
      <c r="BJ336" s="14" t="s">
        <v>78</v>
      </c>
      <c r="BK336" s="229">
        <f>ROUND(I336*H336,2)</f>
        <v>0</v>
      </c>
      <c r="BL336" s="14" t="s">
        <v>211</v>
      </c>
      <c r="BM336" s="228" t="s">
        <v>876</v>
      </c>
    </row>
    <row r="337" s="2" customFormat="1" ht="24.15" customHeight="1">
      <c r="A337" s="35"/>
      <c r="B337" s="36"/>
      <c r="C337" s="230" t="s">
        <v>877</v>
      </c>
      <c r="D337" s="230" t="s">
        <v>207</v>
      </c>
      <c r="E337" s="231" t="s">
        <v>878</v>
      </c>
      <c r="F337" s="232" t="s">
        <v>879</v>
      </c>
      <c r="G337" s="233" t="s">
        <v>189</v>
      </c>
      <c r="H337" s="234">
        <v>1</v>
      </c>
      <c r="I337" s="235"/>
      <c r="J337" s="236">
        <f>ROUND(I337*H337,2)</f>
        <v>0</v>
      </c>
      <c r="K337" s="237"/>
      <c r="L337" s="238"/>
      <c r="M337" s="239" t="s">
        <v>1</v>
      </c>
      <c r="N337" s="240" t="s">
        <v>38</v>
      </c>
      <c r="O337" s="88"/>
      <c r="P337" s="226">
        <f>O337*H337</f>
        <v>0</v>
      </c>
      <c r="Q337" s="226">
        <v>0.017999999999999999</v>
      </c>
      <c r="R337" s="226">
        <f>Q337*H337</f>
        <v>0.017999999999999999</v>
      </c>
      <c r="S337" s="226">
        <v>0</v>
      </c>
      <c r="T337" s="227">
        <f>S337*H337</f>
        <v>0</v>
      </c>
      <c r="U337" s="35"/>
      <c r="V337" s="35"/>
      <c r="W337" s="35"/>
      <c r="X337" s="35"/>
      <c r="Y337" s="35"/>
      <c r="Z337" s="35"/>
      <c r="AA337" s="35"/>
      <c r="AB337" s="35"/>
      <c r="AC337" s="35"/>
      <c r="AD337" s="35"/>
      <c r="AE337" s="35"/>
      <c r="AR337" s="228" t="s">
        <v>279</v>
      </c>
      <c r="AT337" s="228" t="s">
        <v>207</v>
      </c>
      <c r="AU337" s="228" t="s">
        <v>82</v>
      </c>
      <c r="AY337" s="14" t="s">
        <v>147</v>
      </c>
      <c r="BE337" s="229">
        <f>IF(N337="základní",J337,0)</f>
        <v>0</v>
      </c>
      <c r="BF337" s="229">
        <f>IF(N337="snížená",J337,0)</f>
        <v>0</v>
      </c>
      <c r="BG337" s="229">
        <f>IF(N337="zákl. přenesená",J337,0)</f>
        <v>0</v>
      </c>
      <c r="BH337" s="229">
        <f>IF(N337="sníž. přenesená",J337,0)</f>
        <v>0</v>
      </c>
      <c r="BI337" s="229">
        <f>IF(N337="nulová",J337,0)</f>
        <v>0</v>
      </c>
      <c r="BJ337" s="14" t="s">
        <v>78</v>
      </c>
      <c r="BK337" s="229">
        <f>ROUND(I337*H337,2)</f>
        <v>0</v>
      </c>
      <c r="BL337" s="14" t="s">
        <v>211</v>
      </c>
      <c r="BM337" s="228" t="s">
        <v>880</v>
      </c>
    </row>
    <row r="338" s="2" customFormat="1" ht="24.15" customHeight="1">
      <c r="A338" s="35"/>
      <c r="B338" s="36"/>
      <c r="C338" s="230" t="s">
        <v>881</v>
      </c>
      <c r="D338" s="230" t="s">
        <v>207</v>
      </c>
      <c r="E338" s="231" t="s">
        <v>882</v>
      </c>
      <c r="F338" s="232" t="s">
        <v>883</v>
      </c>
      <c r="G338" s="233" t="s">
        <v>189</v>
      </c>
      <c r="H338" s="234">
        <v>2</v>
      </c>
      <c r="I338" s="235"/>
      <c r="J338" s="236">
        <f>ROUND(I338*H338,2)</f>
        <v>0</v>
      </c>
      <c r="K338" s="237"/>
      <c r="L338" s="238"/>
      <c r="M338" s="239" t="s">
        <v>1</v>
      </c>
      <c r="N338" s="240" t="s">
        <v>38</v>
      </c>
      <c r="O338" s="88"/>
      <c r="P338" s="226">
        <f>O338*H338</f>
        <v>0</v>
      </c>
      <c r="Q338" s="226">
        <v>0.014500000000000001</v>
      </c>
      <c r="R338" s="226">
        <f>Q338*H338</f>
        <v>0.029000000000000001</v>
      </c>
      <c r="S338" s="226">
        <v>0</v>
      </c>
      <c r="T338" s="227">
        <f>S338*H338</f>
        <v>0</v>
      </c>
      <c r="U338" s="35"/>
      <c r="V338" s="35"/>
      <c r="W338" s="35"/>
      <c r="X338" s="35"/>
      <c r="Y338" s="35"/>
      <c r="Z338" s="35"/>
      <c r="AA338" s="35"/>
      <c r="AB338" s="35"/>
      <c r="AC338" s="35"/>
      <c r="AD338" s="35"/>
      <c r="AE338" s="35"/>
      <c r="AR338" s="228" t="s">
        <v>279</v>
      </c>
      <c r="AT338" s="228" t="s">
        <v>207</v>
      </c>
      <c r="AU338" s="228" t="s">
        <v>82</v>
      </c>
      <c r="AY338" s="14" t="s">
        <v>147</v>
      </c>
      <c r="BE338" s="229">
        <f>IF(N338="základní",J338,0)</f>
        <v>0</v>
      </c>
      <c r="BF338" s="229">
        <f>IF(N338="snížená",J338,0)</f>
        <v>0</v>
      </c>
      <c r="BG338" s="229">
        <f>IF(N338="zákl. přenesená",J338,0)</f>
        <v>0</v>
      </c>
      <c r="BH338" s="229">
        <f>IF(N338="sníž. přenesená",J338,0)</f>
        <v>0</v>
      </c>
      <c r="BI338" s="229">
        <f>IF(N338="nulová",J338,0)</f>
        <v>0</v>
      </c>
      <c r="BJ338" s="14" t="s">
        <v>78</v>
      </c>
      <c r="BK338" s="229">
        <f>ROUND(I338*H338,2)</f>
        <v>0</v>
      </c>
      <c r="BL338" s="14" t="s">
        <v>211</v>
      </c>
      <c r="BM338" s="228" t="s">
        <v>884</v>
      </c>
    </row>
    <row r="339" s="2" customFormat="1" ht="24.15" customHeight="1">
      <c r="A339" s="35"/>
      <c r="B339" s="36"/>
      <c r="C339" s="230" t="s">
        <v>885</v>
      </c>
      <c r="D339" s="230" t="s">
        <v>207</v>
      </c>
      <c r="E339" s="231" t="s">
        <v>886</v>
      </c>
      <c r="F339" s="232" t="s">
        <v>887</v>
      </c>
      <c r="G339" s="233" t="s">
        <v>189</v>
      </c>
      <c r="H339" s="234">
        <v>2</v>
      </c>
      <c r="I339" s="235"/>
      <c r="J339" s="236">
        <f>ROUND(I339*H339,2)</f>
        <v>0</v>
      </c>
      <c r="K339" s="237"/>
      <c r="L339" s="238"/>
      <c r="M339" s="239" t="s">
        <v>1</v>
      </c>
      <c r="N339" s="240" t="s">
        <v>38</v>
      </c>
      <c r="O339" s="88"/>
      <c r="P339" s="226">
        <f>O339*H339</f>
        <v>0</v>
      </c>
      <c r="Q339" s="226">
        <v>0.016</v>
      </c>
      <c r="R339" s="226">
        <f>Q339*H339</f>
        <v>0.032000000000000001</v>
      </c>
      <c r="S339" s="226">
        <v>0</v>
      </c>
      <c r="T339" s="227">
        <f>S339*H339</f>
        <v>0</v>
      </c>
      <c r="U339" s="35"/>
      <c r="V339" s="35"/>
      <c r="W339" s="35"/>
      <c r="X339" s="35"/>
      <c r="Y339" s="35"/>
      <c r="Z339" s="35"/>
      <c r="AA339" s="35"/>
      <c r="AB339" s="35"/>
      <c r="AC339" s="35"/>
      <c r="AD339" s="35"/>
      <c r="AE339" s="35"/>
      <c r="AR339" s="228" t="s">
        <v>279</v>
      </c>
      <c r="AT339" s="228" t="s">
        <v>207</v>
      </c>
      <c r="AU339" s="228" t="s">
        <v>82</v>
      </c>
      <c r="AY339" s="14" t="s">
        <v>147</v>
      </c>
      <c r="BE339" s="229">
        <f>IF(N339="základní",J339,0)</f>
        <v>0</v>
      </c>
      <c r="BF339" s="229">
        <f>IF(N339="snížená",J339,0)</f>
        <v>0</v>
      </c>
      <c r="BG339" s="229">
        <f>IF(N339="zákl. přenesená",J339,0)</f>
        <v>0</v>
      </c>
      <c r="BH339" s="229">
        <f>IF(N339="sníž. přenesená",J339,0)</f>
        <v>0</v>
      </c>
      <c r="BI339" s="229">
        <f>IF(N339="nulová",J339,0)</f>
        <v>0</v>
      </c>
      <c r="BJ339" s="14" t="s">
        <v>78</v>
      </c>
      <c r="BK339" s="229">
        <f>ROUND(I339*H339,2)</f>
        <v>0</v>
      </c>
      <c r="BL339" s="14" t="s">
        <v>211</v>
      </c>
      <c r="BM339" s="228" t="s">
        <v>888</v>
      </c>
    </row>
    <row r="340" s="2" customFormat="1" ht="24.15" customHeight="1">
      <c r="A340" s="35"/>
      <c r="B340" s="36"/>
      <c r="C340" s="216" t="s">
        <v>889</v>
      </c>
      <c r="D340" s="216" t="s">
        <v>149</v>
      </c>
      <c r="E340" s="217" t="s">
        <v>890</v>
      </c>
      <c r="F340" s="218" t="s">
        <v>891</v>
      </c>
      <c r="G340" s="219" t="s">
        <v>189</v>
      </c>
      <c r="H340" s="220">
        <v>1</v>
      </c>
      <c r="I340" s="221"/>
      <c r="J340" s="222">
        <f>ROUND(I340*H340,2)</f>
        <v>0</v>
      </c>
      <c r="K340" s="223"/>
      <c r="L340" s="41"/>
      <c r="M340" s="224" t="s">
        <v>1</v>
      </c>
      <c r="N340" s="225" t="s">
        <v>38</v>
      </c>
      <c r="O340" s="88"/>
      <c r="P340" s="226">
        <f>O340*H340</f>
        <v>0</v>
      </c>
      <c r="Q340" s="226">
        <v>0</v>
      </c>
      <c r="R340" s="226">
        <f>Q340*H340</f>
        <v>0</v>
      </c>
      <c r="S340" s="226">
        <v>0</v>
      </c>
      <c r="T340" s="227">
        <f>S340*H340</f>
        <v>0</v>
      </c>
      <c r="U340" s="35"/>
      <c r="V340" s="35"/>
      <c r="W340" s="35"/>
      <c r="X340" s="35"/>
      <c r="Y340" s="35"/>
      <c r="Z340" s="35"/>
      <c r="AA340" s="35"/>
      <c r="AB340" s="35"/>
      <c r="AC340" s="35"/>
      <c r="AD340" s="35"/>
      <c r="AE340" s="35"/>
      <c r="AR340" s="228" t="s">
        <v>211</v>
      </c>
      <c r="AT340" s="228" t="s">
        <v>149</v>
      </c>
      <c r="AU340" s="228" t="s">
        <v>82</v>
      </c>
      <c r="AY340" s="14" t="s">
        <v>147</v>
      </c>
      <c r="BE340" s="229">
        <f>IF(N340="základní",J340,0)</f>
        <v>0</v>
      </c>
      <c r="BF340" s="229">
        <f>IF(N340="snížená",J340,0)</f>
        <v>0</v>
      </c>
      <c r="BG340" s="229">
        <f>IF(N340="zákl. přenesená",J340,0)</f>
        <v>0</v>
      </c>
      <c r="BH340" s="229">
        <f>IF(N340="sníž. přenesená",J340,0)</f>
        <v>0</v>
      </c>
      <c r="BI340" s="229">
        <f>IF(N340="nulová",J340,0)</f>
        <v>0</v>
      </c>
      <c r="BJ340" s="14" t="s">
        <v>78</v>
      </c>
      <c r="BK340" s="229">
        <f>ROUND(I340*H340,2)</f>
        <v>0</v>
      </c>
      <c r="BL340" s="14" t="s">
        <v>211</v>
      </c>
      <c r="BM340" s="228" t="s">
        <v>892</v>
      </c>
    </row>
    <row r="341" s="2" customFormat="1" ht="33" customHeight="1">
      <c r="A341" s="35"/>
      <c r="B341" s="36"/>
      <c r="C341" s="230" t="s">
        <v>893</v>
      </c>
      <c r="D341" s="230" t="s">
        <v>207</v>
      </c>
      <c r="E341" s="231" t="s">
        <v>894</v>
      </c>
      <c r="F341" s="232" t="s">
        <v>895</v>
      </c>
      <c r="G341" s="233" t="s">
        <v>189</v>
      </c>
      <c r="H341" s="234">
        <v>1</v>
      </c>
      <c r="I341" s="235"/>
      <c r="J341" s="236">
        <f>ROUND(I341*H341,2)</f>
        <v>0</v>
      </c>
      <c r="K341" s="237"/>
      <c r="L341" s="238"/>
      <c r="M341" s="239" t="s">
        <v>1</v>
      </c>
      <c r="N341" s="240" t="s">
        <v>38</v>
      </c>
      <c r="O341" s="88"/>
      <c r="P341" s="226">
        <f>O341*H341</f>
        <v>0</v>
      </c>
      <c r="Q341" s="226">
        <v>0.042999999999999997</v>
      </c>
      <c r="R341" s="226">
        <f>Q341*H341</f>
        <v>0.042999999999999997</v>
      </c>
      <c r="S341" s="226">
        <v>0</v>
      </c>
      <c r="T341" s="227">
        <f>S341*H341</f>
        <v>0</v>
      </c>
      <c r="U341" s="35"/>
      <c r="V341" s="35"/>
      <c r="W341" s="35"/>
      <c r="X341" s="35"/>
      <c r="Y341" s="35"/>
      <c r="Z341" s="35"/>
      <c r="AA341" s="35"/>
      <c r="AB341" s="35"/>
      <c r="AC341" s="35"/>
      <c r="AD341" s="35"/>
      <c r="AE341" s="35"/>
      <c r="AR341" s="228" t="s">
        <v>279</v>
      </c>
      <c r="AT341" s="228" t="s">
        <v>207</v>
      </c>
      <c r="AU341" s="228" t="s">
        <v>82</v>
      </c>
      <c r="AY341" s="14" t="s">
        <v>147</v>
      </c>
      <c r="BE341" s="229">
        <f>IF(N341="základní",J341,0)</f>
        <v>0</v>
      </c>
      <c r="BF341" s="229">
        <f>IF(N341="snížená",J341,0)</f>
        <v>0</v>
      </c>
      <c r="BG341" s="229">
        <f>IF(N341="zákl. přenesená",J341,0)</f>
        <v>0</v>
      </c>
      <c r="BH341" s="229">
        <f>IF(N341="sníž. přenesená",J341,0)</f>
        <v>0</v>
      </c>
      <c r="BI341" s="229">
        <f>IF(N341="nulová",J341,0)</f>
        <v>0</v>
      </c>
      <c r="BJ341" s="14" t="s">
        <v>78</v>
      </c>
      <c r="BK341" s="229">
        <f>ROUND(I341*H341,2)</f>
        <v>0</v>
      </c>
      <c r="BL341" s="14" t="s">
        <v>211</v>
      </c>
      <c r="BM341" s="228" t="s">
        <v>896</v>
      </c>
    </row>
    <row r="342" s="2" customFormat="1" ht="21.75" customHeight="1">
      <c r="A342" s="35"/>
      <c r="B342" s="36"/>
      <c r="C342" s="216" t="s">
        <v>897</v>
      </c>
      <c r="D342" s="216" t="s">
        <v>149</v>
      </c>
      <c r="E342" s="217" t="s">
        <v>898</v>
      </c>
      <c r="F342" s="218" t="s">
        <v>899</v>
      </c>
      <c r="G342" s="219" t="s">
        <v>189</v>
      </c>
      <c r="H342" s="220">
        <v>6</v>
      </c>
      <c r="I342" s="221"/>
      <c r="J342" s="222">
        <f>ROUND(I342*H342,2)</f>
        <v>0</v>
      </c>
      <c r="K342" s="223"/>
      <c r="L342" s="41"/>
      <c r="M342" s="224" t="s">
        <v>1</v>
      </c>
      <c r="N342" s="225" t="s">
        <v>38</v>
      </c>
      <c r="O342" s="88"/>
      <c r="P342" s="226">
        <f>O342*H342</f>
        <v>0</v>
      </c>
      <c r="Q342" s="226">
        <v>0</v>
      </c>
      <c r="R342" s="226">
        <f>Q342*H342</f>
        <v>0</v>
      </c>
      <c r="S342" s="226">
        <v>0</v>
      </c>
      <c r="T342" s="227">
        <f>S342*H342</f>
        <v>0</v>
      </c>
      <c r="U342" s="35"/>
      <c r="V342" s="35"/>
      <c r="W342" s="35"/>
      <c r="X342" s="35"/>
      <c r="Y342" s="35"/>
      <c r="Z342" s="35"/>
      <c r="AA342" s="35"/>
      <c r="AB342" s="35"/>
      <c r="AC342" s="35"/>
      <c r="AD342" s="35"/>
      <c r="AE342" s="35"/>
      <c r="AR342" s="228" t="s">
        <v>211</v>
      </c>
      <c r="AT342" s="228" t="s">
        <v>149</v>
      </c>
      <c r="AU342" s="228" t="s">
        <v>82</v>
      </c>
      <c r="AY342" s="14" t="s">
        <v>147</v>
      </c>
      <c r="BE342" s="229">
        <f>IF(N342="základní",J342,0)</f>
        <v>0</v>
      </c>
      <c r="BF342" s="229">
        <f>IF(N342="snížená",J342,0)</f>
        <v>0</v>
      </c>
      <c r="BG342" s="229">
        <f>IF(N342="zákl. přenesená",J342,0)</f>
        <v>0</v>
      </c>
      <c r="BH342" s="229">
        <f>IF(N342="sníž. přenesená",J342,0)</f>
        <v>0</v>
      </c>
      <c r="BI342" s="229">
        <f>IF(N342="nulová",J342,0)</f>
        <v>0</v>
      </c>
      <c r="BJ342" s="14" t="s">
        <v>78</v>
      </c>
      <c r="BK342" s="229">
        <f>ROUND(I342*H342,2)</f>
        <v>0</v>
      </c>
      <c r="BL342" s="14" t="s">
        <v>211</v>
      </c>
      <c r="BM342" s="228" t="s">
        <v>900</v>
      </c>
    </row>
    <row r="343" s="2" customFormat="1" ht="16.5" customHeight="1">
      <c r="A343" s="35"/>
      <c r="B343" s="36"/>
      <c r="C343" s="230" t="s">
        <v>901</v>
      </c>
      <c r="D343" s="230" t="s">
        <v>207</v>
      </c>
      <c r="E343" s="231" t="s">
        <v>902</v>
      </c>
      <c r="F343" s="232" t="s">
        <v>903</v>
      </c>
      <c r="G343" s="233" t="s">
        <v>189</v>
      </c>
      <c r="H343" s="234">
        <v>6</v>
      </c>
      <c r="I343" s="235"/>
      <c r="J343" s="236">
        <f>ROUND(I343*H343,2)</f>
        <v>0</v>
      </c>
      <c r="K343" s="237"/>
      <c r="L343" s="238"/>
      <c r="M343" s="239" t="s">
        <v>1</v>
      </c>
      <c r="N343" s="240" t="s">
        <v>38</v>
      </c>
      <c r="O343" s="88"/>
      <c r="P343" s="226">
        <f>O343*H343</f>
        <v>0</v>
      </c>
      <c r="Q343" s="226">
        <v>0.0022000000000000001</v>
      </c>
      <c r="R343" s="226">
        <f>Q343*H343</f>
        <v>0.0132</v>
      </c>
      <c r="S343" s="226">
        <v>0</v>
      </c>
      <c r="T343" s="227">
        <f>S343*H343</f>
        <v>0</v>
      </c>
      <c r="U343" s="35"/>
      <c r="V343" s="35"/>
      <c r="W343" s="35"/>
      <c r="X343" s="35"/>
      <c r="Y343" s="35"/>
      <c r="Z343" s="35"/>
      <c r="AA343" s="35"/>
      <c r="AB343" s="35"/>
      <c r="AC343" s="35"/>
      <c r="AD343" s="35"/>
      <c r="AE343" s="35"/>
      <c r="AR343" s="228" t="s">
        <v>279</v>
      </c>
      <c r="AT343" s="228" t="s">
        <v>207</v>
      </c>
      <c r="AU343" s="228" t="s">
        <v>82</v>
      </c>
      <c r="AY343" s="14" t="s">
        <v>147</v>
      </c>
      <c r="BE343" s="229">
        <f>IF(N343="základní",J343,0)</f>
        <v>0</v>
      </c>
      <c r="BF343" s="229">
        <f>IF(N343="snížená",J343,0)</f>
        <v>0</v>
      </c>
      <c r="BG343" s="229">
        <f>IF(N343="zákl. přenesená",J343,0)</f>
        <v>0</v>
      </c>
      <c r="BH343" s="229">
        <f>IF(N343="sníž. přenesená",J343,0)</f>
        <v>0</v>
      </c>
      <c r="BI343" s="229">
        <f>IF(N343="nulová",J343,0)</f>
        <v>0</v>
      </c>
      <c r="BJ343" s="14" t="s">
        <v>78</v>
      </c>
      <c r="BK343" s="229">
        <f>ROUND(I343*H343,2)</f>
        <v>0</v>
      </c>
      <c r="BL343" s="14" t="s">
        <v>211</v>
      </c>
      <c r="BM343" s="228" t="s">
        <v>904</v>
      </c>
    </row>
    <row r="344" s="2" customFormat="1" ht="24.15" customHeight="1">
      <c r="A344" s="35"/>
      <c r="B344" s="36"/>
      <c r="C344" s="216" t="s">
        <v>905</v>
      </c>
      <c r="D344" s="216" t="s">
        <v>149</v>
      </c>
      <c r="E344" s="217" t="s">
        <v>906</v>
      </c>
      <c r="F344" s="218" t="s">
        <v>907</v>
      </c>
      <c r="G344" s="219" t="s">
        <v>189</v>
      </c>
      <c r="H344" s="220">
        <v>3</v>
      </c>
      <c r="I344" s="221"/>
      <c r="J344" s="222">
        <f>ROUND(I344*H344,2)</f>
        <v>0</v>
      </c>
      <c r="K344" s="223"/>
      <c r="L344" s="41"/>
      <c r="M344" s="224" t="s">
        <v>1</v>
      </c>
      <c r="N344" s="225" t="s">
        <v>38</v>
      </c>
      <c r="O344" s="88"/>
      <c r="P344" s="226">
        <f>O344*H344</f>
        <v>0</v>
      </c>
      <c r="Q344" s="226">
        <v>0</v>
      </c>
      <c r="R344" s="226">
        <f>Q344*H344</f>
        <v>0</v>
      </c>
      <c r="S344" s="226">
        <v>0</v>
      </c>
      <c r="T344" s="227">
        <f>S344*H344</f>
        <v>0</v>
      </c>
      <c r="U344" s="35"/>
      <c r="V344" s="35"/>
      <c r="W344" s="35"/>
      <c r="X344" s="35"/>
      <c r="Y344" s="35"/>
      <c r="Z344" s="35"/>
      <c r="AA344" s="35"/>
      <c r="AB344" s="35"/>
      <c r="AC344" s="35"/>
      <c r="AD344" s="35"/>
      <c r="AE344" s="35"/>
      <c r="AR344" s="228" t="s">
        <v>211</v>
      </c>
      <c r="AT344" s="228" t="s">
        <v>149</v>
      </c>
      <c r="AU344" s="228" t="s">
        <v>82</v>
      </c>
      <c r="AY344" s="14" t="s">
        <v>147</v>
      </c>
      <c r="BE344" s="229">
        <f>IF(N344="základní",J344,0)</f>
        <v>0</v>
      </c>
      <c r="BF344" s="229">
        <f>IF(N344="snížená",J344,0)</f>
        <v>0</v>
      </c>
      <c r="BG344" s="229">
        <f>IF(N344="zákl. přenesená",J344,0)</f>
        <v>0</v>
      </c>
      <c r="BH344" s="229">
        <f>IF(N344="sníž. přenesená",J344,0)</f>
        <v>0</v>
      </c>
      <c r="BI344" s="229">
        <f>IF(N344="nulová",J344,0)</f>
        <v>0</v>
      </c>
      <c r="BJ344" s="14" t="s">
        <v>78</v>
      </c>
      <c r="BK344" s="229">
        <f>ROUND(I344*H344,2)</f>
        <v>0</v>
      </c>
      <c r="BL344" s="14" t="s">
        <v>211</v>
      </c>
      <c r="BM344" s="228" t="s">
        <v>908</v>
      </c>
    </row>
    <row r="345" s="2" customFormat="1" ht="16.5" customHeight="1">
      <c r="A345" s="35"/>
      <c r="B345" s="36"/>
      <c r="C345" s="230" t="s">
        <v>909</v>
      </c>
      <c r="D345" s="230" t="s">
        <v>207</v>
      </c>
      <c r="E345" s="231" t="s">
        <v>910</v>
      </c>
      <c r="F345" s="232" t="s">
        <v>911</v>
      </c>
      <c r="G345" s="233" t="s">
        <v>189</v>
      </c>
      <c r="H345" s="234">
        <v>3</v>
      </c>
      <c r="I345" s="235"/>
      <c r="J345" s="236">
        <f>ROUND(I345*H345,2)</f>
        <v>0</v>
      </c>
      <c r="K345" s="237"/>
      <c r="L345" s="238"/>
      <c r="M345" s="239" t="s">
        <v>1</v>
      </c>
      <c r="N345" s="240" t="s">
        <v>38</v>
      </c>
      <c r="O345" s="88"/>
      <c r="P345" s="226">
        <f>O345*H345</f>
        <v>0</v>
      </c>
      <c r="Q345" s="226">
        <v>0.0022000000000000001</v>
      </c>
      <c r="R345" s="226">
        <f>Q345*H345</f>
        <v>0.0066</v>
      </c>
      <c r="S345" s="226">
        <v>0</v>
      </c>
      <c r="T345" s="227">
        <f>S345*H345</f>
        <v>0</v>
      </c>
      <c r="U345" s="35"/>
      <c r="V345" s="35"/>
      <c r="W345" s="35"/>
      <c r="X345" s="35"/>
      <c r="Y345" s="35"/>
      <c r="Z345" s="35"/>
      <c r="AA345" s="35"/>
      <c r="AB345" s="35"/>
      <c r="AC345" s="35"/>
      <c r="AD345" s="35"/>
      <c r="AE345" s="35"/>
      <c r="AR345" s="228" t="s">
        <v>279</v>
      </c>
      <c r="AT345" s="228" t="s">
        <v>207</v>
      </c>
      <c r="AU345" s="228" t="s">
        <v>82</v>
      </c>
      <c r="AY345" s="14" t="s">
        <v>147</v>
      </c>
      <c r="BE345" s="229">
        <f>IF(N345="základní",J345,0)</f>
        <v>0</v>
      </c>
      <c r="BF345" s="229">
        <f>IF(N345="snížená",J345,0)</f>
        <v>0</v>
      </c>
      <c r="BG345" s="229">
        <f>IF(N345="zákl. přenesená",J345,0)</f>
        <v>0</v>
      </c>
      <c r="BH345" s="229">
        <f>IF(N345="sníž. přenesená",J345,0)</f>
        <v>0</v>
      </c>
      <c r="BI345" s="229">
        <f>IF(N345="nulová",J345,0)</f>
        <v>0</v>
      </c>
      <c r="BJ345" s="14" t="s">
        <v>78</v>
      </c>
      <c r="BK345" s="229">
        <f>ROUND(I345*H345,2)</f>
        <v>0</v>
      </c>
      <c r="BL345" s="14" t="s">
        <v>211</v>
      </c>
      <c r="BM345" s="228" t="s">
        <v>912</v>
      </c>
    </row>
    <row r="346" s="2" customFormat="1" ht="24.15" customHeight="1">
      <c r="A346" s="35"/>
      <c r="B346" s="36"/>
      <c r="C346" s="216" t="s">
        <v>913</v>
      </c>
      <c r="D346" s="216" t="s">
        <v>149</v>
      </c>
      <c r="E346" s="217" t="s">
        <v>914</v>
      </c>
      <c r="F346" s="218" t="s">
        <v>915</v>
      </c>
      <c r="G346" s="219" t="s">
        <v>189</v>
      </c>
      <c r="H346" s="220">
        <v>8</v>
      </c>
      <c r="I346" s="221"/>
      <c r="J346" s="222">
        <f>ROUND(I346*H346,2)</f>
        <v>0</v>
      </c>
      <c r="K346" s="223"/>
      <c r="L346" s="41"/>
      <c r="M346" s="224" t="s">
        <v>1</v>
      </c>
      <c r="N346" s="225" t="s">
        <v>38</v>
      </c>
      <c r="O346" s="88"/>
      <c r="P346" s="226">
        <f>O346*H346</f>
        <v>0</v>
      </c>
      <c r="Q346" s="226">
        <v>0</v>
      </c>
      <c r="R346" s="226">
        <f>Q346*H346</f>
        <v>0</v>
      </c>
      <c r="S346" s="226">
        <v>0.024</v>
      </c>
      <c r="T346" s="227">
        <f>S346*H346</f>
        <v>0.192</v>
      </c>
      <c r="U346" s="35"/>
      <c r="V346" s="35"/>
      <c r="W346" s="35"/>
      <c r="X346" s="35"/>
      <c r="Y346" s="35"/>
      <c r="Z346" s="35"/>
      <c r="AA346" s="35"/>
      <c r="AB346" s="35"/>
      <c r="AC346" s="35"/>
      <c r="AD346" s="35"/>
      <c r="AE346" s="35"/>
      <c r="AR346" s="228" t="s">
        <v>211</v>
      </c>
      <c r="AT346" s="228" t="s">
        <v>149</v>
      </c>
      <c r="AU346" s="228" t="s">
        <v>82</v>
      </c>
      <c r="AY346" s="14" t="s">
        <v>147</v>
      </c>
      <c r="BE346" s="229">
        <f>IF(N346="základní",J346,0)</f>
        <v>0</v>
      </c>
      <c r="BF346" s="229">
        <f>IF(N346="snížená",J346,0)</f>
        <v>0</v>
      </c>
      <c r="BG346" s="229">
        <f>IF(N346="zákl. přenesená",J346,0)</f>
        <v>0</v>
      </c>
      <c r="BH346" s="229">
        <f>IF(N346="sníž. přenesená",J346,0)</f>
        <v>0</v>
      </c>
      <c r="BI346" s="229">
        <f>IF(N346="nulová",J346,0)</f>
        <v>0</v>
      </c>
      <c r="BJ346" s="14" t="s">
        <v>78</v>
      </c>
      <c r="BK346" s="229">
        <f>ROUND(I346*H346,2)</f>
        <v>0</v>
      </c>
      <c r="BL346" s="14" t="s">
        <v>211</v>
      </c>
      <c r="BM346" s="228" t="s">
        <v>916</v>
      </c>
    </row>
    <row r="347" s="2" customFormat="1" ht="24.15" customHeight="1">
      <c r="A347" s="35"/>
      <c r="B347" s="36"/>
      <c r="C347" s="216" t="s">
        <v>917</v>
      </c>
      <c r="D347" s="216" t="s">
        <v>149</v>
      </c>
      <c r="E347" s="217" t="s">
        <v>918</v>
      </c>
      <c r="F347" s="218" t="s">
        <v>919</v>
      </c>
      <c r="G347" s="219" t="s">
        <v>178</v>
      </c>
      <c r="H347" s="220">
        <v>0.20200000000000001</v>
      </c>
      <c r="I347" s="221"/>
      <c r="J347" s="222">
        <f>ROUND(I347*H347,2)</f>
        <v>0</v>
      </c>
      <c r="K347" s="223"/>
      <c r="L347" s="41"/>
      <c r="M347" s="224" t="s">
        <v>1</v>
      </c>
      <c r="N347" s="225" t="s">
        <v>38</v>
      </c>
      <c r="O347" s="88"/>
      <c r="P347" s="226">
        <f>O347*H347</f>
        <v>0</v>
      </c>
      <c r="Q347" s="226">
        <v>0</v>
      </c>
      <c r="R347" s="226">
        <f>Q347*H347</f>
        <v>0</v>
      </c>
      <c r="S347" s="226">
        <v>0</v>
      </c>
      <c r="T347" s="227">
        <f>S347*H347</f>
        <v>0</v>
      </c>
      <c r="U347" s="35"/>
      <c r="V347" s="35"/>
      <c r="W347" s="35"/>
      <c r="X347" s="35"/>
      <c r="Y347" s="35"/>
      <c r="Z347" s="35"/>
      <c r="AA347" s="35"/>
      <c r="AB347" s="35"/>
      <c r="AC347" s="35"/>
      <c r="AD347" s="35"/>
      <c r="AE347" s="35"/>
      <c r="AR347" s="228" t="s">
        <v>211</v>
      </c>
      <c r="AT347" s="228" t="s">
        <v>149</v>
      </c>
      <c r="AU347" s="228" t="s">
        <v>82</v>
      </c>
      <c r="AY347" s="14" t="s">
        <v>147</v>
      </c>
      <c r="BE347" s="229">
        <f>IF(N347="základní",J347,0)</f>
        <v>0</v>
      </c>
      <c r="BF347" s="229">
        <f>IF(N347="snížená",J347,0)</f>
        <v>0</v>
      </c>
      <c r="BG347" s="229">
        <f>IF(N347="zákl. přenesená",J347,0)</f>
        <v>0</v>
      </c>
      <c r="BH347" s="229">
        <f>IF(N347="sníž. přenesená",J347,0)</f>
        <v>0</v>
      </c>
      <c r="BI347" s="229">
        <f>IF(N347="nulová",J347,0)</f>
        <v>0</v>
      </c>
      <c r="BJ347" s="14" t="s">
        <v>78</v>
      </c>
      <c r="BK347" s="229">
        <f>ROUND(I347*H347,2)</f>
        <v>0</v>
      </c>
      <c r="BL347" s="14" t="s">
        <v>211</v>
      </c>
      <c r="BM347" s="228" t="s">
        <v>920</v>
      </c>
    </row>
    <row r="348" s="2" customFormat="1" ht="33" customHeight="1">
      <c r="A348" s="35"/>
      <c r="B348" s="36"/>
      <c r="C348" s="216" t="s">
        <v>921</v>
      </c>
      <c r="D348" s="216" t="s">
        <v>149</v>
      </c>
      <c r="E348" s="217" t="s">
        <v>922</v>
      </c>
      <c r="F348" s="218" t="s">
        <v>923</v>
      </c>
      <c r="G348" s="219" t="s">
        <v>178</v>
      </c>
      <c r="H348" s="220">
        <v>1.01</v>
      </c>
      <c r="I348" s="221"/>
      <c r="J348" s="222">
        <f>ROUND(I348*H348,2)</f>
        <v>0</v>
      </c>
      <c r="K348" s="223"/>
      <c r="L348" s="41"/>
      <c r="M348" s="224" t="s">
        <v>1</v>
      </c>
      <c r="N348" s="225" t="s">
        <v>38</v>
      </c>
      <c r="O348" s="88"/>
      <c r="P348" s="226">
        <f>O348*H348</f>
        <v>0</v>
      </c>
      <c r="Q348" s="226">
        <v>0</v>
      </c>
      <c r="R348" s="226">
        <f>Q348*H348</f>
        <v>0</v>
      </c>
      <c r="S348" s="226">
        <v>0</v>
      </c>
      <c r="T348" s="227">
        <f>S348*H348</f>
        <v>0</v>
      </c>
      <c r="U348" s="35"/>
      <c r="V348" s="35"/>
      <c r="W348" s="35"/>
      <c r="X348" s="35"/>
      <c r="Y348" s="35"/>
      <c r="Z348" s="35"/>
      <c r="AA348" s="35"/>
      <c r="AB348" s="35"/>
      <c r="AC348" s="35"/>
      <c r="AD348" s="35"/>
      <c r="AE348" s="35"/>
      <c r="AR348" s="228" t="s">
        <v>211</v>
      </c>
      <c r="AT348" s="228" t="s">
        <v>149</v>
      </c>
      <c r="AU348" s="228" t="s">
        <v>82</v>
      </c>
      <c r="AY348" s="14" t="s">
        <v>147</v>
      </c>
      <c r="BE348" s="229">
        <f>IF(N348="základní",J348,0)</f>
        <v>0</v>
      </c>
      <c r="BF348" s="229">
        <f>IF(N348="snížená",J348,0)</f>
        <v>0</v>
      </c>
      <c r="BG348" s="229">
        <f>IF(N348="zákl. přenesená",J348,0)</f>
        <v>0</v>
      </c>
      <c r="BH348" s="229">
        <f>IF(N348="sníž. přenesená",J348,0)</f>
        <v>0</v>
      </c>
      <c r="BI348" s="229">
        <f>IF(N348="nulová",J348,0)</f>
        <v>0</v>
      </c>
      <c r="BJ348" s="14" t="s">
        <v>78</v>
      </c>
      <c r="BK348" s="229">
        <f>ROUND(I348*H348,2)</f>
        <v>0</v>
      </c>
      <c r="BL348" s="14" t="s">
        <v>211</v>
      </c>
      <c r="BM348" s="228" t="s">
        <v>924</v>
      </c>
    </row>
    <row r="349" s="12" customFormat="1" ht="22.8" customHeight="1">
      <c r="A349" s="12"/>
      <c r="B349" s="200"/>
      <c r="C349" s="201"/>
      <c r="D349" s="202" t="s">
        <v>72</v>
      </c>
      <c r="E349" s="214" t="s">
        <v>925</v>
      </c>
      <c r="F349" s="214" t="s">
        <v>926</v>
      </c>
      <c r="G349" s="201"/>
      <c r="H349" s="201"/>
      <c r="I349" s="204"/>
      <c r="J349" s="215">
        <f>BK349</f>
        <v>0</v>
      </c>
      <c r="K349" s="201"/>
      <c r="L349" s="206"/>
      <c r="M349" s="207"/>
      <c r="N349" s="208"/>
      <c r="O349" s="208"/>
      <c r="P349" s="209">
        <f>P350</f>
        <v>0</v>
      </c>
      <c r="Q349" s="208"/>
      <c r="R349" s="209">
        <f>R350</f>
        <v>0</v>
      </c>
      <c r="S349" s="208"/>
      <c r="T349" s="210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1" t="s">
        <v>82</v>
      </c>
      <c r="AT349" s="212" t="s">
        <v>72</v>
      </c>
      <c r="AU349" s="212" t="s">
        <v>78</v>
      </c>
      <c r="AY349" s="211" t="s">
        <v>147</v>
      </c>
      <c r="BK349" s="213">
        <f>BK350</f>
        <v>0</v>
      </c>
    </row>
    <row r="350" s="2" customFormat="1" ht="16.5" customHeight="1">
      <c r="A350" s="35"/>
      <c r="B350" s="36"/>
      <c r="C350" s="216" t="s">
        <v>927</v>
      </c>
      <c r="D350" s="216" t="s">
        <v>149</v>
      </c>
      <c r="E350" s="217" t="s">
        <v>928</v>
      </c>
      <c r="F350" s="218" t="s">
        <v>929</v>
      </c>
      <c r="G350" s="219" t="s">
        <v>863</v>
      </c>
      <c r="H350" s="220">
        <v>1</v>
      </c>
      <c r="I350" s="221"/>
      <c r="J350" s="222">
        <f>ROUND(I350*H350,2)</f>
        <v>0</v>
      </c>
      <c r="K350" s="223"/>
      <c r="L350" s="41"/>
      <c r="M350" s="224" t="s">
        <v>1</v>
      </c>
      <c r="N350" s="225" t="s">
        <v>38</v>
      </c>
      <c r="O350" s="88"/>
      <c r="P350" s="226">
        <f>O350*H350</f>
        <v>0</v>
      </c>
      <c r="Q350" s="226">
        <v>0</v>
      </c>
      <c r="R350" s="226">
        <f>Q350*H350</f>
        <v>0</v>
      </c>
      <c r="S350" s="226">
        <v>0</v>
      </c>
      <c r="T350" s="227">
        <f>S350*H350</f>
        <v>0</v>
      </c>
      <c r="U350" s="35"/>
      <c r="V350" s="35"/>
      <c r="W350" s="35"/>
      <c r="X350" s="35"/>
      <c r="Y350" s="35"/>
      <c r="Z350" s="35"/>
      <c r="AA350" s="35"/>
      <c r="AB350" s="35"/>
      <c r="AC350" s="35"/>
      <c r="AD350" s="35"/>
      <c r="AE350" s="35"/>
      <c r="AR350" s="228" t="s">
        <v>211</v>
      </c>
      <c r="AT350" s="228" t="s">
        <v>149</v>
      </c>
      <c r="AU350" s="228" t="s">
        <v>82</v>
      </c>
      <c r="AY350" s="14" t="s">
        <v>147</v>
      </c>
      <c r="BE350" s="229">
        <f>IF(N350="základní",J350,0)</f>
        <v>0</v>
      </c>
      <c r="BF350" s="229">
        <f>IF(N350="snížená",J350,0)</f>
        <v>0</v>
      </c>
      <c r="BG350" s="229">
        <f>IF(N350="zákl. přenesená",J350,0)</f>
        <v>0</v>
      </c>
      <c r="BH350" s="229">
        <f>IF(N350="sníž. přenesená",J350,0)</f>
        <v>0</v>
      </c>
      <c r="BI350" s="229">
        <f>IF(N350="nulová",J350,0)</f>
        <v>0</v>
      </c>
      <c r="BJ350" s="14" t="s">
        <v>78</v>
      </c>
      <c r="BK350" s="229">
        <f>ROUND(I350*H350,2)</f>
        <v>0</v>
      </c>
      <c r="BL350" s="14" t="s">
        <v>211</v>
      </c>
      <c r="BM350" s="228" t="s">
        <v>930</v>
      </c>
    </row>
    <row r="351" s="12" customFormat="1" ht="22.8" customHeight="1">
      <c r="A351" s="12"/>
      <c r="B351" s="200"/>
      <c r="C351" s="201"/>
      <c r="D351" s="202" t="s">
        <v>72</v>
      </c>
      <c r="E351" s="214" t="s">
        <v>931</v>
      </c>
      <c r="F351" s="214" t="s">
        <v>932</v>
      </c>
      <c r="G351" s="201"/>
      <c r="H351" s="201"/>
      <c r="I351" s="204"/>
      <c r="J351" s="215">
        <f>BK351</f>
        <v>0</v>
      </c>
      <c r="K351" s="201"/>
      <c r="L351" s="206"/>
      <c r="M351" s="207"/>
      <c r="N351" s="208"/>
      <c r="O351" s="208"/>
      <c r="P351" s="209">
        <f>SUM(P352:P369)</f>
        <v>0</v>
      </c>
      <c r="Q351" s="208"/>
      <c r="R351" s="209">
        <f>SUM(R352:R369)</f>
        <v>0.54453940000000012</v>
      </c>
      <c r="S351" s="208"/>
      <c r="T351" s="210">
        <f>SUM(T352:T369)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1" t="s">
        <v>82</v>
      </c>
      <c r="AT351" s="212" t="s">
        <v>72</v>
      </c>
      <c r="AU351" s="212" t="s">
        <v>78</v>
      </c>
      <c r="AY351" s="211" t="s">
        <v>147</v>
      </c>
      <c r="BK351" s="213">
        <f>SUM(BK352:BK369)</f>
        <v>0</v>
      </c>
    </row>
    <row r="352" s="2" customFormat="1" ht="16.5" customHeight="1">
      <c r="A352" s="35"/>
      <c r="B352" s="36"/>
      <c r="C352" s="216" t="s">
        <v>933</v>
      </c>
      <c r="D352" s="216" t="s">
        <v>149</v>
      </c>
      <c r="E352" s="217" t="s">
        <v>934</v>
      </c>
      <c r="F352" s="218" t="s">
        <v>935</v>
      </c>
      <c r="G352" s="219" t="s">
        <v>234</v>
      </c>
      <c r="H352" s="220">
        <v>4.843</v>
      </c>
      <c r="I352" s="221"/>
      <c r="J352" s="222">
        <f>ROUND(I352*H352,2)</f>
        <v>0</v>
      </c>
      <c r="K352" s="223"/>
      <c r="L352" s="41"/>
      <c r="M352" s="224" t="s">
        <v>1</v>
      </c>
      <c r="N352" s="225" t="s">
        <v>38</v>
      </c>
      <c r="O352" s="88"/>
      <c r="P352" s="226">
        <f>O352*H352</f>
        <v>0</v>
      </c>
      <c r="Q352" s="226">
        <v>0</v>
      </c>
      <c r="R352" s="226">
        <f>Q352*H352</f>
        <v>0</v>
      </c>
      <c r="S352" s="226">
        <v>0</v>
      </c>
      <c r="T352" s="227">
        <f>S352*H352</f>
        <v>0</v>
      </c>
      <c r="U352" s="35"/>
      <c r="V352" s="35"/>
      <c r="W352" s="35"/>
      <c r="X352" s="35"/>
      <c r="Y352" s="35"/>
      <c r="Z352" s="35"/>
      <c r="AA352" s="35"/>
      <c r="AB352" s="35"/>
      <c r="AC352" s="35"/>
      <c r="AD352" s="35"/>
      <c r="AE352" s="35"/>
      <c r="AR352" s="228" t="s">
        <v>211</v>
      </c>
      <c r="AT352" s="228" t="s">
        <v>149</v>
      </c>
      <c r="AU352" s="228" t="s">
        <v>82</v>
      </c>
      <c r="AY352" s="14" t="s">
        <v>147</v>
      </c>
      <c r="BE352" s="229">
        <f>IF(N352="základní",J352,0)</f>
        <v>0</v>
      </c>
      <c r="BF352" s="229">
        <f>IF(N352="snížená",J352,0)</f>
        <v>0</v>
      </c>
      <c r="BG352" s="229">
        <f>IF(N352="zákl. přenesená",J352,0)</f>
        <v>0</v>
      </c>
      <c r="BH352" s="229">
        <f>IF(N352="sníž. přenesená",J352,0)</f>
        <v>0</v>
      </c>
      <c r="BI352" s="229">
        <f>IF(N352="nulová",J352,0)</f>
        <v>0</v>
      </c>
      <c r="BJ352" s="14" t="s">
        <v>78</v>
      </c>
      <c r="BK352" s="229">
        <f>ROUND(I352*H352,2)</f>
        <v>0</v>
      </c>
      <c r="BL352" s="14" t="s">
        <v>211</v>
      </c>
      <c r="BM352" s="228" t="s">
        <v>936</v>
      </c>
    </row>
    <row r="353" s="2" customFormat="1" ht="16.5" customHeight="1">
      <c r="A353" s="35"/>
      <c r="B353" s="36"/>
      <c r="C353" s="216" t="s">
        <v>937</v>
      </c>
      <c r="D353" s="216" t="s">
        <v>149</v>
      </c>
      <c r="E353" s="217" t="s">
        <v>938</v>
      </c>
      <c r="F353" s="218" t="s">
        <v>939</v>
      </c>
      <c r="G353" s="219" t="s">
        <v>234</v>
      </c>
      <c r="H353" s="220">
        <v>4.843</v>
      </c>
      <c r="I353" s="221"/>
      <c r="J353" s="222">
        <f>ROUND(I353*H353,2)</f>
        <v>0</v>
      </c>
      <c r="K353" s="223"/>
      <c r="L353" s="41"/>
      <c r="M353" s="224" t="s">
        <v>1</v>
      </c>
      <c r="N353" s="225" t="s">
        <v>38</v>
      </c>
      <c r="O353" s="88"/>
      <c r="P353" s="226">
        <f>O353*H353</f>
        <v>0</v>
      </c>
      <c r="Q353" s="226">
        <v>0.00029999999999999997</v>
      </c>
      <c r="R353" s="226">
        <f>Q353*H353</f>
        <v>0.0014528999999999998</v>
      </c>
      <c r="S353" s="226">
        <v>0</v>
      </c>
      <c r="T353" s="227">
        <f>S353*H353</f>
        <v>0</v>
      </c>
      <c r="U353" s="35"/>
      <c r="V353" s="35"/>
      <c r="W353" s="35"/>
      <c r="X353" s="35"/>
      <c r="Y353" s="35"/>
      <c r="Z353" s="35"/>
      <c r="AA353" s="35"/>
      <c r="AB353" s="35"/>
      <c r="AC353" s="35"/>
      <c r="AD353" s="35"/>
      <c r="AE353" s="35"/>
      <c r="AR353" s="228" t="s">
        <v>211</v>
      </c>
      <c r="AT353" s="228" t="s">
        <v>149</v>
      </c>
      <c r="AU353" s="228" t="s">
        <v>82</v>
      </c>
      <c r="AY353" s="14" t="s">
        <v>147</v>
      </c>
      <c r="BE353" s="229">
        <f>IF(N353="základní",J353,0)</f>
        <v>0</v>
      </c>
      <c r="BF353" s="229">
        <f>IF(N353="snížená",J353,0)</f>
        <v>0</v>
      </c>
      <c r="BG353" s="229">
        <f>IF(N353="zákl. přenesená",J353,0)</f>
        <v>0</v>
      </c>
      <c r="BH353" s="229">
        <f>IF(N353="sníž. přenesená",J353,0)</f>
        <v>0</v>
      </c>
      <c r="BI353" s="229">
        <f>IF(N353="nulová",J353,0)</f>
        <v>0</v>
      </c>
      <c r="BJ353" s="14" t="s">
        <v>78</v>
      </c>
      <c r="BK353" s="229">
        <f>ROUND(I353*H353,2)</f>
        <v>0</v>
      </c>
      <c r="BL353" s="14" t="s">
        <v>211</v>
      </c>
      <c r="BM353" s="228" t="s">
        <v>940</v>
      </c>
    </row>
    <row r="354" s="2" customFormat="1" ht="16.5" customHeight="1">
      <c r="A354" s="35"/>
      <c r="B354" s="36"/>
      <c r="C354" s="216" t="s">
        <v>941</v>
      </c>
      <c r="D354" s="216" t="s">
        <v>149</v>
      </c>
      <c r="E354" s="217" t="s">
        <v>942</v>
      </c>
      <c r="F354" s="218" t="s">
        <v>943</v>
      </c>
      <c r="G354" s="219" t="s">
        <v>234</v>
      </c>
      <c r="H354" s="220">
        <v>9.4450000000000003</v>
      </c>
      <c r="I354" s="221"/>
      <c r="J354" s="222">
        <f>ROUND(I354*H354,2)</f>
        <v>0</v>
      </c>
      <c r="K354" s="223"/>
      <c r="L354" s="41"/>
      <c r="M354" s="224" t="s">
        <v>1</v>
      </c>
      <c r="N354" s="225" t="s">
        <v>38</v>
      </c>
      <c r="O354" s="88"/>
      <c r="P354" s="226">
        <f>O354*H354</f>
        <v>0</v>
      </c>
      <c r="Q354" s="226">
        <v>0.00050000000000000001</v>
      </c>
      <c r="R354" s="226">
        <f>Q354*H354</f>
        <v>0.0047225000000000001</v>
      </c>
      <c r="S354" s="226">
        <v>0</v>
      </c>
      <c r="T354" s="227">
        <f>S354*H354</f>
        <v>0</v>
      </c>
      <c r="U354" s="35"/>
      <c r="V354" s="35"/>
      <c r="W354" s="35"/>
      <c r="X354" s="35"/>
      <c r="Y354" s="35"/>
      <c r="Z354" s="35"/>
      <c r="AA354" s="35"/>
      <c r="AB354" s="35"/>
      <c r="AC354" s="35"/>
      <c r="AD354" s="35"/>
      <c r="AE354" s="35"/>
      <c r="AR354" s="228" t="s">
        <v>211</v>
      </c>
      <c r="AT354" s="228" t="s">
        <v>149</v>
      </c>
      <c r="AU354" s="228" t="s">
        <v>82</v>
      </c>
      <c r="AY354" s="14" t="s">
        <v>147</v>
      </c>
      <c r="BE354" s="229">
        <f>IF(N354="základní",J354,0)</f>
        <v>0</v>
      </c>
      <c r="BF354" s="229">
        <f>IF(N354="snížená",J354,0)</f>
        <v>0</v>
      </c>
      <c r="BG354" s="229">
        <f>IF(N354="zákl. přenesená",J354,0)</f>
        <v>0</v>
      </c>
      <c r="BH354" s="229">
        <f>IF(N354="sníž. přenesená",J354,0)</f>
        <v>0</v>
      </c>
      <c r="BI354" s="229">
        <f>IF(N354="nulová",J354,0)</f>
        <v>0</v>
      </c>
      <c r="BJ354" s="14" t="s">
        <v>78</v>
      </c>
      <c r="BK354" s="229">
        <f>ROUND(I354*H354,2)</f>
        <v>0</v>
      </c>
      <c r="BL354" s="14" t="s">
        <v>211</v>
      </c>
      <c r="BM354" s="228" t="s">
        <v>944</v>
      </c>
    </row>
    <row r="355" s="2" customFormat="1" ht="16.5" customHeight="1">
      <c r="A355" s="35"/>
      <c r="B355" s="36"/>
      <c r="C355" s="230" t="s">
        <v>945</v>
      </c>
      <c r="D355" s="230" t="s">
        <v>207</v>
      </c>
      <c r="E355" s="231" t="s">
        <v>946</v>
      </c>
      <c r="F355" s="232" t="s">
        <v>947</v>
      </c>
      <c r="G355" s="233" t="s">
        <v>948</v>
      </c>
      <c r="H355" s="234">
        <v>5</v>
      </c>
      <c r="I355" s="235"/>
      <c r="J355" s="236">
        <f>ROUND(I355*H355,2)</f>
        <v>0</v>
      </c>
      <c r="K355" s="237"/>
      <c r="L355" s="238"/>
      <c r="M355" s="239" t="s">
        <v>1</v>
      </c>
      <c r="N355" s="240" t="s">
        <v>38</v>
      </c>
      <c r="O355" s="88"/>
      <c r="P355" s="226">
        <f>O355*H355</f>
        <v>0</v>
      </c>
      <c r="Q355" s="226">
        <v>0.0050000000000000001</v>
      </c>
      <c r="R355" s="226">
        <f>Q355*H355</f>
        <v>0.025000000000000001</v>
      </c>
      <c r="S355" s="226">
        <v>0</v>
      </c>
      <c r="T355" s="227">
        <f>S355*H355</f>
        <v>0</v>
      </c>
      <c r="U355" s="35"/>
      <c r="V355" s="35"/>
      <c r="W355" s="35"/>
      <c r="X355" s="35"/>
      <c r="Y355" s="35"/>
      <c r="Z355" s="35"/>
      <c r="AA355" s="35"/>
      <c r="AB355" s="35"/>
      <c r="AC355" s="35"/>
      <c r="AD355" s="35"/>
      <c r="AE355" s="35"/>
      <c r="AR355" s="228" t="s">
        <v>175</v>
      </c>
      <c r="AT355" s="228" t="s">
        <v>207</v>
      </c>
      <c r="AU355" s="228" t="s">
        <v>82</v>
      </c>
      <c r="AY355" s="14" t="s">
        <v>147</v>
      </c>
      <c r="BE355" s="229">
        <f>IF(N355="základní",J355,0)</f>
        <v>0</v>
      </c>
      <c r="BF355" s="229">
        <f>IF(N355="snížená",J355,0)</f>
        <v>0</v>
      </c>
      <c r="BG355" s="229">
        <f>IF(N355="zákl. přenesená",J355,0)</f>
        <v>0</v>
      </c>
      <c r="BH355" s="229">
        <f>IF(N355="sníž. přenesená",J355,0)</f>
        <v>0</v>
      </c>
      <c r="BI355" s="229">
        <f>IF(N355="nulová",J355,0)</f>
        <v>0</v>
      </c>
      <c r="BJ355" s="14" t="s">
        <v>78</v>
      </c>
      <c r="BK355" s="229">
        <f>ROUND(I355*H355,2)</f>
        <v>0</v>
      </c>
      <c r="BL355" s="14" t="s">
        <v>88</v>
      </c>
      <c r="BM355" s="228" t="s">
        <v>949</v>
      </c>
    </row>
    <row r="356" s="2" customFormat="1" ht="33" customHeight="1">
      <c r="A356" s="35"/>
      <c r="B356" s="36"/>
      <c r="C356" s="216" t="s">
        <v>950</v>
      </c>
      <c r="D356" s="216" t="s">
        <v>149</v>
      </c>
      <c r="E356" s="217" t="s">
        <v>951</v>
      </c>
      <c r="F356" s="218" t="s">
        <v>952</v>
      </c>
      <c r="G356" s="219" t="s">
        <v>234</v>
      </c>
      <c r="H356" s="220">
        <v>14.288</v>
      </c>
      <c r="I356" s="221"/>
      <c r="J356" s="222">
        <f>ROUND(I356*H356,2)</f>
        <v>0</v>
      </c>
      <c r="K356" s="223"/>
      <c r="L356" s="41"/>
      <c r="M356" s="224" t="s">
        <v>1</v>
      </c>
      <c r="N356" s="225" t="s">
        <v>38</v>
      </c>
      <c r="O356" s="88"/>
      <c r="P356" s="226">
        <f>O356*H356</f>
        <v>0</v>
      </c>
      <c r="Q356" s="226">
        <v>0.0059500000000000004</v>
      </c>
      <c r="R356" s="226">
        <f>Q356*H356</f>
        <v>0.085013600000000009</v>
      </c>
      <c r="S356" s="226">
        <v>0</v>
      </c>
      <c r="T356" s="227">
        <f>S356*H356</f>
        <v>0</v>
      </c>
      <c r="U356" s="35"/>
      <c r="V356" s="35"/>
      <c r="W356" s="35"/>
      <c r="X356" s="35"/>
      <c r="Y356" s="35"/>
      <c r="Z356" s="35"/>
      <c r="AA356" s="35"/>
      <c r="AB356" s="35"/>
      <c r="AC356" s="35"/>
      <c r="AD356" s="35"/>
      <c r="AE356" s="35"/>
      <c r="AR356" s="228" t="s">
        <v>211</v>
      </c>
      <c r="AT356" s="228" t="s">
        <v>149</v>
      </c>
      <c r="AU356" s="228" t="s">
        <v>82</v>
      </c>
      <c r="AY356" s="14" t="s">
        <v>147</v>
      </c>
      <c r="BE356" s="229">
        <f>IF(N356="základní",J356,0)</f>
        <v>0</v>
      </c>
      <c r="BF356" s="229">
        <f>IF(N356="snížená",J356,0)</f>
        <v>0</v>
      </c>
      <c r="BG356" s="229">
        <f>IF(N356="zákl. přenesená",J356,0)</f>
        <v>0</v>
      </c>
      <c r="BH356" s="229">
        <f>IF(N356="sníž. přenesená",J356,0)</f>
        <v>0</v>
      </c>
      <c r="BI356" s="229">
        <f>IF(N356="nulová",J356,0)</f>
        <v>0</v>
      </c>
      <c r="BJ356" s="14" t="s">
        <v>78</v>
      </c>
      <c r="BK356" s="229">
        <f>ROUND(I356*H356,2)</f>
        <v>0</v>
      </c>
      <c r="BL356" s="14" t="s">
        <v>211</v>
      </c>
      <c r="BM356" s="228" t="s">
        <v>953</v>
      </c>
    </row>
    <row r="357" s="2" customFormat="1" ht="37.8" customHeight="1">
      <c r="A357" s="35"/>
      <c r="B357" s="36"/>
      <c r="C357" s="230" t="s">
        <v>954</v>
      </c>
      <c r="D357" s="230" t="s">
        <v>207</v>
      </c>
      <c r="E357" s="231" t="s">
        <v>955</v>
      </c>
      <c r="F357" s="232" t="s">
        <v>956</v>
      </c>
      <c r="G357" s="233" t="s">
        <v>234</v>
      </c>
      <c r="H357" s="234">
        <v>15.717000000000001</v>
      </c>
      <c r="I357" s="235"/>
      <c r="J357" s="236">
        <f>ROUND(I357*H357,2)</f>
        <v>0</v>
      </c>
      <c r="K357" s="237"/>
      <c r="L357" s="238"/>
      <c r="M357" s="239" t="s">
        <v>1</v>
      </c>
      <c r="N357" s="240" t="s">
        <v>38</v>
      </c>
      <c r="O357" s="88"/>
      <c r="P357" s="226">
        <f>O357*H357</f>
        <v>0</v>
      </c>
      <c r="Q357" s="226">
        <v>0.021999999999999999</v>
      </c>
      <c r="R357" s="226">
        <f>Q357*H357</f>
        <v>0.34577399999999997</v>
      </c>
      <c r="S357" s="226">
        <v>0</v>
      </c>
      <c r="T357" s="227">
        <f>S357*H357</f>
        <v>0</v>
      </c>
      <c r="U357" s="35"/>
      <c r="V357" s="35"/>
      <c r="W357" s="35"/>
      <c r="X357" s="35"/>
      <c r="Y357" s="35"/>
      <c r="Z357" s="35"/>
      <c r="AA357" s="35"/>
      <c r="AB357" s="35"/>
      <c r="AC357" s="35"/>
      <c r="AD357" s="35"/>
      <c r="AE357" s="35"/>
      <c r="AR357" s="228" t="s">
        <v>279</v>
      </c>
      <c r="AT357" s="228" t="s">
        <v>207</v>
      </c>
      <c r="AU357" s="228" t="s">
        <v>82</v>
      </c>
      <c r="AY357" s="14" t="s">
        <v>147</v>
      </c>
      <c r="BE357" s="229">
        <f>IF(N357="základní",J357,0)</f>
        <v>0</v>
      </c>
      <c r="BF357" s="229">
        <f>IF(N357="snížená",J357,0)</f>
        <v>0</v>
      </c>
      <c r="BG357" s="229">
        <f>IF(N357="zákl. přenesená",J357,0)</f>
        <v>0</v>
      </c>
      <c r="BH357" s="229">
        <f>IF(N357="sníž. přenesená",J357,0)</f>
        <v>0</v>
      </c>
      <c r="BI357" s="229">
        <f>IF(N357="nulová",J357,0)</f>
        <v>0</v>
      </c>
      <c r="BJ357" s="14" t="s">
        <v>78</v>
      </c>
      <c r="BK357" s="229">
        <f>ROUND(I357*H357,2)</f>
        <v>0</v>
      </c>
      <c r="BL357" s="14" t="s">
        <v>211</v>
      </c>
      <c r="BM357" s="228" t="s">
        <v>957</v>
      </c>
    </row>
    <row r="358" s="2" customFormat="1" ht="24.15" customHeight="1">
      <c r="A358" s="35"/>
      <c r="B358" s="36"/>
      <c r="C358" s="216" t="s">
        <v>958</v>
      </c>
      <c r="D358" s="216" t="s">
        <v>149</v>
      </c>
      <c r="E358" s="217" t="s">
        <v>959</v>
      </c>
      <c r="F358" s="218" t="s">
        <v>960</v>
      </c>
      <c r="G358" s="219" t="s">
        <v>234</v>
      </c>
      <c r="H358" s="220">
        <v>12.533</v>
      </c>
      <c r="I358" s="221"/>
      <c r="J358" s="222">
        <f>ROUND(I358*H358,2)</f>
        <v>0</v>
      </c>
      <c r="K358" s="223"/>
      <c r="L358" s="41"/>
      <c r="M358" s="224" t="s">
        <v>1</v>
      </c>
      <c r="N358" s="225" t="s">
        <v>38</v>
      </c>
      <c r="O358" s="88"/>
      <c r="P358" s="226">
        <f>O358*H358</f>
        <v>0</v>
      </c>
      <c r="Q358" s="226">
        <v>0.0015</v>
      </c>
      <c r="R358" s="226">
        <f>Q358*H358</f>
        <v>0.0187995</v>
      </c>
      <c r="S358" s="226">
        <v>0</v>
      </c>
      <c r="T358" s="227">
        <f>S358*H358</f>
        <v>0</v>
      </c>
      <c r="U358" s="35"/>
      <c r="V358" s="35"/>
      <c r="W358" s="35"/>
      <c r="X358" s="35"/>
      <c r="Y358" s="35"/>
      <c r="Z358" s="35"/>
      <c r="AA358" s="35"/>
      <c r="AB358" s="35"/>
      <c r="AC358" s="35"/>
      <c r="AD358" s="35"/>
      <c r="AE358" s="35"/>
      <c r="AR358" s="228" t="s">
        <v>211</v>
      </c>
      <c r="AT358" s="228" t="s">
        <v>149</v>
      </c>
      <c r="AU358" s="228" t="s">
        <v>82</v>
      </c>
      <c r="AY358" s="14" t="s">
        <v>147</v>
      </c>
      <c r="BE358" s="229">
        <f>IF(N358="základní",J358,0)</f>
        <v>0</v>
      </c>
      <c r="BF358" s="229">
        <f>IF(N358="snížená",J358,0)</f>
        <v>0</v>
      </c>
      <c r="BG358" s="229">
        <f>IF(N358="zákl. přenesená",J358,0)</f>
        <v>0</v>
      </c>
      <c r="BH358" s="229">
        <f>IF(N358="sníž. přenesená",J358,0)</f>
        <v>0</v>
      </c>
      <c r="BI358" s="229">
        <f>IF(N358="nulová",J358,0)</f>
        <v>0</v>
      </c>
      <c r="BJ358" s="14" t="s">
        <v>78</v>
      </c>
      <c r="BK358" s="229">
        <f>ROUND(I358*H358,2)</f>
        <v>0</v>
      </c>
      <c r="BL358" s="14" t="s">
        <v>211</v>
      </c>
      <c r="BM358" s="228" t="s">
        <v>961</v>
      </c>
    </row>
    <row r="359" s="2" customFormat="1" ht="16.5" customHeight="1">
      <c r="A359" s="35"/>
      <c r="B359" s="36"/>
      <c r="C359" s="216" t="s">
        <v>962</v>
      </c>
      <c r="D359" s="216" t="s">
        <v>149</v>
      </c>
      <c r="E359" s="217" t="s">
        <v>963</v>
      </c>
      <c r="F359" s="218" t="s">
        <v>964</v>
      </c>
      <c r="G359" s="219" t="s">
        <v>222</v>
      </c>
      <c r="H359" s="220">
        <v>45</v>
      </c>
      <c r="I359" s="221"/>
      <c r="J359" s="222">
        <f>ROUND(I359*H359,2)</f>
        <v>0</v>
      </c>
      <c r="K359" s="223"/>
      <c r="L359" s="41"/>
      <c r="M359" s="224" t="s">
        <v>1</v>
      </c>
      <c r="N359" s="225" t="s">
        <v>38</v>
      </c>
      <c r="O359" s="88"/>
      <c r="P359" s="226">
        <f>O359*H359</f>
        <v>0</v>
      </c>
      <c r="Q359" s="226">
        <v>3.0000000000000001E-05</v>
      </c>
      <c r="R359" s="226">
        <f>Q359*H359</f>
        <v>0.0013500000000000001</v>
      </c>
      <c r="S359" s="226">
        <v>0</v>
      </c>
      <c r="T359" s="227">
        <f>S359*H359</f>
        <v>0</v>
      </c>
      <c r="U359" s="35"/>
      <c r="V359" s="35"/>
      <c r="W359" s="35"/>
      <c r="X359" s="35"/>
      <c r="Y359" s="35"/>
      <c r="Z359" s="35"/>
      <c r="AA359" s="35"/>
      <c r="AB359" s="35"/>
      <c r="AC359" s="35"/>
      <c r="AD359" s="35"/>
      <c r="AE359" s="35"/>
      <c r="AR359" s="228" t="s">
        <v>211</v>
      </c>
      <c r="AT359" s="228" t="s">
        <v>149</v>
      </c>
      <c r="AU359" s="228" t="s">
        <v>82</v>
      </c>
      <c r="AY359" s="14" t="s">
        <v>147</v>
      </c>
      <c r="BE359" s="229">
        <f>IF(N359="základní",J359,0)</f>
        <v>0</v>
      </c>
      <c r="BF359" s="229">
        <f>IF(N359="snížená",J359,0)</f>
        <v>0</v>
      </c>
      <c r="BG359" s="229">
        <f>IF(N359="zákl. přenesená",J359,0)</f>
        <v>0</v>
      </c>
      <c r="BH359" s="229">
        <f>IF(N359="sníž. přenesená",J359,0)</f>
        <v>0</v>
      </c>
      <c r="BI359" s="229">
        <f>IF(N359="nulová",J359,0)</f>
        <v>0</v>
      </c>
      <c r="BJ359" s="14" t="s">
        <v>78</v>
      </c>
      <c r="BK359" s="229">
        <f>ROUND(I359*H359,2)</f>
        <v>0</v>
      </c>
      <c r="BL359" s="14" t="s">
        <v>211</v>
      </c>
      <c r="BM359" s="228" t="s">
        <v>965</v>
      </c>
    </row>
    <row r="360" s="2" customFormat="1" ht="24.15" customHeight="1">
      <c r="A360" s="35"/>
      <c r="B360" s="36"/>
      <c r="C360" s="216" t="s">
        <v>966</v>
      </c>
      <c r="D360" s="216" t="s">
        <v>149</v>
      </c>
      <c r="E360" s="217" t="s">
        <v>967</v>
      </c>
      <c r="F360" s="218" t="s">
        <v>968</v>
      </c>
      <c r="G360" s="219" t="s">
        <v>222</v>
      </c>
      <c r="H360" s="220">
        <v>45</v>
      </c>
      <c r="I360" s="221"/>
      <c r="J360" s="222">
        <f>ROUND(I360*H360,2)</f>
        <v>0</v>
      </c>
      <c r="K360" s="223"/>
      <c r="L360" s="41"/>
      <c r="M360" s="224" t="s">
        <v>1</v>
      </c>
      <c r="N360" s="225" t="s">
        <v>38</v>
      </c>
      <c r="O360" s="88"/>
      <c r="P360" s="226">
        <f>O360*H360</f>
        <v>0</v>
      </c>
      <c r="Q360" s="226">
        <v>2.0000000000000002E-05</v>
      </c>
      <c r="R360" s="226">
        <f>Q360*H360</f>
        <v>0.00090000000000000008</v>
      </c>
      <c r="S360" s="226">
        <v>0</v>
      </c>
      <c r="T360" s="227">
        <f>S360*H360</f>
        <v>0</v>
      </c>
      <c r="U360" s="35"/>
      <c r="V360" s="35"/>
      <c r="W360" s="35"/>
      <c r="X360" s="35"/>
      <c r="Y360" s="35"/>
      <c r="Z360" s="35"/>
      <c r="AA360" s="35"/>
      <c r="AB360" s="35"/>
      <c r="AC360" s="35"/>
      <c r="AD360" s="35"/>
      <c r="AE360" s="35"/>
      <c r="AR360" s="228" t="s">
        <v>211</v>
      </c>
      <c r="AT360" s="228" t="s">
        <v>149</v>
      </c>
      <c r="AU360" s="228" t="s">
        <v>82</v>
      </c>
      <c r="AY360" s="14" t="s">
        <v>147</v>
      </c>
      <c r="BE360" s="229">
        <f>IF(N360="základní",J360,0)</f>
        <v>0</v>
      </c>
      <c r="BF360" s="229">
        <f>IF(N360="snížená",J360,0)</f>
        <v>0</v>
      </c>
      <c r="BG360" s="229">
        <f>IF(N360="zákl. přenesená",J360,0)</f>
        <v>0</v>
      </c>
      <c r="BH360" s="229">
        <f>IF(N360="sníž. přenesená",J360,0)</f>
        <v>0</v>
      </c>
      <c r="BI360" s="229">
        <f>IF(N360="nulová",J360,0)</f>
        <v>0</v>
      </c>
      <c r="BJ360" s="14" t="s">
        <v>78</v>
      </c>
      <c r="BK360" s="229">
        <f>ROUND(I360*H360,2)</f>
        <v>0</v>
      </c>
      <c r="BL360" s="14" t="s">
        <v>211</v>
      </c>
      <c r="BM360" s="228" t="s">
        <v>969</v>
      </c>
    </row>
    <row r="361" s="2" customFormat="1" ht="21.75" customHeight="1">
      <c r="A361" s="35"/>
      <c r="B361" s="36"/>
      <c r="C361" s="216" t="s">
        <v>970</v>
      </c>
      <c r="D361" s="216" t="s">
        <v>149</v>
      </c>
      <c r="E361" s="217" t="s">
        <v>971</v>
      </c>
      <c r="F361" s="218" t="s">
        <v>972</v>
      </c>
      <c r="G361" s="219" t="s">
        <v>234</v>
      </c>
      <c r="H361" s="220">
        <v>9.4450000000000003</v>
      </c>
      <c r="I361" s="221"/>
      <c r="J361" s="222">
        <f>ROUND(I361*H361,2)</f>
        <v>0</v>
      </c>
      <c r="K361" s="223"/>
      <c r="L361" s="41"/>
      <c r="M361" s="224" t="s">
        <v>1</v>
      </c>
      <c r="N361" s="225" t="s">
        <v>38</v>
      </c>
      <c r="O361" s="88"/>
      <c r="P361" s="226">
        <f>O361*H361</f>
        <v>0</v>
      </c>
      <c r="Q361" s="226">
        <v>0.0044999999999999997</v>
      </c>
      <c r="R361" s="226">
        <f>Q361*H361</f>
        <v>0.042502499999999999</v>
      </c>
      <c r="S361" s="226">
        <v>0</v>
      </c>
      <c r="T361" s="227">
        <f>S361*H361</f>
        <v>0</v>
      </c>
      <c r="U361" s="35"/>
      <c r="V361" s="35"/>
      <c r="W361" s="35"/>
      <c r="X361" s="35"/>
      <c r="Y361" s="35"/>
      <c r="Z361" s="35"/>
      <c r="AA361" s="35"/>
      <c r="AB361" s="35"/>
      <c r="AC361" s="35"/>
      <c r="AD361" s="35"/>
      <c r="AE361" s="35"/>
      <c r="AR361" s="228" t="s">
        <v>211</v>
      </c>
      <c r="AT361" s="228" t="s">
        <v>149</v>
      </c>
      <c r="AU361" s="228" t="s">
        <v>82</v>
      </c>
      <c r="AY361" s="14" t="s">
        <v>147</v>
      </c>
      <c r="BE361" s="229">
        <f>IF(N361="základní",J361,0)</f>
        <v>0</v>
      </c>
      <c r="BF361" s="229">
        <f>IF(N361="snížená",J361,0)</f>
        <v>0</v>
      </c>
      <c r="BG361" s="229">
        <f>IF(N361="zákl. přenesená",J361,0)</f>
        <v>0</v>
      </c>
      <c r="BH361" s="229">
        <f>IF(N361="sníž. přenesená",J361,0)</f>
        <v>0</v>
      </c>
      <c r="BI361" s="229">
        <f>IF(N361="nulová",J361,0)</f>
        <v>0</v>
      </c>
      <c r="BJ361" s="14" t="s">
        <v>78</v>
      </c>
      <c r="BK361" s="229">
        <f>ROUND(I361*H361,2)</f>
        <v>0</v>
      </c>
      <c r="BL361" s="14" t="s">
        <v>211</v>
      </c>
      <c r="BM361" s="228" t="s">
        <v>973</v>
      </c>
    </row>
    <row r="362" s="2" customFormat="1" ht="24.15" customHeight="1">
      <c r="A362" s="35"/>
      <c r="B362" s="36"/>
      <c r="C362" s="230" t="s">
        <v>974</v>
      </c>
      <c r="D362" s="230" t="s">
        <v>207</v>
      </c>
      <c r="E362" s="231" t="s">
        <v>975</v>
      </c>
      <c r="F362" s="232" t="s">
        <v>976</v>
      </c>
      <c r="G362" s="233" t="s">
        <v>189</v>
      </c>
      <c r="H362" s="234">
        <v>1</v>
      </c>
      <c r="I362" s="235"/>
      <c r="J362" s="236">
        <f>ROUND(I362*H362,2)</f>
        <v>0</v>
      </c>
      <c r="K362" s="237"/>
      <c r="L362" s="238"/>
      <c r="M362" s="239" t="s">
        <v>1</v>
      </c>
      <c r="N362" s="240" t="s">
        <v>38</v>
      </c>
      <c r="O362" s="88"/>
      <c r="P362" s="226">
        <f>O362*H362</f>
        <v>0</v>
      </c>
      <c r="Q362" s="226">
        <v>0</v>
      </c>
      <c r="R362" s="226">
        <f>Q362*H362</f>
        <v>0</v>
      </c>
      <c r="S362" s="226">
        <v>0</v>
      </c>
      <c r="T362" s="227">
        <f>S362*H362</f>
        <v>0</v>
      </c>
      <c r="U362" s="35"/>
      <c r="V362" s="35"/>
      <c r="W362" s="35"/>
      <c r="X362" s="35"/>
      <c r="Y362" s="35"/>
      <c r="Z362" s="35"/>
      <c r="AA362" s="35"/>
      <c r="AB362" s="35"/>
      <c r="AC362" s="35"/>
      <c r="AD362" s="35"/>
      <c r="AE362" s="35"/>
      <c r="AR362" s="228" t="s">
        <v>175</v>
      </c>
      <c r="AT362" s="228" t="s">
        <v>207</v>
      </c>
      <c r="AU362" s="228" t="s">
        <v>82</v>
      </c>
      <c r="AY362" s="14" t="s">
        <v>147</v>
      </c>
      <c r="BE362" s="229">
        <f>IF(N362="základní",J362,0)</f>
        <v>0</v>
      </c>
      <c r="BF362" s="229">
        <f>IF(N362="snížená",J362,0)</f>
        <v>0</v>
      </c>
      <c r="BG362" s="229">
        <f>IF(N362="zákl. přenesená",J362,0)</f>
        <v>0</v>
      </c>
      <c r="BH362" s="229">
        <f>IF(N362="sníž. přenesená",J362,0)</f>
        <v>0</v>
      </c>
      <c r="BI362" s="229">
        <f>IF(N362="nulová",J362,0)</f>
        <v>0</v>
      </c>
      <c r="BJ362" s="14" t="s">
        <v>78</v>
      </c>
      <c r="BK362" s="229">
        <f>ROUND(I362*H362,2)</f>
        <v>0</v>
      </c>
      <c r="BL362" s="14" t="s">
        <v>88</v>
      </c>
      <c r="BM362" s="228" t="s">
        <v>977</v>
      </c>
    </row>
    <row r="363" s="2" customFormat="1" ht="16.5" customHeight="1">
      <c r="A363" s="35"/>
      <c r="B363" s="36"/>
      <c r="C363" s="216" t="s">
        <v>978</v>
      </c>
      <c r="D363" s="216" t="s">
        <v>149</v>
      </c>
      <c r="E363" s="217" t="s">
        <v>979</v>
      </c>
      <c r="F363" s="218" t="s">
        <v>980</v>
      </c>
      <c r="G363" s="219" t="s">
        <v>189</v>
      </c>
      <c r="H363" s="220">
        <v>15</v>
      </c>
      <c r="I363" s="221"/>
      <c r="J363" s="222">
        <f>ROUND(I363*H363,2)</f>
        <v>0</v>
      </c>
      <c r="K363" s="223"/>
      <c r="L363" s="41"/>
      <c r="M363" s="224" t="s">
        <v>1</v>
      </c>
      <c r="N363" s="225" t="s">
        <v>38</v>
      </c>
      <c r="O363" s="88"/>
      <c r="P363" s="226">
        <f>O363*H363</f>
        <v>0</v>
      </c>
      <c r="Q363" s="226">
        <v>0.00021000000000000001</v>
      </c>
      <c r="R363" s="226">
        <f>Q363*H363</f>
        <v>0.00315</v>
      </c>
      <c r="S363" s="226">
        <v>0</v>
      </c>
      <c r="T363" s="227">
        <f>S363*H363</f>
        <v>0</v>
      </c>
      <c r="U363" s="35"/>
      <c r="V363" s="35"/>
      <c r="W363" s="35"/>
      <c r="X363" s="35"/>
      <c r="Y363" s="35"/>
      <c r="Z363" s="35"/>
      <c r="AA363" s="35"/>
      <c r="AB363" s="35"/>
      <c r="AC363" s="35"/>
      <c r="AD363" s="35"/>
      <c r="AE363" s="35"/>
      <c r="AR363" s="228" t="s">
        <v>211</v>
      </c>
      <c r="AT363" s="228" t="s">
        <v>149</v>
      </c>
      <c r="AU363" s="228" t="s">
        <v>82</v>
      </c>
      <c r="AY363" s="14" t="s">
        <v>147</v>
      </c>
      <c r="BE363" s="229">
        <f>IF(N363="základní",J363,0)</f>
        <v>0</v>
      </c>
      <c r="BF363" s="229">
        <f>IF(N363="snížená",J363,0)</f>
        <v>0</v>
      </c>
      <c r="BG363" s="229">
        <f>IF(N363="zákl. přenesená",J363,0)</f>
        <v>0</v>
      </c>
      <c r="BH363" s="229">
        <f>IF(N363="sníž. přenesená",J363,0)</f>
        <v>0</v>
      </c>
      <c r="BI363" s="229">
        <f>IF(N363="nulová",J363,0)</f>
        <v>0</v>
      </c>
      <c r="BJ363" s="14" t="s">
        <v>78</v>
      </c>
      <c r="BK363" s="229">
        <f>ROUND(I363*H363,2)</f>
        <v>0</v>
      </c>
      <c r="BL363" s="14" t="s">
        <v>211</v>
      </c>
      <c r="BM363" s="228" t="s">
        <v>981</v>
      </c>
    </row>
    <row r="364" s="2" customFormat="1" ht="16.5" customHeight="1">
      <c r="A364" s="35"/>
      <c r="B364" s="36"/>
      <c r="C364" s="216" t="s">
        <v>982</v>
      </c>
      <c r="D364" s="216" t="s">
        <v>149</v>
      </c>
      <c r="E364" s="217" t="s">
        <v>983</v>
      </c>
      <c r="F364" s="218" t="s">
        <v>984</v>
      </c>
      <c r="G364" s="219" t="s">
        <v>189</v>
      </c>
      <c r="H364" s="220">
        <v>2</v>
      </c>
      <c r="I364" s="221"/>
      <c r="J364" s="222">
        <f>ROUND(I364*H364,2)</f>
        <v>0</v>
      </c>
      <c r="K364" s="223"/>
      <c r="L364" s="41"/>
      <c r="M364" s="224" t="s">
        <v>1</v>
      </c>
      <c r="N364" s="225" t="s">
        <v>38</v>
      </c>
      <c r="O364" s="88"/>
      <c r="P364" s="226">
        <f>O364*H364</f>
        <v>0</v>
      </c>
      <c r="Q364" s="226">
        <v>0.00020000000000000001</v>
      </c>
      <c r="R364" s="226">
        <f>Q364*H364</f>
        <v>0.00040000000000000002</v>
      </c>
      <c r="S364" s="226">
        <v>0</v>
      </c>
      <c r="T364" s="227">
        <f>S364*H364</f>
        <v>0</v>
      </c>
      <c r="U364" s="35"/>
      <c r="V364" s="35"/>
      <c r="W364" s="35"/>
      <c r="X364" s="35"/>
      <c r="Y364" s="35"/>
      <c r="Z364" s="35"/>
      <c r="AA364" s="35"/>
      <c r="AB364" s="35"/>
      <c r="AC364" s="35"/>
      <c r="AD364" s="35"/>
      <c r="AE364" s="35"/>
      <c r="AR364" s="228" t="s">
        <v>211</v>
      </c>
      <c r="AT364" s="228" t="s">
        <v>149</v>
      </c>
      <c r="AU364" s="228" t="s">
        <v>82</v>
      </c>
      <c r="AY364" s="14" t="s">
        <v>147</v>
      </c>
      <c r="BE364" s="229">
        <f>IF(N364="základní",J364,0)</f>
        <v>0</v>
      </c>
      <c r="BF364" s="229">
        <f>IF(N364="snížená",J364,0)</f>
        <v>0</v>
      </c>
      <c r="BG364" s="229">
        <f>IF(N364="zákl. přenesená",J364,0)</f>
        <v>0</v>
      </c>
      <c r="BH364" s="229">
        <f>IF(N364="sníž. přenesená",J364,0)</f>
        <v>0</v>
      </c>
      <c r="BI364" s="229">
        <f>IF(N364="nulová",J364,0)</f>
        <v>0</v>
      </c>
      <c r="BJ364" s="14" t="s">
        <v>78</v>
      </c>
      <c r="BK364" s="229">
        <f>ROUND(I364*H364,2)</f>
        <v>0</v>
      </c>
      <c r="BL364" s="14" t="s">
        <v>211</v>
      </c>
      <c r="BM364" s="228" t="s">
        <v>985</v>
      </c>
    </row>
    <row r="365" s="2" customFormat="1" ht="16.5" customHeight="1">
      <c r="A365" s="35"/>
      <c r="B365" s="36"/>
      <c r="C365" s="216" t="s">
        <v>986</v>
      </c>
      <c r="D365" s="216" t="s">
        <v>149</v>
      </c>
      <c r="E365" s="217" t="s">
        <v>987</v>
      </c>
      <c r="F365" s="218" t="s">
        <v>988</v>
      </c>
      <c r="G365" s="219" t="s">
        <v>189</v>
      </c>
      <c r="H365" s="220">
        <v>2</v>
      </c>
      <c r="I365" s="221"/>
      <c r="J365" s="222">
        <f>ROUND(I365*H365,2)</f>
        <v>0</v>
      </c>
      <c r="K365" s="223"/>
      <c r="L365" s="41"/>
      <c r="M365" s="224" t="s">
        <v>1</v>
      </c>
      <c r="N365" s="225" t="s">
        <v>38</v>
      </c>
      <c r="O365" s="88"/>
      <c r="P365" s="226">
        <f>O365*H365</f>
        <v>0</v>
      </c>
      <c r="Q365" s="226">
        <v>0.00018000000000000001</v>
      </c>
      <c r="R365" s="226">
        <f>Q365*H365</f>
        <v>0.00036000000000000002</v>
      </c>
      <c r="S365" s="226">
        <v>0</v>
      </c>
      <c r="T365" s="227">
        <f>S365*H365</f>
        <v>0</v>
      </c>
      <c r="U365" s="35"/>
      <c r="V365" s="35"/>
      <c r="W365" s="35"/>
      <c r="X365" s="35"/>
      <c r="Y365" s="35"/>
      <c r="Z365" s="35"/>
      <c r="AA365" s="35"/>
      <c r="AB365" s="35"/>
      <c r="AC365" s="35"/>
      <c r="AD365" s="35"/>
      <c r="AE365" s="35"/>
      <c r="AR365" s="228" t="s">
        <v>211</v>
      </c>
      <c r="AT365" s="228" t="s">
        <v>149</v>
      </c>
      <c r="AU365" s="228" t="s">
        <v>82</v>
      </c>
      <c r="AY365" s="14" t="s">
        <v>147</v>
      </c>
      <c r="BE365" s="229">
        <f>IF(N365="základní",J365,0)</f>
        <v>0</v>
      </c>
      <c r="BF365" s="229">
        <f>IF(N365="snížená",J365,0)</f>
        <v>0</v>
      </c>
      <c r="BG365" s="229">
        <f>IF(N365="zákl. přenesená",J365,0)</f>
        <v>0</v>
      </c>
      <c r="BH365" s="229">
        <f>IF(N365="sníž. přenesená",J365,0)</f>
        <v>0</v>
      </c>
      <c r="BI365" s="229">
        <f>IF(N365="nulová",J365,0)</f>
        <v>0</v>
      </c>
      <c r="BJ365" s="14" t="s">
        <v>78</v>
      </c>
      <c r="BK365" s="229">
        <f>ROUND(I365*H365,2)</f>
        <v>0</v>
      </c>
      <c r="BL365" s="14" t="s">
        <v>211</v>
      </c>
      <c r="BM365" s="228" t="s">
        <v>989</v>
      </c>
    </row>
    <row r="366" s="2" customFormat="1" ht="16.5" customHeight="1">
      <c r="A366" s="35"/>
      <c r="B366" s="36"/>
      <c r="C366" s="216" t="s">
        <v>990</v>
      </c>
      <c r="D366" s="216" t="s">
        <v>149</v>
      </c>
      <c r="E366" s="217" t="s">
        <v>991</v>
      </c>
      <c r="F366" s="218" t="s">
        <v>992</v>
      </c>
      <c r="G366" s="219" t="s">
        <v>222</v>
      </c>
      <c r="H366" s="220">
        <v>45</v>
      </c>
      <c r="I366" s="221"/>
      <c r="J366" s="222">
        <f>ROUND(I366*H366,2)</f>
        <v>0</v>
      </c>
      <c r="K366" s="223"/>
      <c r="L366" s="41"/>
      <c r="M366" s="224" t="s">
        <v>1</v>
      </c>
      <c r="N366" s="225" t="s">
        <v>38</v>
      </c>
      <c r="O366" s="88"/>
      <c r="P366" s="226">
        <f>O366*H366</f>
        <v>0</v>
      </c>
      <c r="Q366" s="226">
        <v>0.00032000000000000003</v>
      </c>
      <c r="R366" s="226">
        <f>Q366*H366</f>
        <v>0.014400000000000001</v>
      </c>
      <c r="S366" s="226">
        <v>0</v>
      </c>
      <c r="T366" s="227">
        <f>S366*H366</f>
        <v>0</v>
      </c>
      <c r="U366" s="35"/>
      <c r="V366" s="35"/>
      <c r="W366" s="35"/>
      <c r="X366" s="35"/>
      <c r="Y366" s="35"/>
      <c r="Z366" s="35"/>
      <c r="AA366" s="35"/>
      <c r="AB366" s="35"/>
      <c r="AC366" s="35"/>
      <c r="AD366" s="35"/>
      <c r="AE366" s="35"/>
      <c r="AR366" s="228" t="s">
        <v>211</v>
      </c>
      <c r="AT366" s="228" t="s">
        <v>149</v>
      </c>
      <c r="AU366" s="228" t="s">
        <v>82</v>
      </c>
      <c r="AY366" s="14" t="s">
        <v>147</v>
      </c>
      <c r="BE366" s="229">
        <f>IF(N366="základní",J366,0)</f>
        <v>0</v>
      </c>
      <c r="BF366" s="229">
        <f>IF(N366="snížená",J366,0)</f>
        <v>0</v>
      </c>
      <c r="BG366" s="229">
        <f>IF(N366="zákl. přenesená",J366,0)</f>
        <v>0</v>
      </c>
      <c r="BH366" s="229">
        <f>IF(N366="sníž. přenesená",J366,0)</f>
        <v>0</v>
      </c>
      <c r="BI366" s="229">
        <f>IF(N366="nulová",J366,0)</f>
        <v>0</v>
      </c>
      <c r="BJ366" s="14" t="s">
        <v>78</v>
      </c>
      <c r="BK366" s="229">
        <f>ROUND(I366*H366,2)</f>
        <v>0</v>
      </c>
      <c r="BL366" s="14" t="s">
        <v>211</v>
      </c>
      <c r="BM366" s="228" t="s">
        <v>993</v>
      </c>
    </row>
    <row r="367" s="2" customFormat="1" ht="24.15" customHeight="1">
      <c r="A367" s="35"/>
      <c r="B367" s="36"/>
      <c r="C367" s="216" t="s">
        <v>994</v>
      </c>
      <c r="D367" s="216" t="s">
        <v>149</v>
      </c>
      <c r="E367" s="217" t="s">
        <v>995</v>
      </c>
      <c r="F367" s="218" t="s">
        <v>996</v>
      </c>
      <c r="G367" s="219" t="s">
        <v>234</v>
      </c>
      <c r="H367" s="220">
        <v>14.288</v>
      </c>
      <c r="I367" s="221"/>
      <c r="J367" s="222">
        <f>ROUND(I367*H367,2)</f>
        <v>0</v>
      </c>
      <c r="K367" s="223"/>
      <c r="L367" s="41"/>
      <c r="M367" s="224" t="s">
        <v>1</v>
      </c>
      <c r="N367" s="225" t="s">
        <v>38</v>
      </c>
      <c r="O367" s="88"/>
      <c r="P367" s="226">
        <f>O367*H367</f>
        <v>0</v>
      </c>
      <c r="Q367" s="226">
        <v>5.0000000000000002E-05</v>
      </c>
      <c r="R367" s="226">
        <f>Q367*H367</f>
        <v>0.00071440000000000002</v>
      </c>
      <c r="S367" s="226">
        <v>0</v>
      </c>
      <c r="T367" s="227">
        <f>S367*H367</f>
        <v>0</v>
      </c>
      <c r="U367" s="35"/>
      <c r="V367" s="35"/>
      <c r="W367" s="35"/>
      <c r="X367" s="35"/>
      <c r="Y367" s="35"/>
      <c r="Z367" s="35"/>
      <c r="AA367" s="35"/>
      <c r="AB367" s="35"/>
      <c r="AC367" s="35"/>
      <c r="AD367" s="35"/>
      <c r="AE367" s="35"/>
      <c r="AR367" s="228" t="s">
        <v>211</v>
      </c>
      <c r="AT367" s="228" t="s">
        <v>149</v>
      </c>
      <c r="AU367" s="228" t="s">
        <v>82</v>
      </c>
      <c r="AY367" s="14" t="s">
        <v>147</v>
      </c>
      <c r="BE367" s="229">
        <f>IF(N367="základní",J367,0)</f>
        <v>0</v>
      </c>
      <c r="BF367" s="229">
        <f>IF(N367="snížená",J367,0)</f>
        <v>0</v>
      </c>
      <c r="BG367" s="229">
        <f>IF(N367="zákl. přenesená",J367,0)</f>
        <v>0</v>
      </c>
      <c r="BH367" s="229">
        <f>IF(N367="sníž. přenesená",J367,0)</f>
        <v>0</v>
      </c>
      <c r="BI367" s="229">
        <f>IF(N367="nulová",J367,0)</f>
        <v>0</v>
      </c>
      <c r="BJ367" s="14" t="s">
        <v>78</v>
      </c>
      <c r="BK367" s="229">
        <f>ROUND(I367*H367,2)</f>
        <v>0</v>
      </c>
      <c r="BL367" s="14" t="s">
        <v>211</v>
      </c>
      <c r="BM367" s="228" t="s">
        <v>997</v>
      </c>
    </row>
    <row r="368" s="2" customFormat="1" ht="24.15" customHeight="1">
      <c r="A368" s="35"/>
      <c r="B368" s="36"/>
      <c r="C368" s="216" t="s">
        <v>998</v>
      </c>
      <c r="D368" s="216" t="s">
        <v>149</v>
      </c>
      <c r="E368" s="217" t="s">
        <v>999</v>
      </c>
      <c r="F368" s="218" t="s">
        <v>1000</v>
      </c>
      <c r="G368" s="219" t="s">
        <v>178</v>
      </c>
      <c r="H368" s="220">
        <v>0.52000000000000002</v>
      </c>
      <c r="I368" s="221"/>
      <c r="J368" s="222">
        <f>ROUND(I368*H368,2)</f>
        <v>0</v>
      </c>
      <c r="K368" s="223"/>
      <c r="L368" s="41"/>
      <c r="M368" s="224" t="s">
        <v>1</v>
      </c>
      <c r="N368" s="225" t="s">
        <v>38</v>
      </c>
      <c r="O368" s="88"/>
      <c r="P368" s="226">
        <f>O368*H368</f>
        <v>0</v>
      </c>
      <c r="Q368" s="226">
        <v>0</v>
      </c>
      <c r="R368" s="226">
        <f>Q368*H368</f>
        <v>0</v>
      </c>
      <c r="S368" s="226">
        <v>0</v>
      </c>
      <c r="T368" s="227">
        <f>S368*H368</f>
        <v>0</v>
      </c>
      <c r="U368" s="35"/>
      <c r="V368" s="35"/>
      <c r="W368" s="35"/>
      <c r="X368" s="35"/>
      <c r="Y368" s="35"/>
      <c r="Z368" s="35"/>
      <c r="AA368" s="35"/>
      <c r="AB368" s="35"/>
      <c r="AC368" s="35"/>
      <c r="AD368" s="35"/>
      <c r="AE368" s="35"/>
      <c r="AR368" s="228" t="s">
        <v>211</v>
      </c>
      <c r="AT368" s="228" t="s">
        <v>149</v>
      </c>
      <c r="AU368" s="228" t="s">
        <v>82</v>
      </c>
      <c r="AY368" s="14" t="s">
        <v>147</v>
      </c>
      <c r="BE368" s="229">
        <f>IF(N368="základní",J368,0)</f>
        <v>0</v>
      </c>
      <c r="BF368" s="229">
        <f>IF(N368="snížená",J368,0)</f>
        <v>0</v>
      </c>
      <c r="BG368" s="229">
        <f>IF(N368="zákl. přenesená",J368,0)</f>
        <v>0</v>
      </c>
      <c r="BH368" s="229">
        <f>IF(N368="sníž. přenesená",J368,0)</f>
        <v>0</v>
      </c>
      <c r="BI368" s="229">
        <f>IF(N368="nulová",J368,0)</f>
        <v>0</v>
      </c>
      <c r="BJ368" s="14" t="s">
        <v>78</v>
      </c>
      <c r="BK368" s="229">
        <f>ROUND(I368*H368,2)</f>
        <v>0</v>
      </c>
      <c r="BL368" s="14" t="s">
        <v>211</v>
      </c>
      <c r="BM368" s="228" t="s">
        <v>1001</v>
      </c>
    </row>
    <row r="369" s="2" customFormat="1" ht="33" customHeight="1">
      <c r="A369" s="35"/>
      <c r="B369" s="36"/>
      <c r="C369" s="216" t="s">
        <v>1002</v>
      </c>
      <c r="D369" s="216" t="s">
        <v>149</v>
      </c>
      <c r="E369" s="217" t="s">
        <v>1003</v>
      </c>
      <c r="F369" s="218" t="s">
        <v>1004</v>
      </c>
      <c r="G369" s="219" t="s">
        <v>178</v>
      </c>
      <c r="H369" s="220">
        <v>2.6000000000000001</v>
      </c>
      <c r="I369" s="221"/>
      <c r="J369" s="222">
        <f>ROUND(I369*H369,2)</f>
        <v>0</v>
      </c>
      <c r="K369" s="223"/>
      <c r="L369" s="41"/>
      <c r="M369" s="224" t="s">
        <v>1</v>
      </c>
      <c r="N369" s="225" t="s">
        <v>38</v>
      </c>
      <c r="O369" s="88"/>
      <c r="P369" s="226">
        <f>O369*H369</f>
        <v>0</v>
      </c>
      <c r="Q369" s="226">
        <v>0</v>
      </c>
      <c r="R369" s="226">
        <f>Q369*H369</f>
        <v>0</v>
      </c>
      <c r="S369" s="226">
        <v>0</v>
      </c>
      <c r="T369" s="227">
        <f>S369*H369</f>
        <v>0</v>
      </c>
      <c r="U369" s="35"/>
      <c r="V369" s="35"/>
      <c r="W369" s="35"/>
      <c r="X369" s="35"/>
      <c r="Y369" s="35"/>
      <c r="Z369" s="35"/>
      <c r="AA369" s="35"/>
      <c r="AB369" s="35"/>
      <c r="AC369" s="35"/>
      <c r="AD369" s="35"/>
      <c r="AE369" s="35"/>
      <c r="AR369" s="228" t="s">
        <v>211</v>
      </c>
      <c r="AT369" s="228" t="s">
        <v>149</v>
      </c>
      <c r="AU369" s="228" t="s">
        <v>82</v>
      </c>
      <c r="AY369" s="14" t="s">
        <v>147</v>
      </c>
      <c r="BE369" s="229">
        <f>IF(N369="základní",J369,0)</f>
        <v>0</v>
      </c>
      <c r="BF369" s="229">
        <f>IF(N369="snížená",J369,0)</f>
        <v>0</v>
      </c>
      <c r="BG369" s="229">
        <f>IF(N369="zákl. přenesená",J369,0)</f>
        <v>0</v>
      </c>
      <c r="BH369" s="229">
        <f>IF(N369="sníž. přenesená",J369,0)</f>
        <v>0</v>
      </c>
      <c r="BI369" s="229">
        <f>IF(N369="nulová",J369,0)</f>
        <v>0</v>
      </c>
      <c r="BJ369" s="14" t="s">
        <v>78</v>
      </c>
      <c r="BK369" s="229">
        <f>ROUND(I369*H369,2)</f>
        <v>0</v>
      </c>
      <c r="BL369" s="14" t="s">
        <v>211</v>
      </c>
      <c r="BM369" s="228" t="s">
        <v>1005</v>
      </c>
    </row>
    <row r="370" s="12" customFormat="1" ht="22.8" customHeight="1">
      <c r="A370" s="12"/>
      <c r="B370" s="200"/>
      <c r="C370" s="201"/>
      <c r="D370" s="202" t="s">
        <v>72</v>
      </c>
      <c r="E370" s="214" t="s">
        <v>1006</v>
      </c>
      <c r="F370" s="214" t="s">
        <v>1007</v>
      </c>
      <c r="G370" s="201"/>
      <c r="H370" s="201"/>
      <c r="I370" s="204"/>
      <c r="J370" s="215">
        <f>BK370</f>
        <v>0</v>
      </c>
      <c r="K370" s="201"/>
      <c r="L370" s="206"/>
      <c r="M370" s="207"/>
      <c r="N370" s="208"/>
      <c r="O370" s="208"/>
      <c r="P370" s="209">
        <f>SUM(P371:P388)</f>
        <v>0</v>
      </c>
      <c r="Q370" s="208"/>
      <c r="R370" s="209">
        <f>SUM(R371:R388)</f>
        <v>1.2549086899999999</v>
      </c>
      <c r="S370" s="208"/>
      <c r="T370" s="210">
        <f>SUM(T371:T388)</f>
        <v>0.32395750000000001</v>
      </c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R370" s="211" t="s">
        <v>82</v>
      </c>
      <c r="AT370" s="212" t="s">
        <v>72</v>
      </c>
      <c r="AU370" s="212" t="s">
        <v>78</v>
      </c>
      <c r="AY370" s="211" t="s">
        <v>147</v>
      </c>
      <c r="BK370" s="213">
        <f>SUM(BK371:BK388)</f>
        <v>0</v>
      </c>
    </row>
    <row r="371" s="2" customFormat="1" ht="24.15" customHeight="1">
      <c r="A371" s="35"/>
      <c r="B371" s="36"/>
      <c r="C371" s="216" t="s">
        <v>1008</v>
      </c>
      <c r="D371" s="216" t="s">
        <v>149</v>
      </c>
      <c r="E371" s="217" t="s">
        <v>1009</v>
      </c>
      <c r="F371" s="218" t="s">
        <v>1010</v>
      </c>
      <c r="G371" s="219" t="s">
        <v>234</v>
      </c>
      <c r="H371" s="220">
        <v>182.90700000000001</v>
      </c>
      <c r="I371" s="221"/>
      <c r="J371" s="222">
        <f>ROUND(I371*H371,2)</f>
        <v>0</v>
      </c>
      <c r="K371" s="223"/>
      <c r="L371" s="41"/>
      <c r="M371" s="224" t="s">
        <v>1</v>
      </c>
      <c r="N371" s="225" t="s">
        <v>38</v>
      </c>
      <c r="O371" s="88"/>
      <c r="P371" s="226">
        <f>O371*H371</f>
        <v>0</v>
      </c>
      <c r="Q371" s="226">
        <v>0</v>
      </c>
      <c r="R371" s="226">
        <f>Q371*H371</f>
        <v>0</v>
      </c>
      <c r="S371" s="226">
        <v>0</v>
      </c>
      <c r="T371" s="227">
        <f>S371*H371</f>
        <v>0</v>
      </c>
      <c r="U371" s="35"/>
      <c r="V371" s="35"/>
      <c r="W371" s="35"/>
      <c r="X371" s="35"/>
      <c r="Y371" s="35"/>
      <c r="Z371" s="35"/>
      <c r="AA371" s="35"/>
      <c r="AB371" s="35"/>
      <c r="AC371" s="35"/>
      <c r="AD371" s="35"/>
      <c r="AE371" s="35"/>
      <c r="AR371" s="228" t="s">
        <v>211</v>
      </c>
      <c r="AT371" s="228" t="s">
        <v>149</v>
      </c>
      <c r="AU371" s="228" t="s">
        <v>82</v>
      </c>
      <c r="AY371" s="14" t="s">
        <v>147</v>
      </c>
      <c r="BE371" s="229">
        <f>IF(N371="základní",J371,0)</f>
        <v>0</v>
      </c>
      <c r="BF371" s="229">
        <f>IF(N371="snížená",J371,0)</f>
        <v>0</v>
      </c>
      <c r="BG371" s="229">
        <f>IF(N371="zákl. přenesená",J371,0)</f>
        <v>0</v>
      </c>
      <c r="BH371" s="229">
        <f>IF(N371="sníž. přenesená",J371,0)</f>
        <v>0</v>
      </c>
      <c r="BI371" s="229">
        <f>IF(N371="nulová",J371,0)</f>
        <v>0</v>
      </c>
      <c r="BJ371" s="14" t="s">
        <v>78</v>
      </c>
      <c r="BK371" s="229">
        <f>ROUND(I371*H371,2)</f>
        <v>0</v>
      </c>
      <c r="BL371" s="14" t="s">
        <v>211</v>
      </c>
      <c r="BM371" s="228" t="s">
        <v>1011</v>
      </c>
    </row>
    <row r="372" s="2" customFormat="1" ht="16.5" customHeight="1">
      <c r="A372" s="35"/>
      <c r="B372" s="36"/>
      <c r="C372" s="216" t="s">
        <v>1012</v>
      </c>
      <c r="D372" s="216" t="s">
        <v>149</v>
      </c>
      <c r="E372" s="217" t="s">
        <v>1013</v>
      </c>
      <c r="F372" s="218" t="s">
        <v>1014</v>
      </c>
      <c r="G372" s="219" t="s">
        <v>234</v>
      </c>
      <c r="H372" s="220">
        <v>253</v>
      </c>
      <c r="I372" s="221"/>
      <c r="J372" s="222">
        <f>ROUND(I372*H372,2)</f>
        <v>0</v>
      </c>
      <c r="K372" s="223"/>
      <c r="L372" s="41"/>
      <c r="M372" s="224" t="s">
        <v>1</v>
      </c>
      <c r="N372" s="225" t="s">
        <v>38</v>
      </c>
      <c r="O372" s="88"/>
      <c r="P372" s="226">
        <f>O372*H372</f>
        <v>0</v>
      </c>
      <c r="Q372" s="226">
        <v>0</v>
      </c>
      <c r="R372" s="226">
        <f>Q372*H372</f>
        <v>0</v>
      </c>
      <c r="S372" s="226">
        <v>0</v>
      </c>
      <c r="T372" s="227">
        <f>S372*H372</f>
        <v>0</v>
      </c>
      <c r="U372" s="35"/>
      <c r="V372" s="35"/>
      <c r="W372" s="35"/>
      <c r="X372" s="35"/>
      <c r="Y372" s="35"/>
      <c r="Z372" s="35"/>
      <c r="AA372" s="35"/>
      <c r="AB372" s="35"/>
      <c r="AC372" s="35"/>
      <c r="AD372" s="35"/>
      <c r="AE372" s="35"/>
      <c r="AR372" s="228" t="s">
        <v>211</v>
      </c>
      <c r="AT372" s="228" t="s">
        <v>149</v>
      </c>
      <c r="AU372" s="228" t="s">
        <v>82</v>
      </c>
      <c r="AY372" s="14" t="s">
        <v>147</v>
      </c>
      <c r="BE372" s="229">
        <f>IF(N372="základní",J372,0)</f>
        <v>0</v>
      </c>
      <c r="BF372" s="229">
        <f>IF(N372="snížená",J372,0)</f>
        <v>0</v>
      </c>
      <c r="BG372" s="229">
        <f>IF(N372="zákl. přenesená",J372,0)</f>
        <v>0</v>
      </c>
      <c r="BH372" s="229">
        <f>IF(N372="sníž. přenesená",J372,0)</f>
        <v>0</v>
      </c>
      <c r="BI372" s="229">
        <f>IF(N372="nulová",J372,0)</f>
        <v>0</v>
      </c>
      <c r="BJ372" s="14" t="s">
        <v>78</v>
      </c>
      <c r="BK372" s="229">
        <f>ROUND(I372*H372,2)</f>
        <v>0</v>
      </c>
      <c r="BL372" s="14" t="s">
        <v>211</v>
      </c>
      <c r="BM372" s="228" t="s">
        <v>1015</v>
      </c>
    </row>
    <row r="373" s="2" customFormat="1" ht="24.15" customHeight="1">
      <c r="A373" s="35"/>
      <c r="B373" s="36"/>
      <c r="C373" s="216" t="s">
        <v>1016</v>
      </c>
      <c r="D373" s="216" t="s">
        <v>149</v>
      </c>
      <c r="E373" s="217" t="s">
        <v>1017</v>
      </c>
      <c r="F373" s="218" t="s">
        <v>1018</v>
      </c>
      <c r="G373" s="219" t="s">
        <v>234</v>
      </c>
      <c r="H373" s="220">
        <v>182.90700000000001</v>
      </c>
      <c r="I373" s="221"/>
      <c r="J373" s="222">
        <f>ROUND(I373*H373,2)</f>
        <v>0</v>
      </c>
      <c r="K373" s="223"/>
      <c r="L373" s="41"/>
      <c r="M373" s="224" t="s">
        <v>1</v>
      </c>
      <c r="N373" s="225" t="s">
        <v>38</v>
      </c>
      <c r="O373" s="88"/>
      <c r="P373" s="226">
        <f>O373*H373</f>
        <v>0</v>
      </c>
      <c r="Q373" s="226">
        <v>3.0000000000000001E-05</v>
      </c>
      <c r="R373" s="226">
        <f>Q373*H373</f>
        <v>0.0054872100000000002</v>
      </c>
      <c r="S373" s="226">
        <v>0</v>
      </c>
      <c r="T373" s="227">
        <f>S373*H373</f>
        <v>0</v>
      </c>
      <c r="U373" s="35"/>
      <c r="V373" s="35"/>
      <c r="W373" s="35"/>
      <c r="X373" s="35"/>
      <c r="Y373" s="35"/>
      <c r="Z373" s="35"/>
      <c r="AA373" s="35"/>
      <c r="AB373" s="35"/>
      <c r="AC373" s="35"/>
      <c r="AD373" s="35"/>
      <c r="AE373" s="35"/>
      <c r="AR373" s="228" t="s">
        <v>211</v>
      </c>
      <c r="AT373" s="228" t="s">
        <v>149</v>
      </c>
      <c r="AU373" s="228" t="s">
        <v>82</v>
      </c>
      <c r="AY373" s="14" t="s">
        <v>147</v>
      </c>
      <c r="BE373" s="229">
        <f>IF(N373="základní",J373,0)</f>
        <v>0</v>
      </c>
      <c r="BF373" s="229">
        <f>IF(N373="snížená",J373,0)</f>
        <v>0</v>
      </c>
      <c r="BG373" s="229">
        <f>IF(N373="zákl. přenesená",J373,0)</f>
        <v>0</v>
      </c>
      <c r="BH373" s="229">
        <f>IF(N373="sníž. přenesená",J373,0)</f>
        <v>0</v>
      </c>
      <c r="BI373" s="229">
        <f>IF(N373="nulová",J373,0)</f>
        <v>0</v>
      </c>
      <c r="BJ373" s="14" t="s">
        <v>78</v>
      </c>
      <c r="BK373" s="229">
        <f>ROUND(I373*H373,2)</f>
        <v>0</v>
      </c>
      <c r="BL373" s="14" t="s">
        <v>211</v>
      </c>
      <c r="BM373" s="228" t="s">
        <v>1019</v>
      </c>
    </row>
    <row r="374" s="2" customFormat="1" ht="33" customHeight="1">
      <c r="A374" s="35"/>
      <c r="B374" s="36"/>
      <c r="C374" s="216" t="s">
        <v>1020</v>
      </c>
      <c r="D374" s="216" t="s">
        <v>149</v>
      </c>
      <c r="E374" s="217" t="s">
        <v>1021</v>
      </c>
      <c r="F374" s="218" t="s">
        <v>1022</v>
      </c>
      <c r="G374" s="219" t="s">
        <v>234</v>
      </c>
      <c r="H374" s="220">
        <v>182.90700000000001</v>
      </c>
      <c r="I374" s="221"/>
      <c r="J374" s="222">
        <f>ROUND(I374*H374,2)</f>
        <v>0</v>
      </c>
      <c r="K374" s="223"/>
      <c r="L374" s="41"/>
      <c r="M374" s="224" t="s">
        <v>1</v>
      </c>
      <c r="N374" s="225" t="s">
        <v>38</v>
      </c>
      <c r="O374" s="88"/>
      <c r="P374" s="226">
        <f>O374*H374</f>
        <v>0</v>
      </c>
      <c r="Q374" s="226">
        <v>0.0044999999999999997</v>
      </c>
      <c r="R374" s="226">
        <f>Q374*H374</f>
        <v>0.82308150000000002</v>
      </c>
      <c r="S374" s="226">
        <v>0</v>
      </c>
      <c r="T374" s="227">
        <f>S374*H374</f>
        <v>0</v>
      </c>
      <c r="U374" s="35"/>
      <c r="V374" s="35"/>
      <c r="W374" s="35"/>
      <c r="X374" s="35"/>
      <c r="Y374" s="35"/>
      <c r="Z374" s="35"/>
      <c r="AA374" s="35"/>
      <c r="AB374" s="35"/>
      <c r="AC374" s="35"/>
      <c r="AD374" s="35"/>
      <c r="AE374" s="35"/>
      <c r="AR374" s="228" t="s">
        <v>211</v>
      </c>
      <c r="AT374" s="228" t="s">
        <v>149</v>
      </c>
      <c r="AU374" s="228" t="s">
        <v>82</v>
      </c>
      <c r="AY374" s="14" t="s">
        <v>147</v>
      </c>
      <c r="BE374" s="229">
        <f>IF(N374="základní",J374,0)</f>
        <v>0</v>
      </c>
      <c r="BF374" s="229">
        <f>IF(N374="snížená",J374,0)</f>
        <v>0</v>
      </c>
      <c r="BG374" s="229">
        <f>IF(N374="zákl. přenesená",J374,0)</f>
        <v>0</v>
      </c>
      <c r="BH374" s="229">
        <f>IF(N374="sníž. přenesená",J374,0)</f>
        <v>0</v>
      </c>
      <c r="BI374" s="229">
        <f>IF(N374="nulová",J374,0)</f>
        <v>0</v>
      </c>
      <c r="BJ374" s="14" t="s">
        <v>78</v>
      </c>
      <c r="BK374" s="229">
        <f>ROUND(I374*H374,2)</f>
        <v>0</v>
      </c>
      <c r="BL374" s="14" t="s">
        <v>211</v>
      </c>
      <c r="BM374" s="228" t="s">
        <v>1023</v>
      </c>
    </row>
    <row r="375" s="2" customFormat="1" ht="24.15" customHeight="1">
      <c r="A375" s="35"/>
      <c r="B375" s="36"/>
      <c r="C375" s="216" t="s">
        <v>1024</v>
      </c>
      <c r="D375" s="216" t="s">
        <v>149</v>
      </c>
      <c r="E375" s="217" t="s">
        <v>1025</v>
      </c>
      <c r="F375" s="218" t="s">
        <v>1026</v>
      </c>
      <c r="G375" s="219" t="s">
        <v>234</v>
      </c>
      <c r="H375" s="220">
        <v>129.583</v>
      </c>
      <c r="I375" s="221"/>
      <c r="J375" s="222">
        <f>ROUND(I375*H375,2)</f>
        <v>0</v>
      </c>
      <c r="K375" s="223"/>
      <c r="L375" s="41"/>
      <c r="M375" s="224" t="s">
        <v>1</v>
      </c>
      <c r="N375" s="225" t="s">
        <v>38</v>
      </c>
      <c r="O375" s="88"/>
      <c r="P375" s="226">
        <f>O375*H375</f>
        <v>0</v>
      </c>
      <c r="Q375" s="226">
        <v>0</v>
      </c>
      <c r="R375" s="226">
        <f>Q375*H375</f>
        <v>0</v>
      </c>
      <c r="S375" s="226">
        <v>0.0025000000000000001</v>
      </c>
      <c r="T375" s="227">
        <f>S375*H375</f>
        <v>0.32395750000000001</v>
      </c>
      <c r="U375" s="35"/>
      <c r="V375" s="35"/>
      <c r="W375" s="35"/>
      <c r="X375" s="35"/>
      <c r="Y375" s="35"/>
      <c r="Z375" s="35"/>
      <c r="AA375" s="35"/>
      <c r="AB375" s="35"/>
      <c r="AC375" s="35"/>
      <c r="AD375" s="35"/>
      <c r="AE375" s="35"/>
      <c r="AR375" s="228" t="s">
        <v>211</v>
      </c>
      <c r="AT375" s="228" t="s">
        <v>149</v>
      </c>
      <c r="AU375" s="228" t="s">
        <v>82</v>
      </c>
      <c r="AY375" s="14" t="s">
        <v>147</v>
      </c>
      <c r="BE375" s="229">
        <f>IF(N375="základní",J375,0)</f>
        <v>0</v>
      </c>
      <c r="BF375" s="229">
        <f>IF(N375="snížená",J375,0)</f>
        <v>0</v>
      </c>
      <c r="BG375" s="229">
        <f>IF(N375="zákl. přenesená",J375,0)</f>
        <v>0</v>
      </c>
      <c r="BH375" s="229">
        <f>IF(N375="sníž. přenesená",J375,0)</f>
        <v>0</v>
      </c>
      <c r="BI375" s="229">
        <f>IF(N375="nulová",J375,0)</f>
        <v>0</v>
      </c>
      <c r="BJ375" s="14" t="s">
        <v>78</v>
      </c>
      <c r="BK375" s="229">
        <f>ROUND(I375*H375,2)</f>
        <v>0</v>
      </c>
      <c r="BL375" s="14" t="s">
        <v>211</v>
      </c>
      <c r="BM375" s="228" t="s">
        <v>1027</v>
      </c>
    </row>
    <row r="376" s="2" customFormat="1" ht="16.5" customHeight="1">
      <c r="A376" s="35"/>
      <c r="B376" s="36"/>
      <c r="C376" s="216" t="s">
        <v>1028</v>
      </c>
      <c r="D376" s="216" t="s">
        <v>149</v>
      </c>
      <c r="E376" s="217" t="s">
        <v>1029</v>
      </c>
      <c r="F376" s="218" t="s">
        <v>1030</v>
      </c>
      <c r="G376" s="219" t="s">
        <v>234</v>
      </c>
      <c r="H376" s="220">
        <v>22.542999999999999</v>
      </c>
      <c r="I376" s="221"/>
      <c r="J376" s="222">
        <f>ROUND(I376*H376,2)</f>
        <v>0</v>
      </c>
      <c r="K376" s="223"/>
      <c r="L376" s="41"/>
      <c r="M376" s="224" t="s">
        <v>1</v>
      </c>
      <c r="N376" s="225" t="s">
        <v>38</v>
      </c>
      <c r="O376" s="88"/>
      <c r="P376" s="226">
        <f>O376*H376</f>
        <v>0</v>
      </c>
      <c r="Q376" s="226">
        <v>0.00050000000000000001</v>
      </c>
      <c r="R376" s="226">
        <f>Q376*H376</f>
        <v>0.0112715</v>
      </c>
      <c r="S376" s="226">
        <v>0</v>
      </c>
      <c r="T376" s="227">
        <f>S376*H376</f>
        <v>0</v>
      </c>
      <c r="U376" s="35"/>
      <c r="V376" s="35"/>
      <c r="W376" s="35"/>
      <c r="X376" s="35"/>
      <c r="Y376" s="35"/>
      <c r="Z376" s="35"/>
      <c r="AA376" s="35"/>
      <c r="AB376" s="35"/>
      <c r="AC376" s="35"/>
      <c r="AD376" s="35"/>
      <c r="AE376" s="35"/>
      <c r="AR376" s="228" t="s">
        <v>211</v>
      </c>
      <c r="AT376" s="228" t="s">
        <v>149</v>
      </c>
      <c r="AU376" s="228" t="s">
        <v>82</v>
      </c>
      <c r="AY376" s="14" t="s">
        <v>147</v>
      </c>
      <c r="BE376" s="229">
        <f>IF(N376="základní",J376,0)</f>
        <v>0</v>
      </c>
      <c r="BF376" s="229">
        <f>IF(N376="snížená",J376,0)</f>
        <v>0</v>
      </c>
      <c r="BG376" s="229">
        <f>IF(N376="zákl. přenesená",J376,0)</f>
        <v>0</v>
      </c>
      <c r="BH376" s="229">
        <f>IF(N376="sníž. přenesená",J376,0)</f>
        <v>0</v>
      </c>
      <c r="BI376" s="229">
        <f>IF(N376="nulová",J376,0)</f>
        <v>0</v>
      </c>
      <c r="BJ376" s="14" t="s">
        <v>78</v>
      </c>
      <c r="BK376" s="229">
        <f>ROUND(I376*H376,2)</f>
        <v>0</v>
      </c>
      <c r="BL376" s="14" t="s">
        <v>211</v>
      </c>
      <c r="BM376" s="228" t="s">
        <v>1031</v>
      </c>
    </row>
    <row r="377" s="2" customFormat="1" ht="37.8" customHeight="1">
      <c r="A377" s="35"/>
      <c r="B377" s="36"/>
      <c r="C377" s="230" t="s">
        <v>1032</v>
      </c>
      <c r="D377" s="230" t="s">
        <v>207</v>
      </c>
      <c r="E377" s="231" t="s">
        <v>1033</v>
      </c>
      <c r="F377" s="232" t="s">
        <v>1034</v>
      </c>
      <c r="G377" s="233" t="s">
        <v>234</v>
      </c>
      <c r="H377" s="234">
        <v>24.797000000000001</v>
      </c>
      <c r="I377" s="235"/>
      <c r="J377" s="236">
        <f>ROUND(I377*H377,2)</f>
        <v>0</v>
      </c>
      <c r="K377" s="237"/>
      <c r="L377" s="238"/>
      <c r="M377" s="239" t="s">
        <v>1</v>
      </c>
      <c r="N377" s="240" t="s">
        <v>38</v>
      </c>
      <c r="O377" s="88"/>
      <c r="P377" s="226">
        <f>O377*H377</f>
        <v>0</v>
      </c>
      <c r="Q377" s="226">
        <v>0.00155</v>
      </c>
      <c r="R377" s="226">
        <f>Q377*H377</f>
        <v>0.03843535</v>
      </c>
      <c r="S377" s="226">
        <v>0</v>
      </c>
      <c r="T377" s="227">
        <f>S377*H377</f>
        <v>0</v>
      </c>
      <c r="U377" s="35"/>
      <c r="V377" s="35"/>
      <c r="W377" s="35"/>
      <c r="X377" s="35"/>
      <c r="Y377" s="35"/>
      <c r="Z377" s="35"/>
      <c r="AA377" s="35"/>
      <c r="AB377" s="35"/>
      <c r="AC377" s="35"/>
      <c r="AD377" s="35"/>
      <c r="AE377" s="35"/>
      <c r="AR377" s="228" t="s">
        <v>279</v>
      </c>
      <c r="AT377" s="228" t="s">
        <v>207</v>
      </c>
      <c r="AU377" s="228" t="s">
        <v>82</v>
      </c>
      <c r="AY377" s="14" t="s">
        <v>147</v>
      </c>
      <c r="BE377" s="229">
        <f>IF(N377="základní",J377,0)</f>
        <v>0</v>
      </c>
      <c r="BF377" s="229">
        <f>IF(N377="snížená",J377,0)</f>
        <v>0</v>
      </c>
      <c r="BG377" s="229">
        <f>IF(N377="zákl. přenesená",J377,0)</f>
        <v>0</v>
      </c>
      <c r="BH377" s="229">
        <f>IF(N377="sníž. přenesená",J377,0)</f>
        <v>0</v>
      </c>
      <c r="BI377" s="229">
        <f>IF(N377="nulová",J377,0)</f>
        <v>0</v>
      </c>
      <c r="BJ377" s="14" t="s">
        <v>78</v>
      </c>
      <c r="BK377" s="229">
        <f>ROUND(I377*H377,2)</f>
        <v>0</v>
      </c>
      <c r="BL377" s="14" t="s">
        <v>211</v>
      </c>
      <c r="BM377" s="228" t="s">
        <v>1035</v>
      </c>
    </row>
    <row r="378" s="2" customFormat="1" ht="16.5" customHeight="1">
      <c r="A378" s="35"/>
      <c r="B378" s="36"/>
      <c r="C378" s="216" t="s">
        <v>1036</v>
      </c>
      <c r="D378" s="216" t="s">
        <v>149</v>
      </c>
      <c r="E378" s="217" t="s">
        <v>1037</v>
      </c>
      <c r="F378" s="218" t="s">
        <v>1038</v>
      </c>
      <c r="G378" s="219" t="s">
        <v>234</v>
      </c>
      <c r="H378" s="220">
        <v>160.364</v>
      </c>
      <c r="I378" s="221"/>
      <c r="J378" s="222">
        <f>ROUND(I378*H378,2)</f>
        <v>0</v>
      </c>
      <c r="K378" s="223"/>
      <c r="L378" s="41"/>
      <c r="M378" s="224" t="s">
        <v>1</v>
      </c>
      <c r="N378" s="225" t="s">
        <v>38</v>
      </c>
      <c r="O378" s="88"/>
      <c r="P378" s="226">
        <f>O378*H378</f>
        <v>0</v>
      </c>
      <c r="Q378" s="226">
        <v>0.00029999999999999997</v>
      </c>
      <c r="R378" s="226">
        <f>Q378*H378</f>
        <v>0.048109199999999998</v>
      </c>
      <c r="S378" s="226">
        <v>0</v>
      </c>
      <c r="T378" s="227">
        <f>S378*H378</f>
        <v>0</v>
      </c>
      <c r="U378" s="35"/>
      <c r="V378" s="35"/>
      <c r="W378" s="35"/>
      <c r="X378" s="35"/>
      <c r="Y378" s="35"/>
      <c r="Z378" s="35"/>
      <c r="AA378" s="35"/>
      <c r="AB378" s="35"/>
      <c r="AC378" s="35"/>
      <c r="AD378" s="35"/>
      <c r="AE378" s="35"/>
      <c r="AR378" s="228" t="s">
        <v>211</v>
      </c>
      <c r="AT378" s="228" t="s">
        <v>149</v>
      </c>
      <c r="AU378" s="228" t="s">
        <v>82</v>
      </c>
      <c r="AY378" s="14" t="s">
        <v>147</v>
      </c>
      <c r="BE378" s="229">
        <f>IF(N378="základní",J378,0)</f>
        <v>0</v>
      </c>
      <c r="BF378" s="229">
        <f>IF(N378="snížená",J378,0)</f>
        <v>0</v>
      </c>
      <c r="BG378" s="229">
        <f>IF(N378="zákl. přenesená",J378,0)</f>
        <v>0</v>
      </c>
      <c r="BH378" s="229">
        <f>IF(N378="sníž. přenesená",J378,0)</f>
        <v>0</v>
      </c>
      <c r="BI378" s="229">
        <f>IF(N378="nulová",J378,0)</f>
        <v>0</v>
      </c>
      <c r="BJ378" s="14" t="s">
        <v>78</v>
      </c>
      <c r="BK378" s="229">
        <f>ROUND(I378*H378,2)</f>
        <v>0</v>
      </c>
      <c r="BL378" s="14" t="s">
        <v>211</v>
      </c>
      <c r="BM378" s="228" t="s">
        <v>1039</v>
      </c>
    </row>
    <row r="379" s="2" customFormat="1" ht="16.5" customHeight="1">
      <c r="A379" s="35"/>
      <c r="B379" s="36"/>
      <c r="C379" s="230" t="s">
        <v>1040</v>
      </c>
      <c r="D379" s="230" t="s">
        <v>207</v>
      </c>
      <c r="E379" s="231" t="s">
        <v>1041</v>
      </c>
      <c r="F379" s="232" t="s">
        <v>1042</v>
      </c>
      <c r="G379" s="233" t="s">
        <v>234</v>
      </c>
      <c r="H379" s="234">
        <v>104.512</v>
      </c>
      <c r="I379" s="235"/>
      <c r="J379" s="236">
        <f>ROUND(I379*H379,2)</f>
        <v>0</v>
      </c>
      <c r="K379" s="237"/>
      <c r="L379" s="238"/>
      <c r="M379" s="239" t="s">
        <v>1</v>
      </c>
      <c r="N379" s="240" t="s">
        <v>38</v>
      </c>
      <c r="O379" s="88"/>
      <c r="P379" s="226">
        <f>O379*H379</f>
        <v>0</v>
      </c>
      <c r="Q379" s="226">
        <v>0.00264</v>
      </c>
      <c r="R379" s="226">
        <f>Q379*H379</f>
        <v>0.27591167999999999</v>
      </c>
      <c r="S379" s="226">
        <v>0</v>
      </c>
      <c r="T379" s="227">
        <f>S379*H379</f>
        <v>0</v>
      </c>
      <c r="U379" s="35"/>
      <c r="V379" s="35"/>
      <c r="W379" s="35"/>
      <c r="X379" s="35"/>
      <c r="Y379" s="35"/>
      <c r="Z379" s="35"/>
      <c r="AA379" s="35"/>
      <c r="AB379" s="35"/>
      <c r="AC379" s="35"/>
      <c r="AD379" s="35"/>
      <c r="AE379" s="35"/>
      <c r="AR379" s="228" t="s">
        <v>279</v>
      </c>
      <c r="AT379" s="228" t="s">
        <v>207</v>
      </c>
      <c r="AU379" s="228" t="s">
        <v>82</v>
      </c>
      <c r="AY379" s="14" t="s">
        <v>147</v>
      </c>
      <c r="BE379" s="229">
        <f>IF(N379="základní",J379,0)</f>
        <v>0</v>
      </c>
      <c r="BF379" s="229">
        <f>IF(N379="snížená",J379,0)</f>
        <v>0</v>
      </c>
      <c r="BG379" s="229">
        <f>IF(N379="zákl. přenesená",J379,0)</f>
        <v>0</v>
      </c>
      <c r="BH379" s="229">
        <f>IF(N379="sníž. přenesená",J379,0)</f>
        <v>0</v>
      </c>
      <c r="BI379" s="229">
        <f>IF(N379="nulová",J379,0)</f>
        <v>0</v>
      </c>
      <c r="BJ379" s="14" t="s">
        <v>78</v>
      </c>
      <c r="BK379" s="229">
        <f>ROUND(I379*H379,2)</f>
        <v>0</v>
      </c>
      <c r="BL379" s="14" t="s">
        <v>211</v>
      </c>
      <c r="BM379" s="228" t="s">
        <v>1043</v>
      </c>
    </row>
    <row r="380" s="2" customFormat="1" ht="24.15" customHeight="1">
      <c r="A380" s="35"/>
      <c r="B380" s="36"/>
      <c r="C380" s="216" t="s">
        <v>1044</v>
      </c>
      <c r="D380" s="216" t="s">
        <v>149</v>
      </c>
      <c r="E380" s="217" t="s">
        <v>1045</v>
      </c>
      <c r="F380" s="218" t="s">
        <v>1046</v>
      </c>
      <c r="G380" s="219" t="s">
        <v>222</v>
      </c>
      <c r="H380" s="220">
        <v>61</v>
      </c>
      <c r="I380" s="221"/>
      <c r="J380" s="222">
        <f>ROUND(I380*H380,2)</f>
        <v>0</v>
      </c>
      <c r="K380" s="223"/>
      <c r="L380" s="41"/>
      <c r="M380" s="224" t="s">
        <v>1</v>
      </c>
      <c r="N380" s="225" t="s">
        <v>38</v>
      </c>
      <c r="O380" s="88"/>
      <c r="P380" s="226">
        <f>O380*H380</f>
        <v>0</v>
      </c>
      <c r="Q380" s="226">
        <v>2.0000000000000002E-05</v>
      </c>
      <c r="R380" s="226">
        <f>Q380*H380</f>
        <v>0.0012200000000000002</v>
      </c>
      <c r="S380" s="226">
        <v>0</v>
      </c>
      <c r="T380" s="227">
        <f>S380*H380</f>
        <v>0</v>
      </c>
      <c r="U380" s="35"/>
      <c r="V380" s="35"/>
      <c r="W380" s="35"/>
      <c r="X380" s="35"/>
      <c r="Y380" s="35"/>
      <c r="Z380" s="35"/>
      <c r="AA380" s="35"/>
      <c r="AB380" s="35"/>
      <c r="AC380" s="35"/>
      <c r="AD380" s="35"/>
      <c r="AE380" s="35"/>
      <c r="AR380" s="228" t="s">
        <v>211</v>
      </c>
      <c r="AT380" s="228" t="s">
        <v>149</v>
      </c>
      <c r="AU380" s="228" t="s">
        <v>82</v>
      </c>
      <c r="AY380" s="14" t="s">
        <v>147</v>
      </c>
      <c r="BE380" s="229">
        <f>IF(N380="základní",J380,0)</f>
        <v>0</v>
      </c>
      <c r="BF380" s="229">
        <f>IF(N380="snížená",J380,0)</f>
        <v>0</v>
      </c>
      <c r="BG380" s="229">
        <f>IF(N380="zákl. přenesená",J380,0)</f>
        <v>0</v>
      </c>
      <c r="BH380" s="229">
        <f>IF(N380="sníž. přenesená",J380,0)</f>
        <v>0</v>
      </c>
      <c r="BI380" s="229">
        <f>IF(N380="nulová",J380,0)</f>
        <v>0</v>
      </c>
      <c r="BJ380" s="14" t="s">
        <v>78</v>
      </c>
      <c r="BK380" s="229">
        <f>ROUND(I380*H380,2)</f>
        <v>0</v>
      </c>
      <c r="BL380" s="14" t="s">
        <v>211</v>
      </c>
      <c r="BM380" s="228" t="s">
        <v>1047</v>
      </c>
    </row>
    <row r="381" s="2" customFormat="1" ht="16.5" customHeight="1">
      <c r="A381" s="35"/>
      <c r="B381" s="36"/>
      <c r="C381" s="216" t="s">
        <v>1048</v>
      </c>
      <c r="D381" s="216" t="s">
        <v>149</v>
      </c>
      <c r="E381" s="217" t="s">
        <v>1049</v>
      </c>
      <c r="F381" s="218" t="s">
        <v>1050</v>
      </c>
      <c r="G381" s="219" t="s">
        <v>222</v>
      </c>
      <c r="H381" s="220">
        <v>121.54000000000001</v>
      </c>
      <c r="I381" s="221"/>
      <c r="J381" s="222">
        <f>ROUND(I381*H381,2)</f>
        <v>0</v>
      </c>
      <c r="K381" s="223"/>
      <c r="L381" s="41"/>
      <c r="M381" s="224" t="s">
        <v>1</v>
      </c>
      <c r="N381" s="225" t="s">
        <v>38</v>
      </c>
      <c r="O381" s="88"/>
      <c r="P381" s="226">
        <f>O381*H381</f>
        <v>0</v>
      </c>
      <c r="Q381" s="226">
        <v>1.0000000000000001E-05</v>
      </c>
      <c r="R381" s="226">
        <f>Q381*H381</f>
        <v>0.0012154000000000002</v>
      </c>
      <c r="S381" s="226">
        <v>0</v>
      </c>
      <c r="T381" s="227">
        <f>S381*H381</f>
        <v>0</v>
      </c>
      <c r="U381" s="35"/>
      <c r="V381" s="35"/>
      <c r="W381" s="35"/>
      <c r="X381" s="35"/>
      <c r="Y381" s="35"/>
      <c r="Z381" s="35"/>
      <c r="AA381" s="35"/>
      <c r="AB381" s="35"/>
      <c r="AC381" s="35"/>
      <c r="AD381" s="35"/>
      <c r="AE381" s="35"/>
      <c r="AR381" s="228" t="s">
        <v>211</v>
      </c>
      <c r="AT381" s="228" t="s">
        <v>149</v>
      </c>
      <c r="AU381" s="228" t="s">
        <v>82</v>
      </c>
      <c r="AY381" s="14" t="s">
        <v>147</v>
      </c>
      <c r="BE381" s="229">
        <f>IF(N381="základní",J381,0)</f>
        <v>0</v>
      </c>
      <c r="BF381" s="229">
        <f>IF(N381="snížená",J381,0)</f>
        <v>0</v>
      </c>
      <c r="BG381" s="229">
        <f>IF(N381="zákl. přenesená",J381,0)</f>
        <v>0</v>
      </c>
      <c r="BH381" s="229">
        <f>IF(N381="sníž. přenesená",J381,0)</f>
        <v>0</v>
      </c>
      <c r="BI381" s="229">
        <f>IF(N381="nulová",J381,0)</f>
        <v>0</v>
      </c>
      <c r="BJ381" s="14" t="s">
        <v>78</v>
      </c>
      <c r="BK381" s="229">
        <f>ROUND(I381*H381,2)</f>
        <v>0</v>
      </c>
      <c r="BL381" s="14" t="s">
        <v>211</v>
      </c>
      <c r="BM381" s="228" t="s">
        <v>1051</v>
      </c>
    </row>
    <row r="382" s="2" customFormat="1" ht="16.5" customHeight="1">
      <c r="A382" s="35"/>
      <c r="B382" s="36"/>
      <c r="C382" s="230" t="s">
        <v>1052</v>
      </c>
      <c r="D382" s="230" t="s">
        <v>207</v>
      </c>
      <c r="E382" s="231" t="s">
        <v>1053</v>
      </c>
      <c r="F382" s="232" t="s">
        <v>1054</v>
      </c>
      <c r="G382" s="233" t="s">
        <v>222</v>
      </c>
      <c r="H382" s="234">
        <v>123.971</v>
      </c>
      <c r="I382" s="235"/>
      <c r="J382" s="236">
        <f>ROUND(I382*H382,2)</f>
        <v>0</v>
      </c>
      <c r="K382" s="237"/>
      <c r="L382" s="238"/>
      <c r="M382" s="239" t="s">
        <v>1</v>
      </c>
      <c r="N382" s="240" t="s">
        <v>38</v>
      </c>
      <c r="O382" s="88"/>
      <c r="P382" s="226">
        <f>O382*H382</f>
        <v>0</v>
      </c>
      <c r="Q382" s="226">
        <v>0.00035</v>
      </c>
      <c r="R382" s="226">
        <f>Q382*H382</f>
        <v>0.043389850000000001</v>
      </c>
      <c r="S382" s="226">
        <v>0</v>
      </c>
      <c r="T382" s="227">
        <f>S382*H382</f>
        <v>0</v>
      </c>
      <c r="U382" s="35"/>
      <c r="V382" s="35"/>
      <c r="W382" s="35"/>
      <c r="X382" s="35"/>
      <c r="Y382" s="35"/>
      <c r="Z382" s="35"/>
      <c r="AA382" s="35"/>
      <c r="AB382" s="35"/>
      <c r="AC382" s="35"/>
      <c r="AD382" s="35"/>
      <c r="AE382" s="35"/>
      <c r="AR382" s="228" t="s">
        <v>279</v>
      </c>
      <c r="AT382" s="228" t="s">
        <v>207</v>
      </c>
      <c r="AU382" s="228" t="s">
        <v>82</v>
      </c>
      <c r="AY382" s="14" t="s">
        <v>147</v>
      </c>
      <c r="BE382" s="229">
        <f>IF(N382="základní",J382,0)</f>
        <v>0</v>
      </c>
      <c r="BF382" s="229">
        <f>IF(N382="snížená",J382,0)</f>
        <v>0</v>
      </c>
      <c r="BG382" s="229">
        <f>IF(N382="zákl. přenesená",J382,0)</f>
        <v>0</v>
      </c>
      <c r="BH382" s="229">
        <f>IF(N382="sníž. přenesená",J382,0)</f>
        <v>0</v>
      </c>
      <c r="BI382" s="229">
        <f>IF(N382="nulová",J382,0)</f>
        <v>0</v>
      </c>
      <c r="BJ382" s="14" t="s">
        <v>78</v>
      </c>
      <c r="BK382" s="229">
        <f>ROUND(I382*H382,2)</f>
        <v>0</v>
      </c>
      <c r="BL382" s="14" t="s">
        <v>211</v>
      </c>
      <c r="BM382" s="228" t="s">
        <v>1055</v>
      </c>
    </row>
    <row r="383" s="2" customFormat="1" ht="16.5" customHeight="1">
      <c r="A383" s="35"/>
      <c r="B383" s="36"/>
      <c r="C383" s="216" t="s">
        <v>1056</v>
      </c>
      <c r="D383" s="216" t="s">
        <v>149</v>
      </c>
      <c r="E383" s="217" t="s">
        <v>1057</v>
      </c>
      <c r="F383" s="218" t="s">
        <v>1058</v>
      </c>
      <c r="G383" s="219" t="s">
        <v>222</v>
      </c>
      <c r="H383" s="220">
        <v>16.300000000000001</v>
      </c>
      <c r="I383" s="221"/>
      <c r="J383" s="222">
        <f>ROUND(I383*H383,2)</f>
        <v>0</v>
      </c>
      <c r="K383" s="223"/>
      <c r="L383" s="41"/>
      <c r="M383" s="224" t="s">
        <v>1</v>
      </c>
      <c r="N383" s="225" t="s">
        <v>38</v>
      </c>
      <c r="O383" s="88"/>
      <c r="P383" s="226">
        <f>O383*H383</f>
        <v>0</v>
      </c>
      <c r="Q383" s="226">
        <v>1.0000000000000001E-05</v>
      </c>
      <c r="R383" s="226">
        <f>Q383*H383</f>
        <v>0.00016300000000000003</v>
      </c>
      <c r="S383" s="226">
        <v>0</v>
      </c>
      <c r="T383" s="227">
        <f>S383*H383</f>
        <v>0</v>
      </c>
      <c r="U383" s="35"/>
      <c r="V383" s="35"/>
      <c r="W383" s="35"/>
      <c r="X383" s="35"/>
      <c r="Y383" s="35"/>
      <c r="Z383" s="35"/>
      <c r="AA383" s="35"/>
      <c r="AB383" s="35"/>
      <c r="AC383" s="35"/>
      <c r="AD383" s="35"/>
      <c r="AE383" s="35"/>
      <c r="AR383" s="228" t="s">
        <v>211</v>
      </c>
      <c r="AT383" s="228" t="s">
        <v>149</v>
      </c>
      <c r="AU383" s="228" t="s">
        <v>82</v>
      </c>
      <c r="AY383" s="14" t="s">
        <v>147</v>
      </c>
      <c r="BE383" s="229">
        <f>IF(N383="základní",J383,0)</f>
        <v>0</v>
      </c>
      <c r="BF383" s="229">
        <f>IF(N383="snížená",J383,0)</f>
        <v>0</v>
      </c>
      <c r="BG383" s="229">
        <f>IF(N383="zákl. přenesená",J383,0)</f>
        <v>0</v>
      </c>
      <c r="BH383" s="229">
        <f>IF(N383="sníž. přenesená",J383,0)</f>
        <v>0</v>
      </c>
      <c r="BI383" s="229">
        <f>IF(N383="nulová",J383,0)</f>
        <v>0</v>
      </c>
      <c r="BJ383" s="14" t="s">
        <v>78</v>
      </c>
      <c r="BK383" s="229">
        <f>ROUND(I383*H383,2)</f>
        <v>0</v>
      </c>
      <c r="BL383" s="14" t="s">
        <v>211</v>
      </c>
      <c r="BM383" s="228" t="s">
        <v>1059</v>
      </c>
    </row>
    <row r="384" s="2" customFormat="1" ht="16.5" customHeight="1">
      <c r="A384" s="35"/>
      <c r="B384" s="36"/>
      <c r="C384" s="230" t="s">
        <v>1060</v>
      </c>
      <c r="D384" s="230" t="s">
        <v>207</v>
      </c>
      <c r="E384" s="231" t="s">
        <v>1061</v>
      </c>
      <c r="F384" s="232" t="s">
        <v>1062</v>
      </c>
      <c r="G384" s="233" t="s">
        <v>222</v>
      </c>
      <c r="H384" s="234">
        <v>16.300000000000001</v>
      </c>
      <c r="I384" s="235"/>
      <c r="J384" s="236">
        <f>ROUND(I384*H384,2)</f>
        <v>0</v>
      </c>
      <c r="K384" s="237"/>
      <c r="L384" s="238"/>
      <c r="M384" s="239" t="s">
        <v>1</v>
      </c>
      <c r="N384" s="240" t="s">
        <v>38</v>
      </c>
      <c r="O384" s="88"/>
      <c r="P384" s="226">
        <f>O384*H384</f>
        <v>0</v>
      </c>
      <c r="Q384" s="226">
        <v>0.00029999999999999997</v>
      </c>
      <c r="R384" s="226">
        <f>Q384*H384</f>
        <v>0.0048899999999999994</v>
      </c>
      <c r="S384" s="226">
        <v>0</v>
      </c>
      <c r="T384" s="227">
        <f>S384*H384</f>
        <v>0</v>
      </c>
      <c r="U384" s="35"/>
      <c r="V384" s="35"/>
      <c r="W384" s="35"/>
      <c r="X384" s="35"/>
      <c r="Y384" s="35"/>
      <c r="Z384" s="35"/>
      <c r="AA384" s="35"/>
      <c r="AB384" s="35"/>
      <c r="AC384" s="35"/>
      <c r="AD384" s="35"/>
      <c r="AE384" s="35"/>
      <c r="AR384" s="228" t="s">
        <v>279</v>
      </c>
      <c r="AT384" s="228" t="s">
        <v>207</v>
      </c>
      <c r="AU384" s="228" t="s">
        <v>82</v>
      </c>
      <c r="AY384" s="14" t="s">
        <v>147</v>
      </c>
      <c r="BE384" s="229">
        <f>IF(N384="základní",J384,0)</f>
        <v>0</v>
      </c>
      <c r="BF384" s="229">
        <f>IF(N384="snížená",J384,0)</f>
        <v>0</v>
      </c>
      <c r="BG384" s="229">
        <f>IF(N384="zákl. přenesená",J384,0)</f>
        <v>0</v>
      </c>
      <c r="BH384" s="229">
        <f>IF(N384="sníž. přenesená",J384,0)</f>
        <v>0</v>
      </c>
      <c r="BI384" s="229">
        <f>IF(N384="nulová",J384,0)</f>
        <v>0</v>
      </c>
      <c r="BJ384" s="14" t="s">
        <v>78</v>
      </c>
      <c r="BK384" s="229">
        <f>ROUND(I384*H384,2)</f>
        <v>0</v>
      </c>
      <c r="BL384" s="14" t="s">
        <v>211</v>
      </c>
      <c r="BM384" s="228" t="s">
        <v>1063</v>
      </c>
    </row>
    <row r="385" s="2" customFormat="1" ht="16.5" customHeight="1">
      <c r="A385" s="35"/>
      <c r="B385" s="36"/>
      <c r="C385" s="216" t="s">
        <v>1064</v>
      </c>
      <c r="D385" s="216" t="s">
        <v>149</v>
      </c>
      <c r="E385" s="217" t="s">
        <v>1065</v>
      </c>
      <c r="F385" s="218" t="s">
        <v>1066</v>
      </c>
      <c r="G385" s="219" t="s">
        <v>222</v>
      </c>
      <c r="H385" s="220">
        <v>10</v>
      </c>
      <c r="I385" s="221"/>
      <c r="J385" s="222">
        <f>ROUND(I385*H385,2)</f>
        <v>0</v>
      </c>
      <c r="K385" s="223"/>
      <c r="L385" s="41"/>
      <c r="M385" s="224" t="s">
        <v>1</v>
      </c>
      <c r="N385" s="225" t="s">
        <v>38</v>
      </c>
      <c r="O385" s="88"/>
      <c r="P385" s="226">
        <f>O385*H385</f>
        <v>0</v>
      </c>
      <c r="Q385" s="226">
        <v>0</v>
      </c>
      <c r="R385" s="226">
        <f>Q385*H385</f>
        <v>0</v>
      </c>
      <c r="S385" s="226">
        <v>0</v>
      </c>
      <c r="T385" s="227">
        <f>S385*H385</f>
        <v>0</v>
      </c>
      <c r="U385" s="35"/>
      <c r="V385" s="35"/>
      <c r="W385" s="35"/>
      <c r="X385" s="35"/>
      <c r="Y385" s="35"/>
      <c r="Z385" s="35"/>
      <c r="AA385" s="35"/>
      <c r="AB385" s="35"/>
      <c r="AC385" s="35"/>
      <c r="AD385" s="35"/>
      <c r="AE385" s="35"/>
      <c r="AR385" s="228" t="s">
        <v>211</v>
      </c>
      <c r="AT385" s="228" t="s">
        <v>149</v>
      </c>
      <c r="AU385" s="228" t="s">
        <v>82</v>
      </c>
      <c r="AY385" s="14" t="s">
        <v>147</v>
      </c>
      <c r="BE385" s="229">
        <f>IF(N385="základní",J385,0)</f>
        <v>0</v>
      </c>
      <c r="BF385" s="229">
        <f>IF(N385="snížená",J385,0)</f>
        <v>0</v>
      </c>
      <c r="BG385" s="229">
        <f>IF(N385="zákl. přenesená",J385,0)</f>
        <v>0</v>
      </c>
      <c r="BH385" s="229">
        <f>IF(N385="sníž. přenesená",J385,0)</f>
        <v>0</v>
      </c>
      <c r="BI385" s="229">
        <f>IF(N385="nulová",J385,0)</f>
        <v>0</v>
      </c>
      <c r="BJ385" s="14" t="s">
        <v>78</v>
      </c>
      <c r="BK385" s="229">
        <f>ROUND(I385*H385,2)</f>
        <v>0</v>
      </c>
      <c r="BL385" s="14" t="s">
        <v>211</v>
      </c>
      <c r="BM385" s="228" t="s">
        <v>1067</v>
      </c>
    </row>
    <row r="386" s="2" customFormat="1" ht="24.15" customHeight="1">
      <c r="A386" s="35"/>
      <c r="B386" s="36"/>
      <c r="C386" s="230" t="s">
        <v>1068</v>
      </c>
      <c r="D386" s="230" t="s">
        <v>207</v>
      </c>
      <c r="E386" s="231" t="s">
        <v>1069</v>
      </c>
      <c r="F386" s="232" t="s">
        <v>1070</v>
      </c>
      <c r="G386" s="233" t="s">
        <v>222</v>
      </c>
      <c r="H386" s="234">
        <v>10.199999999999999</v>
      </c>
      <c r="I386" s="235"/>
      <c r="J386" s="236">
        <f>ROUND(I386*H386,2)</f>
        <v>0</v>
      </c>
      <c r="K386" s="237"/>
      <c r="L386" s="238"/>
      <c r="M386" s="239" t="s">
        <v>1</v>
      </c>
      <c r="N386" s="240" t="s">
        <v>38</v>
      </c>
      <c r="O386" s="88"/>
      <c r="P386" s="226">
        <f>O386*H386</f>
        <v>0</v>
      </c>
      <c r="Q386" s="226">
        <v>0.00017000000000000001</v>
      </c>
      <c r="R386" s="226">
        <f>Q386*H386</f>
        <v>0.0017340000000000001</v>
      </c>
      <c r="S386" s="226">
        <v>0</v>
      </c>
      <c r="T386" s="227">
        <f>S386*H386</f>
        <v>0</v>
      </c>
      <c r="U386" s="35"/>
      <c r="V386" s="35"/>
      <c r="W386" s="35"/>
      <c r="X386" s="35"/>
      <c r="Y386" s="35"/>
      <c r="Z386" s="35"/>
      <c r="AA386" s="35"/>
      <c r="AB386" s="35"/>
      <c r="AC386" s="35"/>
      <c r="AD386" s="35"/>
      <c r="AE386" s="35"/>
      <c r="AR386" s="228" t="s">
        <v>279</v>
      </c>
      <c r="AT386" s="228" t="s">
        <v>207</v>
      </c>
      <c r="AU386" s="228" t="s">
        <v>82</v>
      </c>
      <c r="AY386" s="14" t="s">
        <v>147</v>
      </c>
      <c r="BE386" s="229">
        <f>IF(N386="základní",J386,0)</f>
        <v>0</v>
      </c>
      <c r="BF386" s="229">
        <f>IF(N386="snížená",J386,0)</f>
        <v>0</v>
      </c>
      <c r="BG386" s="229">
        <f>IF(N386="zákl. přenesená",J386,0)</f>
        <v>0</v>
      </c>
      <c r="BH386" s="229">
        <f>IF(N386="sníž. přenesená",J386,0)</f>
        <v>0</v>
      </c>
      <c r="BI386" s="229">
        <f>IF(N386="nulová",J386,0)</f>
        <v>0</v>
      </c>
      <c r="BJ386" s="14" t="s">
        <v>78</v>
      </c>
      <c r="BK386" s="229">
        <f>ROUND(I386*H386,2)</f>
        <v>0</v>
      </c>
      <c r="BL386" s="14" t="s">
        <v>211</v>
      </c>
      <c r="BM386" s="228" t="s">
        <v>1071</v>
      </c>
    </row>
    <row r="387" s="2" customFormat="1" ht="24.15" customHeight="1">
      <c r="A387" s="35"/>
      <c r="B387" s="36"/>
      <c r="C387" s="216" t="s">
        <v>1072</v>
      </c>
      <c r="D387" s="216" t="s">
        <v>149</v>
      </c>
      <c r="E387" s="217" t="s">
        <v>1073</v>
      </c>
      <c r="F387" s="218" t="s">
        <v>1074</v>
      </c>
      <c r="G387" s="219" t="s">
        <v>178</v>
      </c>
      <c r="H387" s="220">
        <v>1.2549999999999999</v>
      </c>
      <c r="I387" s="221"/>
      <c r="J387" s="222">
        <f>ROUND(I387*H387,2)</f>
        <v>0</v>
      </c>
      <c r="K387" s="223"/>
      <c r="L387" s="41"/>
      <c r="M387" s="224" t="s">
        <v>1</v>
      </c>
      <c r="N387" s="225" t="s">
        <v>38</v>
      </c>
      <c r="O387" s="88"/>
      <c r="P387" s="226">
        <f>O387*H387</f>
        <v>0</v>
      </c>
      <c r="Q387" s="226">
        <v>0</v>
      </c>
      <c r="R387" s="226">
        <f>Q387*H387</f>
        <v>0</v>
      </c>
      <c r="S387" s="226">
        <v>0</v>
      </c>
      <c r="T387" s="227">
        <f>S387*H387</f>
        <v>0</v>
      </c>
      <c r="U387" s="35"/>
      <c r="V387" s="35"/>
      <c r="W387" s="35"/>
      <c r="X387" s="35"/>
      <c r="Y387" s="35"/>
      <c r="Z387" s="35"/>
      <c r="AA387" s="35"/>
      <c r="AB387" s="35"/>
      <c r="AC387" s="35"/>
      <c r="AD387" s="35"/>
      <c r="AE387" s="35"/>
      <c r="AR387" s="228" t="s">
        <v>211</v>
      </c>
      <c r="AT387" s="228" t="s">
        <v>149</v>
      </c>
      <c r="AU387" s="228" t="s">
        <v>82</v>
      </c>
      <c r="AY387" s="14" t="s">
        <v>147</v>
      </c>
      <c r="BE387" s="229">
        <f>IF(N387="základní",J387,0)</f>
        <v>0</v>
      </c>
      <c r="BF387" s="229">
        <f>IF(N387="snížená",J387,0)</f>
        <v>0</v>
      </c>
      <c r="BG387" s="229">
        <f>IF(N387="zákl. přenesená",J387,0)</f>
        <v>0</v>
      </c>
      <c r="BH387" s="229">
        <f>IF(N387="sníž. přenesená",J387,0)</f>
        <v>0</v>
      </c>
      <c r="BI387" s="229">
        <f>IF(N387="nulová",J387,0)</f>
        <v>0</v>
      </c>
      <c r="BJ387" s="14" t="s">
        <v>78</v>
      </c>
      <c r="BK387" s="229">
        <f>ROUND(I387*H387,2)</f>
        <v>0</v>
      </c>
      <c r="BL387" s="14" t="s">
        <v>211</v>
      </c>
      <c r="BM387" s="228" t="s">
        <v>1075</v>
      </c>
    </row>
    <row r="388" s="2" customFormat="1" ht="33" customHeight="1">
      <c r="A388" s="35"/>
      <c r="B388" s="36"/>
      <c r="C388" s="216" t="s">
        <v>1076</v>
      </c>
      <c r="D388" s="216" t="s">
        <v>149</v>
      </c>
      <c r="E388" s="217" t="s">
        <v>1077</v>
      </c>
      <c r="F388" s="218" t="s">
        <v>1078</v>
      </c>
      <c r="G388" s="219" t="s">
        <v>178</v>
      </c>
      <c r="H388" s="220">
        <v>6.2750000000000004</v>
      </c>
      <c r="I388" s="221"/>
      <c r="J388" s="222">
        <f>ROUND(I388*H388,2)</f>
        <v>0</v>
      </c>
      <c r="K388" s="223"/>
      <c r="L388" s="41"/>
      <c r="M388" s="224" t="s">
        <v>1</v>
      </c>
      <c r="N388" s="225" t="s">
        <v>38</v>
      </c>
      <c r="O388" s="88"/>
      <c r="P388" s="226">
        <f>O388*H388</f>
        <v>0</v>
      </c>
      <c r="Q388" s="226">
        <v>0</v>
      </c>
      <c r="R388" s="226">
        <f>Q388*H388</f>
        <v>0</v>
      </c>
      <c r="S388" s="226">
        <v>0</v>
      </c>
      <c r="T388" s="227">
        <f>S388*H388</f>
        <v>0</v>
      </c>
      <c r="U388" s="35"/>
      <c r="V388" s="35"/>
      <c r="W388" s="35"/>
      <c r="X388" s="35"/>
      <c r="Y388" s="35"/>
      <c r="Z388" s="35"/>
      <c r="AA388" s="35"/>
      <c r="AB388" s="35"/>
      <c r="AC388" s="35"/>
      <c r="AD388" s="35"/>
      <c r="AE388" s="35"/>
      <c r="AR388" s="228" t="s">
        <v>211</v>
      </c>
      <c r="AT388" s="228" t="s">
        <v>149</v>
      </c>
      <c r="AU388" s="228" t="s">
        <v>82</v>
      </c>
      <c r="AY388" s="14" t="s">
        <v>147</v>
      </c>
      <c r="BE388" s="229">
        <f>IF(N388="základní",J388,0)</f>
        <v>0</v>
      </c>
      <c r="BF388" s="229">
        <f>IF(N388="snížená",J388,0)</f>
        <v>0</v>
      </c>
      <c r="BG388" s="229">
        <f>IF(N388="zákl. přenesená",J388,0)</f>
        <v>0</v>
      </c>
      <c r="BH388" s="229">
        <f>IF(N388="sníž. přenesená",J388,0)</f>
        <v>0</v>
      </c>
      <c r="BI388" s="229">
        <f>IF(N388="nulová",J388,0)</f>
        <v>0</v>
      </c>
      <c r="BJ388" s="14" t="s">
        <v>78</v>
      </c>
      <c r="BK388" s="229">
        <f>ROUND(I388*H388,2)</f>
        <v>0</v>
      </c>
      <c r="BL388" s="14" t="s">
        <v>211</v>
      </c>
      <c r="BM388" s="228" t="s">
        <v>1079</v>
      </c>
    </row>
    <row r="389" s="12" customFormat="1" ht="22.8" customHeight="1">
      <c r="A389" s="12"/>
      <c r="B389" s="200"/>
      <c r="C389" s="201"/>
      <c r="D389" s="202" t="s">
        <v>72</v>
      </c>
      <c r="E389" s="214" t="s">
        <v>1080</v>
      </c>
      <c r="F389" s="214" t="s">
        <v>1081</v>
      </c>
      <c r="G389" s="201"/>
      <c r="H389" s="201"/>
      <c r="I389" s="204"/>
      <c r="J389" s="215">
        <f>BK389</f>
        <v>0</v>
      </c>
      <c r="K389" s="201"/>
      <c r="L389" s="206"/>
      <c r="M389" s="207"/>
      <c r="N389" s="208"/>
      <c r="O389" s="208"/>
      <c r="P389" s="209">
        <f>SUM(P390:P407)</f>
        <v>0</v>
      </c>
      <c r="Q389" s="208"/>
      <c r="R389" s="209">
        <f>SUM(R390:R407)</f>
        <v>1.2245640000000002</v>
      </c>
      <c r="S389" s="208"/>
      <c r="T389" s="210">
        <f>SUM(T390:T407)</f>
        <v>0</v>
      </c>
      <c r="U389" s="12"/>
      <c r="V389" s="12"/>
      <c r="W389" s="12"/>
      <c r="X389" s="12"/>
      <c r="Y389" s="12"/>
      <c r="Z389" s="12"/>
      <c r="AA389" s="12"/>
      <c r="AB389" s="12"/>
      <c r="AC389" s="12"/>
      <c r="AD389" s="12"/>
      <c r="AE389" s="12"/>
      <c r="AR389" s="211" t="s">
        <v>82</v>
      </c>
      <c r="AT389" s="212" t="s">
        <v>72</v>
      </c>
      <c r="AU389" s="212" t="s">
        <v>78</v>
      </c>
      <c r="AY389" s="211" t="s">
        <v>147</v>
      </c>
      <c r="BK389" s="213">
        <f>SUM(BK390:BK407)</f>
        <v>0</v>
      </c>
    </row>
    <row r="390" s="2" customFormat="1" ht="16.5" customHeight="1">
      <c r="A390" s="35"/>
      <c r="B390" s="36"/>
      <c r="C390" s="216" t="s">
        <v>1082</v>
      </c>
      <c r="D390" s="216" t="s">
        <v>149</v>
      </c>
      <c r="E390" s="217" t="s">
        <v>1083</v>
      </c>
      <c r="F390" s="218" t="s">
        <v>1084</v>
      </c>
      <c r="G390" s="219" t="s">
        <v>234</v>
      </c>
      <c r="H390" s="220">
        <v>63.869999999999997</v>
      </c>
      <c r="I390" s="221"/>
      <c r="J390" s="222">
        <f>ROUND(I390*H390,2)</f>
        <v>0</v>
      </c>
      <c r="K390" s="223"/>
      <c r="L390" s="41"/>
      <c r="M390" s="224" t="s">
        <v>1</v>
      </c>
      <c r="N390" s="225" t="s">
        <v>38</v>
      </c>
      <c r="O390" s="88"/>
      <c r="P390" s="226">
        <f>O390*H390</f>
        <v>0</v>
      </c>
      <c r="Q390" s="226">
        <v>0</v>
      </c>
      <c r="R390" s="226">
        <f>Q390*H390</f>
        <v>0</v>
      </c>
      <c r="S390" s="226">
        <v>0</v>
      </c>
      <c r="T390" s="227">
        <f>S390*H390</f>
        <v>0</v>
      </c>
      <c r="U390" s="35"/>
      <c r="V390" s="35"/>
      <c r="W390" s="35"/>
      <c r="X390" s="35"/>
      <c r="Y390" s="35"/>
      <c r="Z390" s="35"/>
      <c r="AA390" s="35"/>
      <c r="AB390" s="35"/>
      <c r="AC390" s="35"/>
      <c r="AD390" s="35"/>
      <c r="AE390" s="35"/>
      <c r="AR390" s="228" t="s">
        <v>211</v>
      </c>
      <c r="AT390" s="228" t="s">
        <v>149</v>
      </c>
      <c r="AU390" s="228" t="s">
        <v>82</v>
      </c>
      <c r="AY390" s="14" t="s">
        <v>147</v>
      </c>
      <c r="BE390" s="229">
        <f>IF(N390="základní",J390,0)</f>
        <v>0</v>
      </c>
      <c r="BF390" s="229">
        <f>IF(N390="snížená",J390,0)</f>
        <v>0</v>
      </c>
      <c r="BG390" s="229">
        <f>IF(N390="zákl. přenesená",J390,0)</f>
        <v>0</v>
      </c>
      <c r="BH390" s="229">
        <f>IF(N390="sníž. přenesená",J390,0)</f>
        <v>0</v>
      </c>
      <c r="BI390" s="229">
        <f>IF(N390="nulová",J390,0)</f>
        <v>0</v>
      </c>
      <c r="BJ390" s="14" t="s">
        <v>78</v>
      </c>
      <c r="BK390" s="229">
        <f>ROUND(I390*H390,2)</f>
        <v>0</v>
      </c>
      <c r="BL390" s="14" t="s">
        <v>211</v>
      </c>
      <c r="BM390" s="228" t="s">
        <v>1085</v>
      </c>
    </row>
    <row r="391" s="2" customFormat="1" ht="16.5" customHeight="1">
      <c r="A391" s="35"/>
      <c r="B391" s="36"/>
      <c r="C391" s="216" t="s">
        <v>1086</v>
      </c>
      <c r="D391" s="216" t="s">
        <v>149</v>
      </c>
      <c r="E391" s="217" t="s">
        <v>1087</v>
      </c>
      <c r="F391" s="218" t="s">
        <v>1088</v>
      </c>
      <c r="G391" s="219" t="s">
        <v>234</v>
      </c>
      <c r="H391" s="220">
        <v>63.869999999999997</v>
      </c>
      <c r="I391" s="221"/>
      <c r="J391" s="222">
        <f>ROUND(I391*H391,2)</f>
        <v>0</v>
      </c>
      <c r="K391" s="223"/>
      <c r="L391" s="41"/>
      <c r="M391" s="224" t="s">
        <v>1</v>
      </c>
      <c r="N391" s="225" t="s">
        <v>38</v>
      </c>
      <c r="O391" s="88"/>
      <c r="P391" s="226">
        <f>O391*H391</f>
        <v>0</v>
      </c>
      <c r="Q391" s="226">
        <v>0.00029999999999999997</v>
      </c>
      <c r="R391" s="226">
        <f>Q391*H391</f>
        <v>0.019160999999999997</v>
      </c>
      <c r="S391" s="226">
        <v>0</v>
      </c>
      <c r="T391" s="227">
        <f>S391*H391</f>
        <v>0</v>
      </c>
      <c r="U391" s="35"/>
      <c r="V391" s="35"/>
      <c r="W391" s="35"/>
      <c r="X391" s="35"/>
      <c r="Y391" s="35"/>
      <c r="Z391" s="35"/>
      <c r="AA391" s="35"/>
      <c r="AB391" s="35"/>
      <c r="AC391" s="35"/>
      <c r="AD391" s="35"/>
      <c r="AE391" s="35"/>
      <c r="AR391" s="228" t="s">
        <v>211</v>
      </c>
      <c r="AT391" s="228" t="s">
        <v>149</v>
      </c>
      <c r="AU391" s="228" t="s">
        <v>82</v>
      </c>
      <c r="AY391" s="14" t="s">
        <v>147</v>
      </c>
      <c r="BE391" s="229">
        <f>IF(N391="základní",J391,0)</f>
        <v>0</v>
      </c>
      <c r="BF391" s="229">
        <f>IF(N391="snížená",J391,0)</f>
        <v>0</v>
      </c>
      <c r="BG391" s="229">
        <f>IF(N391="zákl. přenesená",J391,0)</f>
        <v>0</v>
      </c>
      <c r="BH391" s="229">
        <f>IF(N391="sníž. přenesená",J391,0)</f>
        <v>0</v>
      </c>
      <c r="BI391" s="229">
        <f>IF(N391="nulová",J391,0)</f>
        <v>0</v>
      </c>
      <c r="BJ391" s="14" t="s">
        <v>78</v>
      </c>
      <c r="BK391" s="229">
        <f>ROUND(I391*H391,2)</f>
        <v>0</v>
      </c>
      <c r="BL391" s="14" t="s">
        <v>211</v>
      </c>
      <c r="BM391" s="228" t="s">
        <v>1089</v>
      </c>
    </row>
    <row r="392" s="2" customFormat="1" ht="24.15" customHeight="1">
      <c r="A392" s="35"/>
      <c r="B392" s="36"/>
      <c r="C392" s="216" t="s">
        <v>1090</v>
      </c>
      <c r="D392" s="216" t="s">
        <v>149</v>
      </c>
      <c r="E392" s="217" t="s">
        <v>1091</v>
      </c>
      <c r="F392" s="218" t="s">
        <v>1092</v>
      </c>
      <c r="G392" s="219" t="s">
        <v>234</v>
      </c>
      <c r="H392" s="220">
        <v>63.869999999999997</v>
      </c>
      <c r="I392" s="221"/>
      <c r="J392" s="222">
        <f>ROUND(I392*H392,2)</f>
        <v>0</v>
      </c>
      <c r="K392" s="223"/>
      <c r="L392" s="41"/>
      <c r="M392" s="224" t="s">
        <v>1</v>
      </c>
      <c r="N392" s="225" t="s">
        <v>38</v>
      </c>
      <c r="O392" s="88"/>
      <c r="P392" s="226">
        <f>O392*H392</f>
        <v>0</v>
      </c>
      <c r="Q392" s="226">
        <v>0.0015</v>
      </c>
      <c r="R392" s="226">
        <f>Q392*H392</f>
        <v>0.095805000000000001</v>
      </c>
      <c r="S392" s="226">
        <v>0</v>
      </c>
      <c r="T392" s="227">
        <f>S392*H392</f>
        <v>0</v>
      </c>
      <c r="U392" s="35"/>
      <c r="V392" s="35"/>
      <c r="W392" s="35"/>
      <c r="X392" s="35"/>
      <c r="Y392" s="35"/>
      <c r="Z392" s="35"/>
      <c r="AA392" s="35"/>
      <c r="AB392" s="35"/>
      <c r="AC392" s="35"/>
      <c r="AD392" s="35"/>
      <c r="AE392" s="35"/>
      <c r="AR392" s="228" t="s">
        <v>211</v>
      </c>
      <c r="AT392" s="228" t="s">
        <v>149</v>
      </c>
      <c r="AU392" s="228" t="s">
        <v>82</v>
      </c>
      <c r="AY392" s="14" t="s">
        <v>147</v>
      </c>
      <c r="BE392" s="229">
        <f>IF(N392="základní",J392,0)</f>
        <v>0</v>
      </c>
      <c r="BF392" s="229">
        <f>IF(N392="snížená",J392,0)</f>
        <v>0</v>
      </c>
      <c r="BG392" s="229">
        <f>IF(N392="zákl. přenesená",J392,0)</f>
        <v>0</v>
      </c>
      <c r="BH392" s="229">
        <f>IF(N392="sníž. přenesená",J392,0)</f>
        <v>0</v>
      </c>
      <c r="BI392" s="229">
        <f>IF(N392="nulová",J392,0)</f>
        <v>0</v>
      </c>
      <c r="BJ392" s="14" t="s">
        <v>78</v>
      </c>
      <c r="BK392" s="229">
        <f>ROUND(I392*H392,2)</f>
        <v>0</v>
      </c>
      <c r="BL392" s="14" t="s">
        <v>211</v>
      </c>
      <c r="BM392" s="228" t="s">
        <v>1093</v>
      </c>
    </row>
    <row r="393" s="2" customFormat="1" ht="24.15" customHeight="1">
      <c r="A393" s="35"/>
      <c r="B393" s="36"/>
      <c r="C393" s="216" t="s">
        <v>1094</v>
      </c>
      <c r="D393" s="216" t="s">
        <v>149</v>
      </c>
      <c r="E393" s="217" t="s">
        <v>1095</v>
      </c>
      <c r="F393" s="218" t="s">
        <v>1096</v>
      </c>
      <c r="G393" s="219" t="s">
        <v>222</v>
      </c>
      <c r="H393" s="220">
        <v>60</v>
      </c>
      <c r="I393" s="221"/>
      <c r="J393" s="222">
        <f>ROUND(I393*H393,2)</f>
        <v>0</v>
      </c>
      <c r="K393" s="223"/>
      <c r="L393" s="41"/>
      <c r="M393" s="224" t="s">
        <v>1</v>
      </c>
      <c r="N393" s="225" t="s">
        <v>38</v>
      </c>
      <c r="O393" s="88"/>
      <c r="P393" s="226">
        <f>O393*H393</f>
        <v>0</v>
      </c>
      <c r="Q393" s="226">
        <v>0.00027999999999999998</v>
      </c>
      <c r="R393" s="226">
        <f>Q393*H393</f>
        <v>0.016799999999999999</v>
      </c>
      <c r="S393" s="226">
        <v>0</v>
      </c>
      <c r="T393" s="227">
        <f>S393*H393</f>
        <v>0</v>
      </c>
      <c r="U393" s="35"/>
      <c r="V393" s="35"/>
      <c r="W393" s="35"/>
      <c r="X393" s="35"/>
      <c r="Y393" s="35"/>
      <c r="Z393" s="35"/>
      <c r="AA393" s="35"/>
      <c r="AB393" s="35"/>
      <c r="AC393" s="35"/>
      <c r="AD393" s="35"/>
      <c r="AE393" s="35"/>
      <c r="AR393" s="228" t="s">
        <v>211</v>
      </c>
      <c r="AT393" s="228" t="s">
        <v>149</v>
      </c>
      <c r="AU393" s="228" t="s">
        <v>82</v>
      </c>
      <c r="AY393" s="14" t="s">
        <v>147</v>
      </c>
      <c r="BE393" s="229">
        <f>IF(N393="základní",J393,0)</f>
        <v>0</v>
      </c>
      <c r="BF393" s="229">
        <f>IF(N393="snížená",J393,0)</f>
        <v>0</v>
      </c>
      <c r="BG393" s="229">
        <f>IF(N393="zákl. přenesená",J393,0)</f>
        <v>0</v>
      </c>
      <c r="BH393" s="229">
        <f>IF(N393="sníž. přenesená",J393,0)</f>
        <v>0</v>
      </c>
      <c r="BI393" s="229">
        <f>IF(N393="nulová",J393,0)</f>
        <v>0</v>
      </c>
      <c r="BJ393" s="14" t="s">
        <v>78</v>
      </c>
      <c r="BK393" s="229">
        <f>ROUND(I393*H393,2)</f>
        <v>0</v>
      </c>
      <c r="BL393" s="14" t="s">
        <v>211</v>
      </c>
      <c r="BM393" s="228" t="s">
        <v>1097</v>
      </c>
    </row>
    <row r="394" s="2" customFormat="1" ht="24.15" customHeight="1">
      <c r="A394" s="35"/>
      <c r="B394" s="36"/>
      <c r="C394" s="216" t="s">
        <v>1098</v>
      </c>
      <c r="D394" s="216" t="s">
        <v>149</v>
      </c>
      <c r="E394" s="217" t="s">
        <v>1099</v>
      </c>
      <c r="F394" s="218" t="s">
        <v>1100</v>
      </c>
      <c r="G394" s="219" t="s">
        <v>189</v>
      </c>
      <c r="H394" s="220">
        <v>4</v>
      </c>
      <c r="I394" s="221"/>
      <c r="J394" s="222">
        <f>ROUND(I394*H394,2)</f>
        <v>0</v>
      </c>
      <c r="K394" s="223"/>
      <c r="L394" s="41"/>
      <c r="M394" s="224" t="s">
        <v>1</v>
      </c>
      <c r="N394" s="225" t="s">
        <v>38</v>
      </c>
      <c r="O394" s="88"/>
      <c r="P394" s="226">
        <f>O394*H394</f>
        <v>0</v>
      </c>
      <c r="Q394" s="226">
        <v>0.00021000000000000001</v>
      </c>
      <c r="R394" s="226">
        <f>Q394*H394</f>
        <v>0.00084000000000000003</v>
      </c>
      <c r="S394" s="226">
        <v>0</v>
      </c>
      <c r="T394" s="227">
        <f>S394*H394</f>
        <v>0</v>
      </c>
      <c r="U394" s="35"/>
      <c r="V394" s="35"/>
      <c r="W394" s="35"/>
      <c r="X394" s="35"/>
      <c r="Y394" s="35"/>
      <c r="Z394" s="35"/>
      <c r="AA394" s="35"/>
      <c r="AB394" s="35"/>
      <c r="AC394" s="35"/>
      <c r="AD394" s="35"/>
      <c r="AE394" s="35"/>
      <c r="AR394" s="228" t="s">
        <v>211</v>
      </c>
      <c r="AT394" s="228" t="s">
        <v>149</v>
      </c>
      <c r="AU394" s="228" t="s">
        <v>82</v>
      </c>
      <c r="AY394" s="14" t="s">
        <v>147</v>
      </c>
      <c r="BE394" s="229">
        <f>IF(N394="základní",J394,0)</f>
        <v>0</v>
      </c>
      <c r="BF394" s="229">
        <f>IF(N394="snížená",J394,0)</f>
        <v>0</v>
      </c>
      <c r="BG394" s="229">
        <f>IF(N394="zákl. přenesená",J394,0)</f>
        <v>0</v>
      </c>
      <c r="BH394" s="229">
        <f>IF(N394="sníž. přenesená",J394,0)</f>
        <v>0</v>
      </c>
      <c r="BI394" s="229">
        <f>IF(N394="nulová",J394,0)</f>
        <v>0</v>
      </c>
      <c r="BJ394" s="14" t="s">
        <v>78</v>
      </c>
      <c r="BK394" s="229">
        <f>ROUND(I394*H394,2)</f>
        <v>0</v>
      </c>
      <c r="BL394" s="14" t="s">
        <v>211</v>
      </c>
      <c r="BM394" s="228" t="s">
        <v>1101</v>
      </c>
    </row>
    <row r="395" s="2" customFormat="1" ht="33" customHeight="1">
      <c r="A395" s="35"/>
      <c r="B395" s="36"/>
      <c r="C395" s="216" t="s">
        <v>1102</v>
      </c>
      <c r="D395" s="216" t="s">
        <v>149</v>
      </c>
      <c r="E395" s="217" t="s">
        <v>1103</v>
      </c>
      <c r="F395" s="218" t="s">
        <v>1104</v>
      </c>
      <c r="G395" s="219" t="s">
        <v>234</v>
      </c>
      <c r="H395" s="220">
        <v>63.869999999999997</v>
      </c>
      <c r="I395" s="221"/>
      <c r="J395" s="222">
        <f>ROUND(I395*H395,2)</f>
        <v>0</v>
      </c>
      <c r="K395" s="223"/>
      <c r="L395" s="41"/>
      <c r="M395" s="224" t="s">
        <v>1</v>
      </c>
      <c r="N395" s="225" t="s">
        <v>38</v>
      </c>
      <c r="O395" s="88"/>
      <c r="P395" s="226">
        <f>O395*H395</f>
        <v>0</v>
      </c>
      <c r="Q395" s="226">
        <v>0.0059500000000000004</v>
      </c>
      <c r="R395" s="226">
        <f>Q395*H395</f>
        <v>0.38002649999999999</v>
      </c>
      <c r="S395" s="226">
        <v>0</v>
      </c>
      <c r="T395" s="227">
        <f>S395*H395</f>
        <v>0</v>
      </c>
      <c r="U395" s="35"/>
      <c r="V395" s="35"/>
      <c r="W395" s="35"/>
      <c r="X395" s="35"/>
      <c r="Y395" s="35"/>
      <c r="Z395" s="35"/>
      <c r="AA395" s="35"/>
      <c r="AB395" s="35"/>
      <c r="AC395" s="35"/>
      <c r="AD395" s="35"/>
      <c r="AE395" s="35"/>
      <c r="AR395" s="228" t="s">
        <v>211</v>
      </c>
      <c r="AT395" s="228" t="s">
        <v>149</v>
      </c>
      <c r="AU395" s="228" t="s">
        <v>82</v>
      </c>
      <c r="AY395" s="14" t="s">
        <v>147</v>
      </c>
      <c r="BE395" s="229">
        <f>IF(N395="základní",J395,0)</f>
        <v>0</v>
      </c>
      <c r="BF395" s="229">
        <f>IF(N395="snížená",J395,0)</f>
        <v>0</v>
      </c>
      <c r="BG395" s="229">
        <f>IF(N395="zákl. přenesená",J395,0)</f>
        <v>0</v>
      </c>
      <c r="BH395" s="229">
        <f>IF(N395="sníž. přenesená",J395,0)</f>
        <v>0</v>
      </c>
      <c r="BI395" s="229">
        <f>IF(N395="nulová",J395,0)</f>
        <v>0</v>
      </c>
      <c r="BJ395" s="14" t="s">
        <v>78</v>
      </c>
      <c r="BK395" s="229">
        <f>ROUND(I395*H395,2)</f>
        <v>0</v>
      </c>
      <c r="BL395" s="14" t="s">
        <v>211</v>
      </c>
      <c r="BM395" s="228" t="s">
        <v>1105</v>
      </c>
    </row>
    <row r="396" s="2" customFormat="1" ht="16.5" customHeight="1">
      <c r="A396" s="35"/>
      <c r="B396" s="36"/>
      <c r="C396" s="230" t="s">
        <v>1106</v>
      </c>
      <c r="D396" s="230" t="s">
        <v>207</v>
      </c>
      <c r="E396" s="231" t="s">
        <v>1107</v>
      </c>
      <c r="F396" s="232" t="s">
        <v>1108</v>
      </c>
      <c r="G396" s="233" t="s">
        <v>234</v>
      </c>
      <c r="H396" s="234">
        <v>70.257000000000005</v>
      </c>
      <c r="I396" s="235"/>
      <c r="J396" s="236">
        <f>ROUND(I396*H396,2)</f>
        <v>0</v>
      </c>
      <c r="K396" s="237"/>
      <c r="L396" s="238"/>
      <c r="M396" s="239" t="s">
        <v>1</v>
      </c>
      <c r="N396" s="240" t="s">
        <v>38</v>
      </c>
      <c r="O396" s="88"/>
      <c r="P396" s="226">
        <f>O396*H396</f>
        <v>0</v>
      </c>
      <c r="Q396" s="226">
        <v>0.01</v>
      </c>
      <c r="R396" s="226">
        <f>Q396*H396</f>
        <v>0.70257000000000003</v>
      </c>
      <c r="S396" s="226">
        <v>0</v>
      </c>
      <c r="T396" s="227">
        <f>S396*H396</f>
        <v>0</v>
      </c>
      <c r="U396" s="35"/>
      <c r="V396" s="35"/>
      <c r="W396" s="35"/>
      <c r="X396" s="35"/>
      <c r="Y396" s="35"/>
      <c r="Z396" s="35"/>
      <c r="AA396" s="35"/>
      <c r="AB396" s="35"/>
      <c r="AC396" s="35"/>
      <c r="AD396" s="35"/>
      <c r="AE396" s="35"/>
      <c r="AR396" s="228" t="s">
        <v>279</v>
      </c>
      <c r="AT396" s="228" t="s">
        <v>207</v>
      </c>
      <c r="AU396" s="228" t="s">
        <v>82</v>
      </c>
      <c r="AY396" s="14" t="s">
        <v>147</v>
      </c>
      <c r="BE396" s="229">
        <f>IF(N396="základní",J396,0)</f>
        <v>0</v>
      </c>
      <c r="BF396" s="229">
        <f>IF(N396="snížená",J396,0)</f>
        <v>0</v>
      </c>
      <c r="BG396" s="229">
        <f>IF(N396="zákl. přenesená",J396,0)</f>
        <v>0</v>
      </c>
      <c r="BH396" s="229">
        <f>IF(N396="sníž. přenesená",J396,0)</f>
        <v>0</v>
      </c>
      <c r="BI396" s="229">
        <f>IF(N396="nulová",J396,0)</f>
        <v>0</v>
      </c>
      <c r="BJ396" s="14" t="s">
        <v>78</v>
      </c>
      <c r="BK396" s="229">
        <f>ROUND(I396*H396,2)</f>
        <v>0</v>
      </c>
      <c r="BL396" s="14" t="s">
        <v>211</v>
      </c>
      <c r="BM396" s="228" t="s">
        <v>1109</v>
      </c>
    </row>
    <row r="397" s="2" customFormat="1" ht="24.15" customHeight="1">
      <c r="A397" s="35"/>
      <c r="B397" s="36"/>
      <c r="C397" s="216" t="s">
        <v>1110</v>
      </c>
      <c r="D397" s="216" t="s">
        <v>149</v>
      </c>
      <c r="E397" s="217" t="s">
        <v>1111</v>
      </c>
      <c r="F397" s="218" t="s">
        <v>1112</v>
      </c>
      <c r="G397" s="219" t="s">
        <v>234</v>
      </c>
      <c r="H397" s="220">
        <v>63.869999999999997</v>
      </c>
      <c r="I397" s="221"/>
      <c r="J397" s="222">
        <f>ROUND(I397*H397,2)</f>
        <v>0</v>
      </c>
      <c r="K397" s="223"/>
      <c r="L397" s="41"/>
      <c r="M397" s="224" t="s">
        <v>1</v>
      </c>
      <c r="N397" s="225" t="s">
        <v>38</v>
      </c>
      <c r="O397" s="88"/>
      <c r="P397" s="226">
        <f>O397*H397</f>
        <v>0</v>
      </c>
      <c r="Q397" s="226">
        <v>0</v>
      </c>
      <c r="R397" s="226">
        <f>Q397*H397</f>
        <v>0</v>
      </c>
      <c r="S397" s="226">
        <v>0</v>
      </c>
      <c r="T397" s="227">
        <f>S397*H397</f>
        <v>0</v>
      </c>
      <c r="U397" s="35"/>
      <c r="V397" s="35"/>
      <c r="W397" s="35"/>
      <c r="X397" s="35"/>
      <c r="Y397" s="35"/>
      <c r="Z397" s="35"/>
      <c r="AA397" s="35"/>
      <c r="AB397" s="35"/>
      <c r="AC397" s="35"/>
      <c r="AD397" s="35"/>
      <c r="AE397" s="35"/>
      <c r="AR397" s="228" t="s">
        <v>211</v>
      </c>
      <c r="AT397" s="228" t="s">
        <v>149</v>
      </c>
      <c r="AU397" s="228" t="s">
        <v>82</v>
      </c>
      <c r="AY397" s="14" t="s">
        <v>147</v>
      </c>
      <c r="BE397" s="229">
        <f>IF(N397="základní",J397,0)</f>
        <v>0</v>
      </c>
      <c r="BF397" s="229">
        <f>IF(N397="snížená",J397,0)</f>
        <v>0</v>
      </c>
      <c r="BG397" s="229">
        <f>IF(N397="zákl. přenesená",J397,0)</f>
        <v>0</v>
      </c>
      <c r="BH397" s="229">
        <f>IF(N397="sníž. přenesená",J397,0)</f>
        <v>0</v>
      </c>
      <c r="BI397" s="229">
        <f>IF(N397="nulová",J397,0)</f>
        <v>0</v>
      </c>
      <c r="BJ397" s="14" t="s">
        <v>78</v>
      </c>
      <c r="BK397" s="229">
        <f>ROUND(I397*H397,2)</f>
        <v>0</v>
      </c>
      <c r="BL397" s="14" t="s">
        <v>211</v>
      </c>
      <c r="BM397" s="228" t="s">
        <v>1113</v>
      </c>
    </row>
    <row r="398" s="2" customFormat="1" ht="16.5" customHeight="1">
      <c r="A398" s="35"/>
      <c r="B398" s="36"/>
      <c r="C398" s="216" t="s">
        <v>1114</v>
      </c>
      <c r="D398" s="216" t="s">
        <v>149</v>
      </c>
      <c r="E398" s="217" t="s">
        <v>1115</v>
      </c>
      <c r="F398" s="218" t="s">
        <v>1116</v>
      </c>
      <c r="G398" s="219" t="s">
        <v>222</v>
      </c>
      <c r="H398" s="220">
        <v>16</v>
      </c>
      <c r="I398" s="221"/>
      <c r="J398" s="222">
        <f>ROUND(I398*H398,2)</f>
        <v>0</v>
      </c>
      <c r="K398" s="223"/>
      <c r="L398" s="41"/>
      <c r="M398" s="224" t="s">
        <v>1</v>
      </c>
      <c r="N398" s="225" t="s">
        <v>38</v>
      </c>
      <c r="O398" s="88"/>
      <c r="P398" s="226">
        <f>O398*H398</f>
        <v>0</v>
      </c>
      <c r="Q398" s="226">
        <v>3.0000000000000001E-05</v>
      </c>
      <c r="R398" s="226">
        <f>Q398*H398</f>
        <v>0.00048000000000000001</v>
      </c>
      <c r="S398" s="226">
        <v>0</v>
      </c>
      <c r="T398" s="227">
        <f>S398*H398</f>
        <v>0</v>
      </c>
      <c r="U398" s="35"/>
      <c r="V398" s="35"/>
      <c r="W398" s="35"/>
      <c r="X398" s="35"/>
      <c r="Y398" s="35"/>
      <c r="Z398" s="35"/>
      <c r="AA398" s="35"/>
      <c r="AB398" s="35"/>
      <c r="AC398" s="35"/>
      <c r="AD398" s="35"/>
      <c r="AE398" s="35"/>
      <c r="AR398" s="228" t="s">
        <v>211</v>
      </c>
      <c r="AT398" s="228" t="s">
        <v>149</v>
      </c>
      <c r="AU398" s="228" t="s">
        <v>82</v>
      </c>
      <c r="AY398" s="14" t="s">
        <v>147</v>
      </c>
      <c r="BE398" s="229">
        <f>IF(N398="základní",J398,0)</f>
        <v>0</v>
      </c>
      <c r="BF398" s="229">
        <f>IF(N398="snížená",J398,0)</f>
        <v>0</v>
      </c>
      <c r="BG398" s="229">
        <f>IF(N398="zákl. přenesená",J398,0)</f>
        <v>0</v>
      </c>
      <c r="BH398" s="229">
        <f>IF(N398="sníž. přenesená",J398,0)</f>
        <v>0</v>
      </c>
      <c r="BI398" s="229">
        <f>IF(N398="nulová",J398,0)</f>
        <v>0</v>
      </c>
      <c r="BJ398" s="14" t="s">
        <v>78</v>
      </c>
      <c r="BK398" s="229">
        <f>ROUND(I398*H398,2)</f>
        <v>0</v>
      </c>
      <c r="BL398" s="14" t="s">
        <v>211</v>
      </c>
      <c r="BM398" s="228" t="s">
        <v>1117</v>
      </c>
    </row>
    <row r="399" s="2" customFormat="1" ht="21.75" customHeight="1">
      <c r="A399" s="35"/>
      <c r="B399" s="36"/>
      <c r="C399" s="216" t="s">
        <v>1118</v>
      </c>
      <c r="D399" s="216" t="s">
        <v>149</v>
      </c>
      <c r="E399" s="217" t="s">
        <v>1119</v>
      </c>
      <c r="F399" s="218" t="s">
        <v>1120</v>
      </c>
      <c r="G399" s="219" t="s">
        <v>222</v>
      </c>
      <c r="H399" s="220">
        <v>16</v>
      </c>
      <c r="I399" s="221"/>
      <c r="J399" s="222">
        <f>ROUND(I399*H399,2)</f>
        <v>0</v>
      </c>
      <c r="K399" s="223"/>
      <c r="L399" s="41"/>
      <c r="M399" s="224" t="s">
        <v>1</v>
      </c>
      <c r="N399" s="225" t="s">
        <v>38</v>
      </c>
      <c r="O399" s="88"/>
      <c r="P399" s="226">
        <f>O399*H399</f>
        <v>0</v>
      </c>
      <c r="Q399" s="226">
        <v>2.0000000000000002E-05</v>
      </c>
      <c r="R399" s="226">
        <f>Q399*H399</f>
        <v>0.00032000000000000003</v>
      </c>
      <c r="S399" s="226">
        <v>0</v>
      </c>
      <c r="T399" s="227">
        <f>S399*H399</f>
        <v>0</v>
      </c>
      <c r="U399" s="35"/>
      <c r="V399" s="35"/>
      <c r="W399" s="35"/>
      <c r="X399" s="35"/>
      <c r="Y399" s="35"/>
      <c r="Z399" s="35"/>
      <c r="AA399" s="35"/>
      <c r="AB399" s="35"/>
      <c r="AC399" s="35"/>
      <c r="AD399" s="35"/>
      <c r="AE399" s="35"/>
      <c r="AR399" s="228" t="s">
        <v>211</v>
      </c>
      <c r="AT399" s="228" t="s">
        <v>149</v>
      </c>
      <c r="AU399" s="228" t="s">
        <v>82</v>
      </c>
      <c r="AY399" s="14" t="s">
        <v>147</v>
      </c>
      <c r="BE399" s="229">
        <f>IF(N399="základní",J399,0)</f>
        <v>0</v>
      </c>
      <c r="BF399" s="229">
        <f>IF(N399="snížená",J399,0)</f>
        <v>0</v>
      </c>
      <c r="BG399" s="229">
        <f>IF(N399="zákl. přenesená",J399,0)</f>
        <v>0</v>
      </c>
      <c r="BH399" s="229">
        <f>IF(N399="sníž. přenesená",J399,0)</f>
        <v>0</v>
      </c>
      <c r="BI399" s="229">
        <f>IF(N399="nulová",J399,0)</f>
        <v>0</v>
      </c>
      <c r="BJ399" s="14" t="s">
        <v>78</v>
      </c>
      <c r="BK399" s="229">
        <f>ROUND(I399*H399,2)</f>
        <v>0</v>
      </c>
      <c r="BL399" s="14" t="s">
        <v>211</v>
      </c>
      <c r="BM399" s="228" t="s">
        <v>1121</v>
      </c>
    </row>
    <row r="400" s="2" customFormat="1" ht="16.5" customHeight="1">
      <c r="A400" s="35"/>
      <c r="B400" s="36"/>
      <c r="C400" s="216" t="s">
        <v>1122</v>
      </c>
      <c r="D400" s="216" t="s">
        <v>149</v>
      </c>
      <c r="E400" s="217" t="s">
        <v>1123</v>
      </c>
      <c r="F400" s="218" t="s">
        <v>1124</v>
      </c>
      <c r="G400" s="219" t="s">
        <v>189</v>
      </c>
      <c r="H400" s="220">
        <v>16</v>
      </c>
      <c r="I400" s="221"/>
      <c r="J400" s="222">
        <f>ROUND(I400*H400,2)</f>
        <v>0</v>
      </c>
      <c r="K400" s="223"/>
      <c r="L400" s="41"/>
      <c r="M400" s="224" t="s">
        <v>1</v>
      </c>
      <c r="N400" s="225" t="s">
        <v>38</v>
      </c>
      <c r="O400" s="88"/>
      <c r="P400" s="226">
        <f>O400*H400</f>
        <v>0</v>
      </c>
      <c r="Q400" s="226">
        <v>0</v>
      </c>
      <c r="R400" s="226">
        <f>Q400*H400</f>
        <v>0</v>
      </c>
      <c r="S400" s="226">
        <v>0</v>
      </c>
      <c r="T400" s="227">
        <f>S400*H400</f>
        <v>0</v>
      </c>
      <c r="U400" s="35"/>
      <c r="V400" s="35"/>
      <c r="W400" s="35"/>
      <c r="X400" s="35"/>
      <c r="Y400" s="35"/>
      <c r="Z400" s="35"/>
      <c r="AA400" s="35"/>
      <c r="AB400" s="35"/>
      <c r="AC400" s="35"/>
      <c r="AD400" s="35"/>
      <c r="AE400" s="35"/>
      <c r="AR400" s="228" t="s">
        <v>211</v>
      </c>
      <c r="AT400" s="228" t="s">
        <v>149</v>
      </c>
      <c r="AU400" s="228" t="s">
        <v>82</v>
      </c>
      <c r="AY400" s="14" t="s">
        <v>147</v>
      </c>
      <c r="BE400" s="229">
        <f>IF(N400="základní",J400,0)</f>
        <v>0</v>
      </c>
      <c r="BF400" s="229">
        <f>IF(N400="snížená",J400,0)</f>
        <v>0</v>
      </c>
      <c r="BG400" s="229">
        <f>IF(N400="zákl. přenesená",J400,0)</f>
        <v>0</v>
      </c>
      <c r="BH400" s="229">
        <f>IF(N400="sníž. přenesená",J400,0)</f>
        <v>0</v>
      </c>
      <c r="BI400" s="229">
        <f>IF(N400="nulová",J400,0)</f>
        <v>0</v>
      </c>
      <c r="BJ400" s="14" t="s">
        <v>78</v>
      </c>
      <c r="BK400" s="229">
        <f>ROUND(I400*H400,2)</f>
        <v>0</v>
      </c>
      <c r="BL400" s="14" t="s">
        <v>211</v>
      </c>
      <c r="BM400" s="228" t="s">
        <v>1125</v>
      </c>
    </row>
    <row r="401" s="2" customFormat="1" ht="21.75" customHeight="1">
      <c r="A401" s="35"/>
      <c r="B401" s="36"/>
      <c r="C401" s="216" t="s">
        <v>1126</v>
      </c>
      <c r="D401" s="216" t="s">
        <v>149</v>
      </c>
      <c r="E401" s="217" t="s">
        <v>1127</v>
      </c>
      <c r="F401" s="218" t="s">
        <v>1128</v>
      </c>
      <c r="G401" s="219" t="s">
        <v>189</v>
      </c>
      <c r="H401" s="220">
        <v>4</v>
      </c>
      <c r="I401" s="221"/>
      <c r="J401" s="222">
        <f>ROUND(I401*H401,2)</f>
        <v>0</v>
      </c>
      <c r="K401" s="223"/>
      <c r="L401" s="41"/>
      <c r="M401" s="224" t="s">
        <v>1</v>
      </c>
      <c r="N401" s="225" t="s">
        <v>38</v>
      </c>
      <c r="O401" s="88"/>
      <c r="P401" s="226">
        <f>O401*H401</f>
        <v>0</v>
      </c>
      <c r="Q401" s="226">
        <v>0</v>
      </c>
      <c r="R401" s="226">
        <f>Q401*H401</f>
        <v>0</v>
      </c>
      <c r="S401" s="226">
        <v>0</v>
      </c>
      <c r="T401" s="227">
        <f>S401*H401</f>
        <v>0</v>
      </c>
      <c r="U401" s="35"/>
      <c r="V401" s="35"/>
      <c r="W401" s="35"/>
      <c r="X401" s="35"/>
      <c r="Y401" s="35"/>
      <c r="Z401" s="35"/>
      <c r="AA401" s="35"/>
      <c r="AB401" s="35"/>
      <c r="AC401" s="35"/>
      <c r="AD401" s="35"/>
      <c r="AE401" s="35"/>
      <c r="AR401" s="228" t="s">
        <v>211</v>
      </c>
      <c r="AT401" s="228" t="s">
        <v>149</v>
      </c>
      <c r="AU401" s="228" t="s">
        <v>82</v>
      </c>
      <c r="AY401" s="14" t="s">
        <v>147</v>
      </c>
      <c r="BE401" s="229">
        <f>IF(N401="základní",J401,0)</f>
        <v>0</v>
      </c>
      <c r="BF401" s="229">
        <f>IF(N401="snížená",J401,0)</f>
        <v>0</v>
      </c>
      <c r="BG401" s="229">
        <f>IF(N401="zákl. přenesená",J401,0)</f>
        <v>0</v>
      </c>
      <c r="BH401" s="229">
        <f>IF(N401="sníž. přenesená",J401,0)</f>
        <v>0</v>
      </c>
      <c r="BI401" s="229">
        <f>IF(N401="nulová",J401,0)</f>
        <v>0</v>
      </c>
      <c r="BJ401" s="14" t="s">
        <v>78</v>
      </c>
      <c r="BK401" s="229">
        <f>ROUND(I401*H401,2)</f>
        <v>0</v>
      </c>
      <c r="BL401" s="14" t="s">
        <v>211</v>
      </c>
      <c r="BM401" s="228" t="s">
        <v>1129</v>
      </c>
    </row>
    <row r="402" s="2" customFormat="1" ht="16.5" customHeight="1">
      <c r="A402" s="35"/>
      <c r="B402" s="36"/>
      <c r="C402" s="216" t="s">
        <v>1130</v>
      </c>
      <c r="D402" s="216" t="s">
        <v>149</v>
      </c>
      <c r="E402" s="217" t="s">
        <v>1131</v>
      </c>
      <c r="F402" s="218" t="s">
        <v>1132</v>
      </c>
      <c r="G402" s="219" t="s">
        <v>189</v>
      </c>
      <c r="H402" s="220">
        <v>5</v>
      </c>
      <c r="I402" s="221"/>
      <c r="J402" s="222">
        <f>ROUND(I402*H402,2)</f>
        <v>0</v>
      </c>
      <c r="K402" s="223"/>
      <c r="L402" s="41"/>
      <c r="M402" s="224" t="s">
        <v>1</v>
      </c>
      <c r="N402" s="225" t="s">
        <v>38</v>
      </c>
      <c r="O402" s="88"/>
      <c r="P402" s="226">
        <f>O402*H402</f>
        <v>0</v>
      </c>
      <c r="Q402" s="226">
        <v>0</v>
      </c>
      <c r="R402" s="226">
        <f>Q402*H402</f>
        <v>0</v>
      </c>
      <c r="S402" s="226">
        <v>0</v>
      </c>
      <c r="T402" s="227">
        <f>S402*H402</f>
        <v>0</v>
      </c>
      <c r="U402" s="35"/>
      <c r="V402" s="35"/>
      <c r="W402" s="35"/>
      <c r="X402" s="35"/>
      <c r="Y402" s="35"/>
      <c r="Z402" s="35"/>
      <c r="AA402" s="35"/>
      <c r="AB402" s="35"/>
      <c r="AC402" s="35"/>
      <c r="AD402" s="35"/>
      <c r="AE402" s="35"/>
      <c r="AR402" s="228" t="s">
        <v>211</v>
      </c>
      <c r="AT402" s="228" t="s">
        <v>149</v>
      </c>
      <c r="AU402" s="228" t="s">
        <v>82</v>
      </c>
      <c r="AY402" s="14" t="s">
        <v>147</v>
      </c>
      <c r="BE402" s="229">
        <f>IF(N402="základní",J402,0)</f>
        <v>0</v>
      </c>
      <c r="BF402" s="229">
        <f>IF(N402="snížená",J402,0)</f>
        <v>0</v>
      </c>
      <c r="BG402" s="229">
        <f>IF(N402="zákl. přenesená",J402,0)</f>
        <v>0</v>
      </c>
      <c r="BH402" s="229">
        <f>IF(N402="sníž. přenesená",J402,0)</f>
        <v>0</v>
      </c>
      <c r="BI402" s="229">
        <f>IF(N402="nulová",J402,0)</f>
        <v>0</v>
      </c>
      <c r="BJ402" s="14" t="s">
        <v>78</v>
      </c>
      <c r="BK402" s="229">
        <f>ROUND(I402*H402,2)</f>
        <v>0</v>
      </c>
      <c r="BL402" s="14" t="s">
        <v>211</v>
      </c>
      <c r="BM402" s="228" t="s">
        <v>1133</v>
      </c>
    </row>
    <row r="403" s="2" customFormat="1" ht="24.15" customHeight="1">
      <c r="A403" s="35"/>
      <c r="B403" s="36"/>
      <c r="C403" s="216" t="s">
        <v>1134</v>
      </c>
      <c r="D403" s="216" t="s">
        <v>149</v>
      </c>
      <c r="E403" s="217" t="s">
        <v>1135</v>
      </c>
      <c r="F403" s="218" t="s">
        <v>1136</v>
      </c>
      <c r="G403" s="219" t="s">
        <v>234</v>
      </c>
      <c r="H403" s="220">
        <v>63.869999999999997</v>
      </c>
      <c r="I403" s="221"/>
      <c r="J403" s="222">
        <f>ROUND(I403*H403,2)</f>
        <v>0</v>
      </c>
      <c r="K403" s="223"/>
      <c r="L403" s="41"/>
      <c r="M403" s="224" t="s">
        <v>1</v>
      </c>
      <c r="N403" s="225" t="s">
        <v>38</v>
      </c>
      <c r="O403" s="88"/>
      <c r="P403" s="226">
        <f>O403*H403</f>
        <v>0</v>
      </c>
      <c r="Q403" s="226">
        <v>5.0000000000000002E-05</v>
      </c>
      <c r="R403" s="226">
        <f>Q403*H403</f>
        <v>0.0031935000000000002</v>
      </c>
      <c r="S403" s="226">
        <v>0</v>
      </c>
      <c r="T403" s="227">
        <f>S403*H403</f>
        <v>0</v>
      </c>
      <c r="U403" s="35"/>
      <c r="V403" s="35"/>
      <c r="W403" s="35"/>
      <c r="X403" s="35"/>
      <c r="Y403" s="35"/>
      <c r="Z403" s="35"/>
      <c r="AA403" s="35"/>
      <c r="AB403" s="35"/>
      <c r="AC403" s="35"/>
      <c r="AD403" s="35"/>
      <c r="AE403" s="35"/>
      <c r="AR403" s="228" t="s">
        <v>211</v>
      </c>
      <c r="AT403" s="228" t="s">
        <v>149</v>
      </c>
      <c r="AU403" s="228" t="s">
        <v>82</v>
      </c>
      <c r="AY403" s="14" t="s">
        <v>147</v>
      </c>
      <c r="BE403" s="229">
        <f>IF(N403="základní",J403,0)</f>
        <v>0</v>
      </c>
      <c r="BF403" s="229">
        <f>IF(N403="snížená",J403,0)</f>
        <v>0</v>
      </c>
      <c r="BG403" s="229">
        <f>IF(N403="zákl. přenesená",J403,0)</f>
        <v>0</v>
      </c>
      <c r="BH403" s="229">
        <f>IF(N403="sníž. přenesená",J403,0)</f>
        <v>0</v>
      </c>
      <c r="BI403" s="229">
        <f>IF(N403="nulová",J403,0)</f>
        <v>0</v>
      </c>
      <c r="BJ403" s="14" t="s">
        <v>78</v>
      </c>
      <c r="BK403" s="229">
        <f>ROUND(I403*H403,2)</f>
        <v>0</v>
      </c>
      <c r="BL403" s="14" t="s">
        <v>211</v>
      </c>
      <c r="BM403" s="228" t="s">
        <v>1137</v>
      </c>
    </row>
    <row r="404" s="2" customFormat="1" ht="24.15" customHeight="1">
      <c r="A404" s="35"/>
      <c r="B404" s="36"/>
      <c r="C404" s="216" t="s">
        <v>1138</v>
      </c>
      <c r="D404" s="216" t="s">
        <v>149</v>
      </c>
      <c r="E404" s="217" t="s">
        <v>1139</v>
      </c>
      <c r="F404" s="218" t="s">
        <v>1140</v>
      </c>
      <c r="G404" s="219" t="s">
        <v>222</v>
      </c>
      <c r="H404" s="220">
        <v>4</v>
      </c>
      <c r="I404" s="221"/>
      <c r="J404" s="222">
        <f>ROUND(I404*H404,2)</f>
        <v>0</v>
      </c>
      <c r="K404" s="223"/>
      <c r="L404" s="41"/>
      <c r="M404" s="224" t="s">
        <v>1</v>
      </c>
      <c r="N404" s="225" t="s">
        <v>38</v>
      </c>
      <c r="O404" s="88"/>
      <c r="P404" s="226">
        <f>O404*H404</f>
        <v>0</v>
      </c>
      <c r="Q404" s="226">
        <v>0.00095</v>
      </c>
      <c r="R404" s="226">
        <f>Q404*H404</f>
        <v>0.0038</v>
      </c>
      <c r="S404" s="226">
        <v>0</v>
      </c>
      <c r="T404" s="227">
        <f>S404*H404</f>
        <v>0</v>
      </c>
      <c r="U404" s="35"/>
      <c r="V404" s="35"/>
      <c r="W404" s="35"/>
      <c r="X404" s="35"/>
      <c r="Y404" s="35"/>
      <c r="Z404" s="35"/>
      <c r="AA404" s="35"/>
      <c r="AB404" s="35"/>
      <c r="AC404" s="35"/>
      <c r="AD404" s="35"/>
      <c r="AE404" s="35"/>
      <c r="AR404" s="228" t="s">
        <v>211</v>
      </c>
      <c r="AT404" s="228" t="s">
        <v>149</v>
      </c>
      <c r="AU404" s="228" t="s">
        <v>82</v>
      </c>
      <c r="AY404" s="14" t="s">
        <v>147</v>
      </c>
      <c r="BE404" s="229">
        <f>IF(N404="základní",J404,0)</f>
        <v>0</v>
      </c>
      <c r="BF404" s="229">
        <f>IF(N404="snížená",J404,0)</f>
        <v>0</v>
      </c>
      <c r="BG404" s="229">
        <f>IF(N404="zákl. přenesená",J404,0)</f>
        <v>0</v>
      </c>
      <c r="BH404" s="229">
        <f>IF(N404="sníž. přenesená",J404,0)</f>
        <v>0</v>
      </c>
      <c r="BI404" s="229">
        <f>IF(N404="nulová",J404,0)</f>
        <v>0</v>
      </c>
      <c r="BJ404" s="14" t="s">
        <v>78</v>
      </c>
      <c r="BK404" s="229">
        <f>ROUND(I404*H404,2)</f>
        <v>0</v>
      </c>
      <c r="BL404" s="14" t="s">
        <v>211</v>
      </c>
      <c r="BM404" s="228" t="s">
        <v>1141</v>
      </c>
    </row>
    <row r="405" s="2" customFormat="1" ht="33" customHeight="1">
      <c r="A405" s="35"/>
      <c r="B405" s="36"/>
      <c r="C405" s="216" t="s">
        <v>1142</v>
      </c>
      <c r="D405" s="216" t="s">
        <v>149</v>
      </c>
      <c r="E405" s="217" t="s">
        <v>1143</v>
      </c>
      <c r="F405" s="218" t="s">
        <v>1144</v>
      </c>
      <c r="G405" s="219" t="s">
        <v>222</v>
      </c>
      <c r="H405" s="220">
        <v>1.6000000000000001</v>
      </c>
      <c r="I405" s="221"/>
      <c r="J405" s="222">
        <f>ROUND(I405*H405,2)</f>
        <v>0</v>
      </c>
      <c r="K405" s="223"/>
      <c r="L405" s="41"/>
      <c r="M405" s="224" t="s">
        <v>1</v>
      </c>
      <c r="N405" s="225" t="s">
        <v>38</v>
      </c>
      <c r="O405" s="88"/>
      <c r="P405" s="226">
        <f>O405*H405</f>
        <v>0</v>
      </c>
      <c r="Q405" s="226">
        <v>0.00097999999999999997</v>
      </c>
      <c r="R405" s="226">
        <f>Q405*H405</f>
        <v>0.001568</v>
      </c>
      <c r="S405" s="226">
        <v>0</v>
      </c>
      <c r="T405" s="227">
        <f>S405*H405</f>
        <v>0</v>
      </c>
      <c r="U405" s="35"/>
      <c r="V405" s="35"/>
      <c r="W405" s="35"/>
      <c r="X405" s="35"/>
      <c r="Y405" s="35"/>
      <c r="Z405" s="35"/>
      <c r="AA405" s="35"/>
      <c r="AB405" s="35"/>
      <c r="AC405" s="35"/>
      <c r="AD405" s="35"/>
      <c r="AE405" s="35"/>
      <c r="AR405" s="228" t="s">
        <v>211</v>
      </c>
      <c r="AT405" s="228" t="s">
        <v>149</v>
      </c>
      <c r="AU405" s="228" t="s">
        <v>82</v>
      </c>
      <c r="AY405" s="14" t="s">
        <v>147</v>
      </c>
      <c r="BE405" s="229">
        <f>IF(N405="základní",J405,0)</f>
        <v>0</v>
      </c>
      <c r="BF405" s="229">
        <f>IF(N405="snížená",J405,0)</f>
        <v>0</v>
      </c>
      <c r="BG405" s="229">
        <f>IF(N405="zákl. přenesená",J405,0)</f>
        <v>0</v>
      </c>
      <c r="BH405" s="229">
        <f>IF(N405="sníž. přenesená",J405,0)</f>
        <v>0</v>
      </c>
      <c r="BI405" s="229">
        <f>IF(N405="nulová",J405,0)</f>
        <v>0</v>
      </c>
      <c r="BJ405" s="14" t="s">
        <v>78</v>
      </c>
      <c r="BK405" s="229">
        <f>ROUND(I405*H405,2)</f>
        <v>0</v>
      </c>
      <c r="BL405" s="14" t="s">
        <v>211</v>
      </c>
      <c r="BM405" s="228" t="s">
        <v>1145</v>
      </c>
    </row>
    <row r="406" s="2" customFormat="1" ht="24.15" customHeight="1">
      <c r="A406" s="35"/>
      <c r="B406" s="36"/>
      <c r="C406" s="216" t="s">
        <v>1146</v>
      </c>
      <c r="D406" s="216" t="s">
        <v>149</v>
      </c>
      <c r="E406" s="217" t="s">
        <v>1147</v>
      </c>
      <c r="F406" s="218" t="s">
        <v>1148</v>
      </c>
      <c r="G406" s="219" t="s">
        <v>178</v>
      </c>
      <c r="H406" s="220">
        <v>1.2250000000000001</v>
      </c>
      <c r="I406" s="221"/>
      <c r="J406" s="222">
        <f>ROUND(I406*H406,2)</f>
        <v>0</v>
      </c>
      <c r="K406" s="223"/>
      <c r="L406" s="41"/>
      <c r="M406" s="224" t="s">
        <v>1</v>
      </c>
      <c r="N406" s="225" t="s">
        <v>38</v>
      </c>
      <c r="O406" s="88"/>
      <c r="P406" s="226">
        <f>O406*H406</f>
        <v>0</v>
      </c>
      <c r="Q406" s="226">
        <v>0</v>
      </c>
      <c r="R406" s="226">
        <f>Q406*H406</f>
        <v>0</v>
      </c>
      <c r="S406" s="226">
        <v>0</v>
      </c>
      <c r="T406" s="227">
        <f>S406*H406</f>
        <v>0</v>
      </c>
      <c r="U406" s="35"/>
      <c r="V406" s="35"/>
      <c r="W406" s="35"/>
      <c r="X406" s="35"/>
      <c r="Y406" s="35"/>
      <c r="Z406" s="35"/>
      <c r="AA406" s="35"/>
      <c r="AB406" s="35"/>
      <c r="AC406" s="35"/>
      <c r="AD406" s="35"/>
      <c r="AE406" s="35"/>
      <c r="AR406" s="228" t="s">
        <v>211</v>
      </c>
      <c r="AT406" s="228" t="s">
        <v>149</v>
      </c>
      <c r="AU406" s="228" t="s">
        <v>82</v>
      </c>
      <c r="AY406" s="14" t="s">
        <v>147</v>
      </c>
      <c r="BE406" s="229">
        <f>IF(N406="základní",J406,0)</f>
        <v>0</v>
      </c>
      <c r="BF406" s="229">
        <f>IF(N406="snížená",J406,0)</f>
        <v>0</v>
      </c>
      <c r="BG406" s="229">
        <f>IF(N406="zákl. přenesená",J406,0)</f>
        <v>0</v>
      </c>
      <c r="BH406" s="229">
        <f>IF(N406="sníž. přenesená",J406,0)</f>
        <v>0</v>
      </c>
      <c r="BI406" s="229">
        <f>IF(N406="nulová",J406,0)</f>
        <v>0</v>
      </c>
      <c r="BJ406" s="14" t="s">
        <v>78</v>
      </c>
      <c r="BK406" s="229">
        <f>ROUND(I406*H406,2)</f>
        <v>0</v>
      </c>
      <c r="BL406" s="14" t="s">
        <v>211</v>
      </c>
      <c r="BM406" s="228" t="s">
        <v>1149</v>
      </c>
    </row>
    <row r="407" s="2" customFormat="1" ht="33" customHeight="1">
      <c r="A407" s="35"/>
      <c r="B407" s="36"/>
      <c r="C407" s="216" t="s">
        <v>1150</v>
      </c>
      <c r="D407" s="216" t="s">
        <v>149</v>
      </c>
      <c r="E407" s="217" t="s">
        <v>1151</v>
      </c>
      <c r="F407" s="218" t="s">
        <v>1152</v>
      </c>
      <c r="G407" s="219" t="s">
        <v>178</v>
      </c>
      <c r="H407" s="220">
        <v>6.125</v>
      </c>
      <c r="I407" s="221"/>
      <c r="J407" s="222">
        <f>ROUND(I407*H407,2)</f>
        <v>0</v>
      </c>
      <c r="K407" s="223"/>
      <c r="L407" s="41"/>
      <c r="M407" s="224" t="s">
        <v>1</v>
      </c>
      <c r="N407" s="225" t="s">
        <v>38</v>
      </c>
      <c r="O407" s="88"/>
      <c r="P407" s="226">
        <f>O407*H407</f>
        <v>0</v>
      </c>
      <c r="Q407" s="226">
        <v>0</v>
      </c>
      <c r="R407" s="226">
        <f>Q407*H407</f>
        <v>0</v>
      </c>
      <c r="S407" s="226">
        <v>0</v>
      </c>
      <c r="T407" s="227">
        <f>S407*H407</f>
        <v>0</v>
      </c>
      <c r="U407" s="35"/>
      <c r="V407" s="35"/>
      <c r="W407" s="35"/>
      <c r="X407" s="35"/>
      <c r="Y407" s="35"/>
      <c r="Z407" s="35"/>
      <c r="AA407" s="35"/>
      <c r="AB407" s="35"/>
      <c r="AC407" s="35"/>
      <c r="AD407" s="35"/>
      <c r="AE407" s="35"/>
      <c r="AR407" s="228" t="s">
        <v>211</v>
      </c>
      <c r="AT407" s="228" t="s">
        <v>149</v>
      </c>
      <c r="AU407" s="228" t="s">
        <v>82</v>
      </c>
      <c r="AY407" s="14" t="s">
        <v>147</v>
      </c>
      <c r="BE407" s="229">
        <f>IF(N407="základní",J407,0)</f>
        <v>0</v>
      </c>
      <c r="BF407" s="229">
        <f>IF(N407="snížená",J407,0)</f>
        <v>0</v>
      </c>
      <c r="BG407" s="229">
        <f>IF(N407="zákl. přenesená",J407,0)</f>
        <v>0</v>
      </c>
      <c r="BH407" s="229">
        <f>IF(N407="sníž. přenesená",J407,0)</f>
        <v>0</v>
      </c>
      <c r="BI407" s="229">
        <f>IF(N407="nulová",J407,0)</f>
        <v>0</v>
      </c>
      <c r="BJ407" s="14" t="s">
        <v>78</v>
      </c>
      <c r="BK407" s="229">
        <f>ROUND(I407*H407,2)</f>
        <v>0</v>
      </c>
      <c r="BL407" s="14" t="s">
        <v>211</v>
      </c>
      <c r="BM407" s="228" t="s">
        <v>1153</v>
      </c>
    </row>
    <row r="408" s="12" customFormat="1" ht="22.8" customHeight="1">
      <c r="A408" s="12"/>
      <c r="B408" s="200"/>
      <c r="C408" s="201"/>
      <c r="D408" s="202" t="s">
        <v>72</v>
      </c>
      <c r="E408" s="214" t="s">
        <v>1154</v>
      </c>
      <c r="F408" s="214" t="s">
        <v>1155</v>
      </c>
      <c r="G408" s="201"/>
      <c r="H408" s="201"/>
      <c r="I408" s="204"/>
      <c r="J408" s="215">
        <f>BK408</f>
        <v>0</v>
      </c>
      <c r="K408" s="201"/>
      <c r="L408" s="206"/>
      <c r="M408" s="207"/>
      <c r="N408" s="208"/>
      <c r="O408" s="208"/>
      <c r="P408" s="209">
        <f>SUM(P409:P422)</f>
        <v>0</v>
      </c>
      <c r="Q408" s="208"/>
      <c r="R408" s="209">
        <f>SUM(R409:R422)</f>
        <v>2.71165236</v>
      </c>
      <c r="S408" s="208"/>
      <c r="T408" s="210">
        <f>SUM(T409:T422)</f>
        <v>0</v>
      </c>
      <c r="U408" s="12"/>
      <c r="V408" s="12"/>
      <c r="W408" s="12"/>
      <c r="X408" s="12"/>
      <c r="Y408" s="12"/>
      <c r="Z408" s="12"/>
      <c r="AA408" s="12"/>
      <c r="AB408" s="12"/>
      <c r="AC408" s="12"/>
      <c r="AD408" s="12"/>
      <c r="AE408" s="12"/>
      <c r="AR408" s="211" t="s">
        <v>82</v>
      </c>
      <c r="AT408" s="212" t="s">
        <v>72</v>
      </c>
      <c r="AU408" s="212" t="s">
        <v>78</v>
      </c>
      <c r="AY408" s="211" t="s">
        <v>147</v>
      </c>
      <c r="BK408" s="213">
        <f>SUM(BK409:BK422)</f>
        <v>0</v>
      </c>
    </row>
    <row r="409" s="2" customFormat="1" ht="24.15" customHeight="1">
      <c r="A409" s="35"/>
      <c r="B409" s="36"/>
      <c r="C409" s="216" t="s">
        <v>1156</v>
      </c>
      <c r="D409" s="216" t="s">
        <v>149</v>
      </c>
      <c r="E409" s="217" t="s">
        <v>1157</v>
      </c>
      <c r="F409" s="218" t="s">
        <v>1158</v>
      </c>
      <c r="G409" s="219" t="s">
        <v>234</v>
      </c>
      <c r="H409" s="220">
        <v>600</v>
      </c>
      <c r="I409" s="221"/>
      <c r="J409" s="222">
        <f>ROUND(I409*H409,2)</f>
        <v>0</v>
      </c>
      <c r="K409" s="223"/>
      <c r="L409" s="41"/>
      <c r="M409" s="224" t="s">
        <v>1</v>
      </c>
      <c r="N409" s="225" t="s">
        <v>38</v>
      </c>
      <c r="O409" s="88"/>
      <c r="P409" s="226">
        <f>O409*H409</f>
        <v>0</v>
      </c>
      <c r="Q409" s="226">
        <v>2.0000000000000002E-05</v>
      </c>
      <c r="R409" s="226">
        <f>Q409*H409</f>
        <v>0.012</v>
      </c>
      <c r="S409" s="226">
        <v>0</v>
      </c>
      <c r="T409" s="227">
        <f>S409*H409</f>
        <v>0</v>
      </c>
      <c r="U409" s="35"/>
      <c r="V409" s="35"/>
      <c r="W409" s="35"/>
      <c r="X409" s="35"/>
      <c r="Y409" s="35"/>
      <c r="Z409" s="35"/>
      <c r="AA409" s="35"/>
      <c r="AB409" s="35"/>
      <c r="AC409" s="35"/>
      <c r="AD409" s="35"/>
      <c r="AE409" s="35"/>
      <c r="AR409" s="228" t="s">
        <v>211</v>
      </c>
      <c r="AT409" s="228" t="s">
        <v>149</v>
      </c>
      <c r="AU409" s="228" t="s">
        <v>82</v>
      </c>
      <c r="AY409" s="14" t="s">
        <v>147</v>
      </c>
      <c r="BE409" s="229">
        <f>IF(N409="základní",J409,0)</f>
        <v>0</v>
      </c>
      <c r="BF409" s="229">
        <f>IF(N409="snížená",J409,0)</f>
        <v>0</v>
      </c>
      <c r="BG409" s="229">
        <f>IF(N409="zákl. přenesená",J409,0)</f>
        <v>0</v>
      </c>
      <c r="BH409" s="229">
        <f>IF(N409="sníž. přenesená",J409,0)</f>
        <v>0</v>
      </c>
      <c r="BI409" s="229">
        <f>IF(N409="nulová",J409,0)</f>
        <v>0</v>
      </c>
      <c r="BJ409" s="14" t="s">
        <v>78</v>
      </c>
      <c r="BK409" s="229">
        <f>ROUND(I409*H409,2)</f>
        <v>0</v>
      </c>
      <c r="BL409" s="14" t="s">
        <v>211</v>
      </c>
      <c r="BM409" s="228" t="s">
        <v>1159</v>
      </c>
    </row>
    <row r="410" s="2" customFormat="1" ht="24.15" customHeight="1">
      <c r="A410" s="35"/>
      <c r="B410" s="36"/>
      <c r="C410" s="216" t="s">
        <v>1160</v>
      </c>
      <c r="D410" s="216" t="s">
        <v>149</v>
      </c>
      <c r="E410" s="217" t="s">
        <v>1161</v>
      </c>
      <c r="F410" s="218" t="s">
        <v>1162</v>
      </c>
      <c r="G410" s="219" t="s">
        <v>234</v>
      </c>
      <c r="H410" s="220">
        <v>600</v>
      </c>
      <c r="I410" s="221"/>
      <c r="J410" s="222">
        <f>ROUND(I410*H410,2)</f>
        <v>0</v>
      </c>
      <c r="K410" s="223"/>
      <c r="L410" s="41"/>
      <c r="M410" s="224" t="s">
        <v>1</v>
      </c>
      <c r="N410" s="225" t="s">
        <v>38</v>
      </c>
      <c r="O410" s="88"/>
      <c r="P410" s="226">
        <f>O410*H410</f>
        <v>0</v>
      </c>
      <c r="Q410" s="226">
        <v>0</v>
      </c>
      <c r="R410" s="226">
        <f>Q410*H410</f>
        <v>0</v>
      </c>
      <c r="S410" s="226">
        <v>0</v>
      </c>
      <c r="T410" s="227">
        <f>S410*H410</f>
        <v>0</v>
      </c>
      <c r="U410" s="35"/>
      <c r="V410" s="35"/>
      <c r="W410" s="35"/>
      <c r="X410" s="35"/>
      <c r="Y410" s="35"/>
      <c r="Z410" s="35"/>
      <c r="AA410" s="35"/>
      <c r="AB410" s="35"/>
      <c r="AC410" s="35"/>
      <c r="AD410" s="35"/>
      <c r="AE410" s="35"/>
      <c r="AR410" s="228" t="s">
        <v>211</v>
      </c>
      <c r="AT410" s="228" t="s">
        <v>149</v>
      </c>
      <c r="AU410" s="228" t="s">
        <v>82</v>
      </c>
      <c r="AY410" s="14" t="s">
        <v>147</v>
      </c>
      <c r="BE410" s="229">
        <f>IF(N410="základní",J410,0)</f>
        <v>0</v>
      </c>
      <c r="BF410" s="229">
        <f>IF(N410="snížená",J410,0)</f>
        <v>0</v>
      </c>
      <c r="BG410" s="229">
        <f>IF(N410="zákl. přenesená",J410,0)</f>
        <v>0</v>
      </c>
      <c r="BH410" s="229">
        <f>IF(N410="sníž. přenesená",J410,0)</f>
        <v>0</v>
      </c>
      <c r="BI410" s="229">
        <f>IF(N410="nulová",J410,0)</f>
        <v>0</v>
      </c>
      <c r="BJ410" s="14" t="s">
        <v>78</v>
      </c>
      <c r="BK410" s="229">
        <f>ROUND(I410*H410,2)</f>
        <v>0</v>
      </c>
      <c r="BL410" s="14" t="s">
        <v>211</v>
      </c>
      <c r="BM410" s="228" t="s">
        <v>1163</v>
      </c>
    </row>
    <row r="411" s="2" customFormat="1" ht="24.15" customHeight="1">
      <c r="A411" s="35"/>
      <c r="B411" s="36"/>
      <c r="C411" s="230" t="s">
        <v>1164</v>
      </c>
      <c r="D411" s="230" t="s">
        <v>207</v>
      </c>
      <c r="E411" s="231" t="s">
        <v>1165</v>
      </c>
      <c r="F411" s="232" t="s">
        <v>1166</v>
      </c>
      <c r="G411" s="233" t="s">
        <v>1167</v>
      </c>
      <c r="H411" s="234">
        <v>120</v>
      </c>
      <c r="I411" s="235"/>
      <c r="J411" s="236">
        <f>ROUND(I411*H411,2)</f>
        <v>0</v>
      </c>
      <c r="K411" s="237"/>
      <c r="L411" s="238"/>
      <c r="M411" s="239" t="s">
        <v>1</v>
      </c>
      <c r="N411" s="240" t="s">
        <v>38</v>
      </c>
      <c r="O411" s="88"/>
      <c r="P411" s="226">
        <f>O411*H411</f>
        <v>0</v>
      </c>
      <c r="Q411" s="226">
        <v>0.0011999999999999999</v>
      </c>
      <c r="R411" s="226">
        <f>Q411*H411</f>
        <v>0.14399999999999999</v>
      </c>
      <c r="S411" s="226">
        <v>0</v>
      </c>
      <c r="T411" s="227">
        <f>S411*H411</f>
        <v>0</v>
      </c>
      <c r="U411" s="35"/>
      <c r="V411" s="35"/>
      <c r="W411" s="35"/>
      <c r="X411" s="35"/>
      <c r="Y411" s="35"/>
      <c r="Z411" s="35"/>
      <c r="AA411" s="35"/>
      <c r="AB411" s="35"/>
      <c r="AC411" s="35"/>
      <c r="AD411" s="35"/>
      <c r="AE411" s="35"/>
      <c r="AR411" s="228" t="s">
        <v>279</v>
      </c>
      <c r="AT411" s="228" t="s">
        <v>207</v>
      </c>
      <c r="AU411" s="228" t="s">
        <v>82</v>
      </c>
      <c r="AY411" s="14" t="s">
        <v>147</v>
      </c>
      <c r="BE411" s="229">
        <f>IF(N411="základní",J411,0)</f>
        <v>0</v>
      </c>
      <c r="BF411" s="229">
        <f>IF(N411="snížená",J411,0)</f>
        <v>0</v>
      </c>
      <c r="BG411" s="229">
        <f>IF(N411="zákl. přenesená",J411,0)</f>
        <v>0</v>
      </c>
      <c r="BH411" s="229">
        <f>IF(N411="sníž. přenesená",J411,0)</f>
        <v>0</v>
      </c>
      <c r="BI411" s="229">
        <f>IF(N411="nulová",J411,0)</f>
        <v>0</v>
      </c>
      <c r="BJ411" s="14" t="s">
        <v>78</v>
      </c>
      <c r="BK411" s="229">
        <f>ROUND(I411*H411,2)</f>
        <v>0</v>
      </c>
      <c r="BL411" s="14" t="s">
        <v>211</v>
      </c>
      <c r="BM411" s="228" t="s">
        <v>1168</v>
      </c>
    </row>
    <row r="412" s="2" customFormat="1" ht="24.15" customHeight="1">
      <c r="A412" s="35"/>
      <c r="B412" s="36"/>
      <c r="C412" s="216" t="s">
        <v>1169</v>
      </c>
      <c r="D412" s="216" t="s">
        <v>149</v>
      </c>
      <c r="E412" s="217" t="s">
        <v>1170</v>
      </c>
      <c r="F412" s="218" t="s">
        <v>1171</v>
      </c>
      <c r="G412" s="219" t="s">
        <v>234</v>
      </c>
      <c r="H412" s="220">
        <v>300</v>
      </c>
      <c r="I412" s="221"/>
      <c r="J412" s="222">
        <f>ROUND(I412*H412,2)</f>
        <v>0</v>
      </c>
      <c r="K412" s="223"/>
      <c r="L412" s="41"/>
      <c r="M412" s="224" t="s">
        <v>1</v>
      </c>
      <c r="N412" s="225" t="s">
        <v>38</v>
      </c>
      <c r="O412" s="88"/>
      <c r="P412" s="226">
        <f>O412*H412</f>
        <v>0</v>
      </c>
      <c r="Q412" s="226">
        <v>0.00025000000000000001</v>
      </c>
      <c r="R412" s="226">
        <f>Q412*H412</f>
        <v>0.074999999999999997</v>
      </c>
      <c r="S412" s="226">
        <v>0</v>
      </c>
      <c r="T412" s="227">
        <f>S412*H412</f>
        <v>0</v>
      </c>
      <c r="U412" s="35"/>
      <c r="V412" s="35"/>
      <c r="W412" s="35"/>
      <c r="X412" s="35"/>
      <c r="Y412" s="35"/>
      <c r="Z412" s="35"/>
      <c r="AA412" s="35"/>
      <c r="AB412" s="35"/>
      <c r="AC412" s="35"/>
      <c r="AD412" s="35"/>
      <c r="AE412" s="35"/>
      <c r="AR412" s="228" t="s">
        <v>211</v>
      </c>
      <c r="AT412" s="228" t="s">
        <v>149</v>
      </c>
      <c r="AU412" s="228" t="s">
        <v>82</v>
      </c>
      <c r="AY412" s="14" t="s">
        <v>147</v>
      </c>
      <c r="BE412" s="229">
        <f>IF(N412="základní",J412,0)</f>
        <v>0</v>
      </c>
      <c r="BF412" s="229">
        <f>IF(N412="snížená",J412,0)</f>
        <v>0</v>
      </c>
      <c r="BG412" s="229">
        <f>IF(N412="zákl. přenesená",J412,0)</f>
        <v>0</v>
      </c>
      <c r="BH412" s="229">
        <f>IF(N412="sníž. přenesená",J412,0)</f>
        <v>0</v>
      </c>
      <c r="BI412" s="229">
        <f>IF(N412="nulová",J412,0)</f>
        <v>0</v>
      </c>
      <c r="BJ412" s="14" t="s">
        <v>78</v>
      </c>
      <c r="BK412" s="229">
        <f>ROUND(I412*H412,2)</f>
        <v>0</v>
      </c>
      <c r="BL412" s="14" t="s">
        <v>211</v>
      </c>
      <c r="BM412" s="228" t="s">
        <v>1172</v>
      </c>
    </row>
    <row r="413" s="2" customFormat="1" ht="24.15" customHeight="1">
      <c r="A413" s="35"/>
      <c r="B413" s="36"/>
      <c r="C413" s="216" t="s">
        <v>1173</v>
      </c>
      <c r="D413" s="216" t="s">
        <v>149</v>
      </c>
      <c r="E413" s="217" t="s">
        <v>1174</v>
      </c>
      <c r="F413" s="218" t="s">
        <v>1175</v>
      </c>
      <c r="G413" s="219" t="s">
        <v>234</v>
      </c>
      <c r="H413" s="220">
        <v>910.19200000000001</v>
      </c>
      <c r="I413" s="221"/>
      <c r="J413" s="222">
        <f>ROUND(I413*H413,2)</f>
        <v>0</v>
      </c>
      <c r="K413" s="223"/>
      <c r="L413" s="41"/>
      <c r="M413" s="224" t="s">
        <v>1</v>
      </c>
      <c r="N413" s="225" t="s">
        <v>38</v>
      </c>
      <c r="O413" s="88"/>
      <c r="P413" s="226">
        <f>O413*H413</f>
        <v>0</v>
      </c>
      <c r="Q413" s="226">
        <v>0.00077999999999999999</v>
      </c>
      <c r="R413" s="226">
        <f>Q413*H413</f>
        <v>0.70994975999999999</v>
      </c>
      <c r="S413" s="226">
        <v>0</v>
      </c>
      <c r="T413" s="227">
        <f>S413*H413</f>
        <v>0</v>
      </c>
      <c r="U413" s="35"/>
      <c r="V413" s="35"/>
      <c r="W413" s="35"/>
      <c r="X413" s="35"/>
      <c r="Y413" s="35"/>
      <c r="Z413" s="35"/>
      <c r="AA413" s="35"/>
      <c r="AB413" s="35"/>
      <c r="AC413" s="35"/>
      <c r="AD413" s="35"/>
      <c r="AE413" s="35"/>
      <c r="AR413" s="228" t="s">
        <v>211</v>
      </c>
      <c r="AT413" s="228" t="s">
        <v>149</v>
      </c>
      <c r="AU413" s="228" t="s">
        <v>82</v>
      </c>
      <c r="AY413" s="14" t="s">
        <v>147</v>
      </c>
      <c r="BE413" s="229">
        <f>IF(N413="základní",J413,0)</f>
        <v>0</v>
      </c>
      <c r="BF413" s="229">
        <f>IF(N413="snížená",J413,0)</f>
        <v>0</v>
      </c>
      <c r="BG413" s="229">
        <f>IF(N413="zákl. přenesená",J413,0)</f>
        <v>0</v>
      </c>
      <c r="BH413" s="229">
        <f>IF(N413="sníž. přenesená",J413,0)</f>
        <v>0</v>
      </c>
      <c r="BI413" s="229">
        <f>IF(N413="nulová",J413,0)</f>
        <v>0</v>
      </c>
      <c r="BJ413" s="14" t="s">
        <v>78</v>
      </c>
      <c r="BK413" s="229">
        <f>ROUND(I413*H413,2)</f>
        <v>0</v>
      </c>
      <c r="BL413" s="14" t="s">
        <v>211</v>
      </c>
      <c r="BM413" s="228" t="s">
        <v>1176</v>
      </c>
    </row>
    <row r="414" s="2" customFormat="1" ht="21.75" customHeight="1">
      <c r="A414" s="35"/>
      <c r="B414" s="36"/>
      <c r="C414" s="216" t="s">
        <v>1177</v>
      </c>
      <c r="D414" s="216" t="s">
        <v>149</v>
      </c>
      <c r="E414" s="217" t="s">
        <v>1178</v>
      </c>
      <c r="F414" s="218" t="s">
        <v>1179</v>
      </c>
      <c r="G414" s="219" t="s">
        <v>234</v>
      </c>
      <c r="H414" s="220">
        <v>950</v>
      </c>
      <c r="I414" s="221"/>
      <c r="J414" s="222">
        <f>ROUND(I414*H414,2)</f>
        <v>0</v>
      </c>
      <c r="K414" s="223"/>
      <c r="L414" s="41"/>
      <c r="M414" s="224" t="s">
        <v>1</v>
      </c>
      <c r="N414" s="225" t="s">
        <v>38</v>
      </c>
      <c r="O414" s="88"/>
      <c r="P414" s="226">
        <f>O414*H414</f>
        <v>0</v>
      </c>
      <c r="Q414" s="226">
        <v>0</v>
      </c>
      <c r="R414" s="226">
        <f>Q414*H414</f>
        <v>0</v>
      </c>
      <c r="S414" s="226">
        <v>0</v>
      </c>
      <c r="T414" s="227">
        <f>S414*H414</f>
        <v>0</v>
      </c>
      <c r="U414" s="35"/>
      <c r="V414" s="35"/>
      <c r="W414" s="35"/>
      <c r="X414" s="35"/>
      <c r="Y414" s="35"/>
      <c r="Z414" s="35"/>
      <c r="AA414" s="35"/>
      <c r="AB414" s="35"/>
      <c r="AC414" s="35"/>
      <c r="AD414" s="35"/>
      <c r="AE414" s="35"/>
      <c r="AR414" s="228" t="s">
        <v>211</v>
      </c>
      <c r="AT414" s="228" t="s">
        <v>149</v>
      </c>
      <c r="AU414" s="228" t="s">
        <v>82</v>
      </c>
      <c r="AY414" s="14" t="s">
        <v>147</v>
      </c>
      <c r="BE414" s="229">
        <f>IF(N414="základní",J414,0)</f>
        <v>0</v>
      </c>
      <c r="BF414" s="229">
        <f>IF(N414="snížená",J414,0)</f>
        <v>0</v>
      </c>
      <c r="BG414" s="229">
        <f>IF(N414="zákl. přenesená",J414,0)</f>
        <v>0</v>
      </c>
      <c r="BH414" s="229">
        <f>IF(N414="sníž. přenesená",J414,0)</f>
        <v>0</v>
      </c>
      <c r="BI414" s="229">
        <f>IF(N414="nulová",J414,0)</f>
        <v>0</v>
      </c>
      <c r="BJ414" s="14" t="s">
        <v>78</v>
      </c>
      <c r="BK414" s="229">
        <f>ROUND(I414*H414,2)</f>
        <v>0</v>
      </c>
      <c r="BL414" s="14" t="s">
        <v>211</v>
      </c>
      <c r="BM414" s="228" t="s">
        <v>1180</v>
      </c>
    </row>
    <row r="415" s="2" customFormat="1" ht="24.15" customHeight="1">
      <c r="A415" s="35"/>
      <c r="B415" s="36"/>
      <c r="C415" s="216" t="s">
        <v>1181</v>
      </c>
      <c r="D415" s="216" t="s">
        <v>149</v>
      </c>
      <c r="E415" s="217" t="s">
        <v>1182</v>
      </c>
      <c r="F415" s="218" t="s">
        <v>1183</v>
      </c>
      <c r="G415" s="219" t="s">
        <v>234</v>
      </c>
      <c r="H415" s="220">
        <v>139.69999999999999</v>
      </c>
      <c r="I415" s="221"/>
      <c r="J415" s="222">
        <f>ROUND(I415*H415,2)</f>
        <v>0</v>
      </c>
      <c r="K415" s="223"/>
      <c r="L415" s="41"/>
      <c r="M415" s="224" t="s">
        <v>1</v>
      </c>
      <c r="N415" s="225" t="s">
        <v>38</v>
      </c>
      <c r="O415" s="88"/>
      <c r="P415" s="226">
        <f>O415*H415</f>
        <v>0</v>
      </c>
      <c r="Q415" s="226">
        <v>0.00020000000000000001</v>
      </c>
      <c r="R415" s="226">
        <f>Q415*H415</f>
        <v>0.02794</v>
      </c>
      <c r="S415" s="226">
        <v>0</v>
      </c>
      <c r="T415" s="227">
        <f>S415*H415</f>
        <v>0</v>
      </c>
      <c r="U415" s="35"/>
      <c r="V415" s="35"/>
      <c r="W415" s="35"/>
      <c r="X415" s="35"/>
      <c r="Y415" s="35"/>
      <c r="Z415" s="35"/>
      <c r="AA415" s="35"/>
      <c r="AB415" s="35"/>
      <c r="AC415" s="35"/>
      <c r="AD415" s="35"/>
      <c r="AE415" s="35"/>
      <c r="AR415" s="228" t="s">
        <v>211</v>
      </c>
      <c r="AT415" s="228" t="s">
        <v>149</v>
      </c>
      <c r="AU415" s="228" t="s">
        <v>82</v>
      </c>
      <c r="AY415" s="14" t="s">
        <v>147</v>
      </c>
      <c r="BE415" s="229">
        <f>IF(N415="základní",J415,0)</f>
        <v>0</v>
      </c>
      <c r="BF415" s="229">
        <f>IF(N415="snížená",J415,0)</f>
        <v>0</v>
      </c>
      <c r="BG415" s="229">
        <f>IF(N415="zákl. přenesená",J415,0)</f>
        <v>0</v>
      </c>
      <c r="BH415" s="229">
        <f>IF(N415="sníž. přenesená",J415,0)</f>
        <v>0</v>
      </c>
      <c r="BI415" s="229">
        <f>IF(N415="nulová",J415,0)</f>
        <v>0</v>
      </c>
      <c r="BJ415" s="14" t="s">
        <v>78</v>
      </c>
      <c r="BK415" s="229">
        <f>ROUND(I415*H415,2)</f>
        <v>0</v>
      </c>
      <c r="BL415" s="14" t="s">
        <v>211</v>
      </c>
      <c r="BM415" s="228" t="s">
        <v>1184</v>
      </c>
    </row>
    <row r="416" s="2" customFormat="1" ht="24.15" customHeight="1">
      <c r="A416" s="35"/>
      <c r="B416" s="36"/>
      <c r="C416" s="216" t="s">
        <v>1185</v>
      </c>
      <c r="D416" s="216" t="s">
        <v>149</v>
      </c>
      <c r="E416" s="217" t="s">
        <v>1186</v>
      </c>
      <c r="F416" s="218" t="s">
        <v>1187</v>
      </c>
      <c r="G416" s="219" t="s">
        <v>234</v>
      </c>
      <c r="H416" s="220">
        <v>300</v>
      </c>
      <c r="I416" s="221"/>
      <c r="J416" s="222">
        <f>ROUND(I416*H416,2)</f>
        <v>0</v>
      </c>
      <c r="K416" s="223"/>
      <c r="L416" s="41"/>
      <c r="M416" s="224" t="s">
        <v>1</v>
      </c>
      <c r="N416" s="225" t="s">
        <v>38</v>
      </c>
      <c r="O416" s="88"/>
      <c r="P416" s="226">
        <f>O416*H416</f>
        <v>0</v>
      </c>
      <c r="Q416" s="226">
        <v>0.00073999999999999999</v>
      </c>
      <c r="R416" s="226">
        <f>Q416*H416</f>
        <v>0.222</v>
      </c>
      <c r="S416" s="226">
        <v>0</v>
      </c>
      <c r="T416" s="227">
        <f>S416*H416</f>
        <v>0</v>
      </c>
      <c r="U416" s="35"/>
      <c r="V416" s="35"/>
      <c r="W416" s="35"/>
      <c r="X416" s="35"/>
      <c r="Y416" s="35"/>
      <c r="Z416" s="35"/>
      <c r="AA416" s="35"/>
      <c r="AB416" s="35"/>
      <c r="AC416" s="35"/>
      <c r="AD416" s="35"/>
      <c r="AE416" s="35"/>
      <c r="AR416" s="228" t="s">
        <v>211</v>
      </c>
      <c r="AT416" s="228" t="s">
        <v>149</v>
      </c>
      <c r="AU416" s="228" t="s">
        <v>82</v>
      </c>
      <c r="AY416" s="14" t="s">
        <v>147</v>
      </c>
      <c r="BE416" s="229">
        <f>IF(N416="základní",J416,0)</f>
        <v>0</v>
      </c>
      <c r="BF416" s="229">
        <f>IF(N416="snížená",J416,0)</f>
        <v>0</v>
      </c>
      <c r="BG416" s="229">
        <f>IF(N416="zákl. přenesená",J416,0)</f>
        <v>0</v>
      </c>
      <c r="BH416" s="229">
        <f>IF(N416="sníž. přenesená",J416,0)</f>
        <v>0</v>
      </c>
      <c r="BI416" s="229">
        <f>IF(N416="nulová",J416,0)</f>
        <v>0</v>
      </c>
      <c r="BJ416" s="14" t="s">
        <v>78</v>
      </c>
      <c r="BK416" s="229">
        <f>ROUND(I416*H416,2)</f>
        <v>0</v>
      </c>
      <c r="BL416" s="14" t="s">
        <v>211</v>
      </c>
      <c r="BM416" s="228" t="s">
        <v>1188</v>
      </c>
    </row>
    <row r="417" s="2" customFormat="1" ht="33" customHeight="1">
      <c r="A417" s="35"/>
      <c r="B417" s="36"/>
      <c r="C417" s="216" t="s">
        <v>1189</v>
      </c>
      <c r="D417" s="216" t="s">
        <v>149</v>
      </c>
      <c r="E417" s="217" t="s">
        <v>1190</v>
      </c>
      <c r="F417" s="218" t="s">
        <v>1191</v>
      </c>
      <c r="G417" s="219" t="s">
        <v>234</v>
      </c>
      <c r="H417" s="220">
        <v>718.90999999999997</v>
      </c>
      <c r="I417" s="221"/>
      <c r="J417" s="222">
        <f>ROUND(I417*H417,2)</f>
        <v>0</v>
      </c>
      <c r="K417" s="223"/>
      <c r="L417" s="41"/>
      <c r="M417" s="224" t="s">
        <v>1</v>
      </c>
      <c r="N417" s="225" t="s">
        <v>38</v>
      </c>
      <c r="O417" s="88"/>
      <c r="P417" s="226">
        <f>O417*H417</f>
        <v>0</v>
      </c>
      <c r="Q417" s="226">
        <v>0.00085999999999999998</v>
      </c>
      <c r="R417" s="226">
        <f>Q417*H417</f>
        <v>0.6182626</v>
      </c>
      <c r="S417" s="226">
        <v>0</v>
      </c>
      <c r="T417" s="227">
        <f>S417*H417</f>
        <v>0</v>
      </c>
      <c r="U417" s="35"/>
      <c r="V417" s="35"/>
      <c r="W417" s="35"/>
      <c r="X417" s="35"/>
      <c r="Y417" s="35"/>
      <c r="Z417" s="35"/>
      <c r="AA417" s="35"/>
      <c r="AB417" s="35"/>
      <c r="AC417" s="35"/>
      <c r="AD417" s="35"/>
      <c r="AE417" s="35"/>
      <c r="AR417" s="228" t="s">
        <v>211</v>
      </c>
      <c r="AT417" s="228" t="s">
        <v>149</v>
      </c>
      <c r="AU417" s="228" t="s">
        <v>82</v>
      </c>
      <c r="AY417" s="14" t="s">
        <v>147</v>
      </c>
      <c r="BE417" s="229">
        <f>IF(N417="základní",J417,0)</f>
        <v>0</v>
      </c>
      <c r="BF417" s="229">
        <f>IF(N417="snížená",J417,0)</f>
        <v>0</v>
      </c>
      <c r="BG417" s="229">
        <f>IF(N417="zákl. přenesená",J417,0)</f>
        <v>0</v>
      </c>
      <c r="BH417" s="229">
        <f>IF(N417="sníž. přenesená",J417,0)</f>
        <v>0</v>
      </c>
      <c r="BI417" s="229">
        <f>IF(N417="nulová",J417,0)</f>
        <v>0</v>
      </c>
      <c r="BJ417" s="14" t="s">
        <v>78</v>
      </c>
      <c r="BK417" s="229">
        <f>ROUND(I417*H417,2)</f>
        <v>0</v>
      </c>
      <c r="BL417" s="14" t="s">
        <v>211</v>
      </c>
      <c r="BM417" s="228" t="s">
        <v>1192</v>
      </c>
    </row>
    <row r="418" s="2" customFormat="1" ht="24.15" customHeight="1">
      <c r="A418" s="35"/>
      <c r="B418" s="36"/>
      <c r="C418" s="216" t="s">
        <v>1193</v>
      </c>
      <c r="D418" s="216" t="s">
        <v>149</v>
      </c>
      <c r="E418" s="217" t="s">
        <v>1194</v>
      </c>
      <c r="F418" s="218" t="s">
        <v>1195</v>
      </c>
      <c r="G418" s="219" t="s">
        <v>234</v>
      </c>
      <c r="H418" s="220">
        <v>300</v>
      </c>
      <c r="I418" s="221"/>
      <c r="J418" s="222">
        <f>ROUND(I418*H418,2)</f>
        <v>0</v>
      </c>
      <c r="K418" s="223"/>
      <c r="L418" s="41"/>
      <c r="M418" s="224" t="s">
        <v>1</v>
      </c>
      <c r="N418" s="225" t="s">
        <v>38</v>
      </c>
      <c r="O418" s="88"/>
      <c r="P418" s="226">
        <f>O418*H418</f>
        <v>0</v>
      </c>
      <c r="Q418" s="226">
        <v>0.00064999999999999997</v>
      </c>
      <c r="R418" s="226">
        <f>Q418*H418</f>
        <v>0.19499999999999998</v>
      </c>
      <c r="S418" s="226">
        <v>0</v>
      </c>
      <c r="T418" s="227">
        <f>S418*H418</f>
        <v>0</v>
      </c>
      <c r="U418" s="35"/>
      <c r="V418" s="35"/>
      <c r="W418" s="35"/>
      <c r="X418" s="35"/>
      <c r="Y418" s="35"/>
      <c r="Z418" s="35"/>
      <c r="AA418" s="35"/>
      <c r="AB418" s="35"/>
      <c r="AC418" s="35"/>
      <c r="AD418" s="35"/>
      <c r="AE418" s="35"/>
      <c r="AR418" s="228" t="s">
        <v>211</v>
      </c>
      <c r="AT418" s="228" t="s">
        <v>149</v>
      </c>
      <c r="AU418" s="228" t="s">
        <v>82</v>
      </c>
      <c r="AY418" s="14" t="s">
        <v>147</v>
      </c>
      <c r="BE418" s="229">
        <f>IF(N418="základní",J418,0)</f>
        <v>0</v>
      </c>
      <c r="BF418" s="229">
        <f>IF(N418="snížená",J418,0)</f>
        <v>0</v>
      </c>
      <c r="BG418" s="229">
        <f>IF(N418="zákl. přenesená",J418,0)</f>
        <v>0</v>
      </c>
      <c r="BH418" s="229">
        <f>IF(N418="sníž. přenesená",J418,0)</f>
        <v>0</v>
      </c>
      <c r="BI418" s="229">
        <f>IF(N418="nulová",J418,0)</f>
        <v>0</v>
      </c>
      <c r="BJ418" s="14" t="s">
        <v>78</v>
      </c>
      <c r="BK418" s="229">
        <f>ROUND(I418*H418,2)</f>
        <v>0</v>
      </c>
      <c r="BL418" s="14" t="s">
        <v>211</v>
      </c>
      <c r="BM418" s="228" t="s">
        <v>1196</v>
      </c>
    </row>
    <row r="419" s="2" customFormat="1" ht="24.15" customHeight="1">
      <c r="A419" s="35"/>
      <c r="B419" s="36"/>
      <c r="C419" s="216" t="s">
        <v>1197</v>
      </c>
      <c r="D419" s="216" t="s">
        <v>149</v>
      </c>
      <c r="E419" s="217" t="s">
        <v>1198</v>
      </c>
      <c r="F419" s="218" t="s">
        <v>1199</v>
      </c>
      <c r="G419" s="219" t="s">
        <v>234</v>
      </c>
      <c r="H419" s="220">
        <v>300</v>
      </c>
      <c r="I419" s="221"/>
      <c r="J419" s="222">
        <f>ROUND(I419*H419,2)</f>
        <v>0</v>
      </c>
      <c r="K419" s="223"/>
      <c r="L419" s="41"/>
      <c r="M419" s="224" t="s">
        <v>1</v>
      </c>
      <c r="N419" s="225" t="s">
        <v>38</v>
      </c>
      <c r="O419" s="88"/>
      <c r="P419" s="226">
        <f>O419*H419</f>
        <v>0</v>
      </c>
      <c r="Q419" s="226">
        <v>4.0000000000000003E-05</v>
      </c>
      <c r="R419" s="226">
        <f>Q419*H419</f>
        <v>0.012</v>
      </c>
      <c r="S419" s="226">
        <v>0</v>
      </c>
      <c r="T419" s="227">
        <f>S419*H419</f>
        <v>0</v>
      </c>
      <c r="U419" s="35"/>
      <c r="V419" s="35"/>
      <c r="W419" s="35"/>
      <c r="X419" s="35"/>
      <c r="Y419" s="35"/>
      <c r="Z419" s="35"/>
      <c r="AA419" s="35"/>
      <c r="AB419" s="35"/>
      <c r="AC419" s="35"/>
      <c r="AD419" s="35"/>
      <c r="AE419" s="35"/>
      <c r="AR419" s="228" t="s">
        <v>211</v>
      </c>
      <c r="AT419" s="228" t="s">
        <v>149</v>
      </c>
      <c r="AU419" s="228" t="s">
        <v>82</v>
      </c>
      <c r="AY419" s="14" t="s">
        <v>147</v>
      </c>
      <c r="BE419" s="229">
        <f>IF(N419="základní",J419,0)</f>
        <v>0</v>
      </c>
      <c r="BF419" s="229">
        <f>IF(N419="snížená",J419,0)</f>
        <v>0</v>
      </c>
      <c r="BG419" s="229">
        <f>IF(N419="zákl. přenesená",J419,0)</f>
        <v>0</v>
      </c>
      <c r="BH419" s="229">
        <f>IF(N419="sníž. přenesená",J419,0)</f>
        <v>0</v>
      </c>
      <c r="BI419" s="229">
        <f>IF(N419="nulová",J419,0)</f>
        <v>0</v>
      </c>
      <c r="BJ419" s="14" t="s">
        <v>78</v>
      </c>
      <c r="BK419" s="229">
        <f>ROUND(I419*H419,2)</f>
        <v>0</v>
      </c>
      <c r="BL419" s="14" t="s">
        <v>211</v>
      </c>
      <c r="BM419" s="228" t="s">
        <v>1200</v>
      </c>
    </row>
    <row r="420" s="2" customFormat="1" ht="24.15" customHeight="1">
      <c r="A420" s="35"/>
      <c r="B420" s="36"/>
      <c r="C420" s="216" t="s">
        <v>1201</v>
      </c>
      <c r="D420" s="216" t="s">
        <v>149</v>
      </c>
      <c r="E420" s="217" t="s">
        <v>1202</v>
      </c>
      <c r="F420" s="218" t="s">
        <v>1203</v>
      </c>
      <c r="G420" s="219" t="s">
        <v>234</v>
      </c>
      <c r="H420" s="220">
        <v>650</v>
      </c>
      <c r="I420" s="221"/>
      <c r="J420" s="222">
        <f>ROUND(I420*H420,2)</f>
        <v>0</v>
      </c>
      <c r="K420" s="223"/>
      <c r="L420" s="41"/>
      <c r="M420" s="224" t="s">
        <v>1</v>
      </c>
      <c r="N420" s="225" t="s">
        <v>38</v>
      </c>
      <c r="O420" s="88"/>
      <c r="P420" s="226">
        <f>O420*H420</f>
        <v>0</v>
      </c>
      <c r="Q420" s="226">
        <v>0.0010100000000000001</v>
      </c>
      <c r="R420" s="226">
        <f>Q420*H420</f>
        <v>0.65650000000000008</v>
      </c>
      <c r="S420" s="226">
        <v>0</v>
      </c>
      <c r="T420" s="227">
        <f>S420*H420</f>
        <v>0</v>
      </c>
      <c r="U420" s="35"/>
      <c r="V420" s="35"/>
      <c r="W420" s="35"/>
      <c r="X420" s="35"/>
      <c r="Y420" s="35"/>
      <c r="Z420" s="35"/>
      <c r="AA420" s="35"/>
      <c r="AB420" s="35"/>
      <c r="AC420" s="35"/>
      <c r="AD420" s="35"/>
      <c r="AE420" s="35"/>
      <c r="AR420" s="228" t="s">
        <v>211</v>
      </c>
      <c r="AT420" s="228" t="s">
        <v>149</v>
      </c>
      <c r="AU420" s="228" t="s">
        <v>82</v>
      </c>
      <c r="AY420" s="14" t="s">
        <v>147</v>
      </c>
      <c r="BE420" s="229">
        <f>IF(N420="základní",J420,0)</f>
        <v>0</v>
      </c>
      <c r="BF420" s="229">
        <f>IF(N420="snížená",J420,0)</f>
        <v>0</v>
      </c>
      <c r="BG420" s="229">
        <f>IF(N420="zákl. přenesená",J420,0)</f>
        <v>0</v>
      </c>
      <c r="BH420" s="229">
        <f>IF(N420="sníž. přenesená",J420,0)</f>
        <v>0</v>
      </c>
      <c r="BI420" s="229">
        <f>IF(N420="nulová",J420,0)</f>
        <v>0</v>
      </c>
      <c r="BJ420" s="14" t="s">
        <v>78</v>
      </c>
      <c r="BK420" s="229">
        <f>ROUND(I420*H420,2)</f>
        <v>0</v>
      </c>
      <c r="BL420" s="14" t="s">
        <v>211</v>
      </c>
      <c r="BM420" s="228" t="s">
        <v>1204</v>
      </c>
    </row>
    <row r="421" s="2" customFormat="1" ht="24.15" customHeight="1">
      <c r="A421" s="35"/>
      <c r="B421" s="36"/>
      <c r="C421" s="216" t="s">
        <v>1205</v>
      </c>
      <c r="D421" s="216" t="s">
        <v>149</v>
      </c>
      <c r="E421" s="217" t="s">
        <v>1206</v>
      </c>
      <c r="F421" s="218" t="s">
        <v>1207</v>
      </c>
      <c r="G421" s="219" t="s">
        <v>234</v>
      </c>
      <c r="H421" s="220">
        <v>650</v>
      </c>
      <c r="I421" s="221"/>
      <c r="J421" s="222">
        <f>ROUND(I421*H421,2)</f>
        <v>0</v>
      </c>
      <c r="K421" s="223"/>
      <c r="L421" s="41"/>
      <c r="M421" s="224" t="s">
        <v>1</v>
      </c>
      <c r="N421" s="225" t="s">
        <v>38</v>
      </c>
      <c r="O421" s="88"/>
      <c r="P421" s="226">
        <f>O421*H421</f>
        <v>0</v>
      </c>
      <c r="Q421" s="226">
        <v>6.0000000000000002E-05</v>
      </c>
      <c r="R421" s="226">
        <f>Q421*H421</f>
        <v>0.039</v>
      </c>
      <c r="S421" s="226">
        <v>0</v>
      </c>
      <c r="T421" s="227">
        <f>S421*H421</f>
        <v>0</v>
      </c>
      <c r="U421" s="35"/>
      <c r="V421" s="35"/>
      <c r="W421" s="35"/>
      <c r="X421" s="35"/>
      <c r="Y421" s="35"/>
      <c r="Z421" s="35"/>
      <c r="AA421" s="35"/>
      <c r="AB421" s="35"/>
      <c r="AC421" s="35"/>
      <c r="AD421" s="35"/>
      <c r="AE421" s="35"/>
      <c r="AR421" s="228" t="s">
        <v>211</v>
      </c>
      <c r="AT421" s="228" t="s">
        <v>149</v>
      </c>
      <c r="AU421" s="228" t="s">
        <v>82</v>
      </c>
      <c r="AY421" s="14" t="s">
        <v>147</v>
      </c>
      <c r="BE421" s="229">
        <f>IF(N421="základní",J421,0)</f>
        <v>0</v>
      </c>
      <c r="BF421" s="229">
        <f>IF(N421="snížená",J421,0)</f>
        <v>0</v>
      </c>
      <c r="BG421" s="229">
        <f>IF(N421="zákl. přenesená",J421,0)</f>
        <v>0</v>
      </c>
      <c r="BH421" s="229">
        <f>IF(N421="sníž. přenesená",J421,0)</f>
        <v>0</v>
      </c>
      <c r="BI421" s="229">
        <f>IF(N421="nulová",J421,0)</f>
        <v>0</v>
      </c>
      <c r="BJ421" s="14" t="s">
        <v>78</v>
      </c>
      <c r="BK421" s="229">
        <f>ROUND(I421*H421,2)</f>
        <v>0</v>
      </c>
      <c r="BL421" s="14" t="s">
        <v>211</v>
      </c>
      <c r="BM421" s="228" t="s">
        <v>1208</v>
      </c>
    </row>
    <row r="422" s="2" customFormat="1" ht="24.15" customHeight="1">
      <c r="A422" s="35"/>
      <c r="B422" s="36"/>
      <c r="C422" s="216" t="s">
        <v>1209</v>
      </c>
      <c r="D422" s="216" t="s">
        <v>149</v>
      </c>
      <c r="E422" s="217" t="s">
        <v>1210</v>
      </c>
      <c r="F422" s="218" t="s">
        <v>1211</v>
      </c>
      <c r="G422" s="219" t="s">
        <v>222</v>
      </c>
      <c r="H422" s="220">
        <v>650</v>
      </c>
      <c r="I422" s="221"/>
      <c r="J422" s="222">
        <f>ROUND(I422*H422,2)</f>
        <v>0</v>
      </c>
      <c r="K422" s="223"/>
      <c r="L422" s="41"/>
      <c r="M422" s="224" t="s">
        <v>1</v>
      </c>
      <c r="N422" s="225" t="s">
        <v>38</v>
      </c>
      <c r="O422" s="88"/>
      <c r="P422" s="226">
        <f>O422*H422</f>
        <v>0</v>
      </c>
      <c r="Q422" s="226">
        <v>0</v>
      </c>
      <c r="R422" s="226">
        <f>Q422*H422</f>
        <v>0</v>
      </c>
      <c r="S422" s="226">
        <v>0</v>
      </c>
      <c r="T422" s="227">
        <f>S422*H422</f>
        <v>0</v>
      </c>
      <c r="U422" s="35"/>
      <c r="V422" s="35"/>
      <c r="W422" s="35"/>
      <c r="X422" s="35"/>
      <c r="Y422" s="35"/>
      <c r="Z422" s="35"/>
      <c r="AA422" s="35"/>
      <c r="AB422" s="35"/>
      <c r="AC422" s="35"/>
      <c r="AD422" s="35"/>
      <c r="AE422" s="35"/>
      <c r="AR422" s="228" t="s">
        <v>211</v>
      </c>
      <c r="AT422" s="228" t="s">
        <v>149</v>
      </c>
      <c r="AU422" s="228" t="s">
        <v>82</v>
      </c>
      <c r="AY422" s="14" t="s">
        <v>147</v>
      </c>
      <c r="BE422" s="229">
        <f>IF(N422="základní",J422,0)</f>
        <v>0</v>
      </c>
      <c r="BF422" s="229">
        <f>IF(N422="snížená",J422,0)</f>
        <v>0</v>
      </c>
      <c r="BG422" s="229">
        <f>IF(N422="zákl. přenesená",J422,0)</f>
        <v>0</v>
      </c>
      <c r="BH422" s="229">
        <f>IF(N422="sníž. přenesená",J422,0)</f>
        <v>0</v>
      </c>
      <c r="BI422" s="229">
        <f>IF(N422="nulová",J422,0)</f>
        <v>0</v>
      </c>
      <c r="BJ422" s="14" t="s">
        <v>78</v>
      </c>
      <c r="BK422" s="229">
        <f>ROUND(I422*H422,2)</f>
        <v>0</v>
      </c>
      <c r="BL422" s="14" t="s">
        <v>211</v>
      </c>
      <c r="BM422" s="228" t="s">
        <v>1212</v>
      </c>
    </row>
    <row r="423" s="12" customFormat="1" ht="22.8" customHeight="1">
      <c r="A423" s="12"/>
      <c r="B423" s="200"/>
      <c r="C423" s="201"/>
      <c r="D423" s="202" t="s">
        <v>72</v>
      </c>
      <c r="E423" s="214" t="s">
        <v>1213</v>
      </c>
      <c r="F423" s="214" t="s">
        <v>1214</v>
      </c>
      <c r="G423" s="201"/>
      <c r="H423" s="201"/>
      <c r="I423" s="204"/>
      <c r="J423" s="215">
        <f>BK423</f>
        <v>0</v>
      </c>
      <c r="K423" s="201"/>
      <c r="L423" s="206"/>
      <c r="M423" s="207"/>
      <c r="N423" s="208"/>
      <c r="O423" s="208"/>
      <c r="P423" s="209">
        <f>SUM(P424:P436)</f>
        <v>0</v>
      </c>
      <c r="Q423" s="208"/>
      <c r="R423" s="209">
        <f>SUM(R424:R436)</f>
        <v>1.99572409</v>
      </c>
      <c r="S423" s="208"/>
      <c r="T423" s="210">
        <f>SUM(T424:T436)</f>
        <v>0.21676237000000001</v>
      </c>
      <c r="U423" s="12"/>
      <c r="V423" s="12"/>
      <c r="W423" s="12"/>
      <c r="X423" s="12"/>
      <c r="Y423" s="12"/>
      <c r="Z423" s="12"/>
      <c r="AA423" s="12"/>
      <c r="AB423" s="12"/>
      <c r="AC423" s="12"/>
      <c r="AD423" s="12"/>
      <c r="AE423" s="12"/>
      <c r="AR423" s="211" t="s">
        <v>82</v>
      </c>
      <c r="AT423" s="212" t="s">
        <v>72</v>
      </c>
      <c r="AU423" s="212" t="s">
        <v>78</v>
      </c>
      <c r="AY423" s="211" t="s">
        <v>147</v>
      </c>
      <c r="BK423" s="213">
        <f>SUM(BK424:BK436)</f>
        <v>0</v>
      </c>
    </row>
    <row r="424" s="2" customFormat="1" ht="24.15" customHeight="1">
      <c r="A424" s="35"/>
      <c r="B424" s="36"/>
      <c r="C424" s="216" t="s">
        <v>1215</v>
      </c>
      <c r="D424" s="216" t="s">
        <v>149</v>
      </c>
      <c r="E424" s="217" t="s">
        <v>1216</v>
      </c>
      <c r="F424" s="218" t="s">
        <v>1217</v>
      </c>
      <c r="G424" s="219" t="s">
        <v>234</v>
      </c>
      <c r="H424" s="220">
        <v>649.327</v>
      </c>
      <c r="I424" s="221"/>
      <c r="J424" s="222">
        <f>ROUND(I424*H424,2)</f>
        <v>0</v>
      </c>
      <c r="K424" s="223"/>
      <c r="L424" s="41"/>
      <c r="M424" s="224" t="s">
        <v>1</v>
      </c>
      <c r="N424" s="225" t="s">
        <v>38</v>
      </c>
      <c r="O424" s="88"/>
      <c r="P424" s="226">
        <f>O424*H424</f>
        <v>0</v>
      </c>
      <c r="Q424" s="226">
        <v>0</v>
      </c>
      <c r="R424" s="226">
        <f>Q424*H424</f>
        <v>0</v>
      </c>
      <c r="S424" s="226">
        <v>0</v>
      </c>
      <c r="T424" s="227">
        <f>S424*H424</f>
        <v>0</v>
      </c>
      <c r="U424" s="35"/>
      <c r="V424" s="35"/>
      <c r="W424" s="35"/>
      <c r="X424" s="35"/>
      <c r="Y424" s="35"/>
      <c r="Z424" s="35"/>
      <c r="AA424" s="35"/>
      <c r="AB424" s="35"/>
      <c r="AC424" s="35"/>
      <c r="AD424" s="35"/>
      <c r="AE424" s="35"/>
      <c r="AR424" s="228" t="s">
        <v>211</v>
      </c>
      <c r="AT424" s="228" t="s">
        <v>149</v>
      </c>
      <c r="AU424" s="228" t="s">
        <v>82</v>
      </c>
      <c r="AY424" s="14" t="s">
        <v>147</v>
      </c>
      <c r="BE424" s="229">
        <f>IF(N424="základní",J424,0)</f>
        <v>0</v>
      </c>
      <c r="BF424" s="229">
        <f>IF(N424="snížená",J424,0)</f>
        <v>0</v>
      </c>
      <c r="BG424" s="229">
        <f>IF(N424="zákl. přenesená",J424,0)</f>
        <v>0</v>
      </c>
      <c r="BH424" s="229">
        <f>IF(N424="sníž. přenesená",J424,0)</f>
        <v>0</v>
      </c>
      <c r="BI424" s="229">
        <f>IF(N424="nulová",J424,0)</f>
        <v>0</v>
      </c>
      <c r="BJ424" s="14" t="s">
        <v>78</v>
      </c>
      <c r="BK424" s="229">
        <f>ROUND(I424*H424,2)</f>
        <v>0</v>
      </c>
      <c r="BL424" s="14" t="s">
        <v>211</v>
      </c>
      <c r="BM424" s="228" t="s">
        <v>1218</v>
      </c>
    </row>
    <row r="425" s="2" customFormat="1" ht="16.5" customHeight="1">
      <c r="A425" s="35"/>
      <c r="B425" s="36"/>
      <c r="C425" s="216" t="s">
        <v>1219</v>
      </c>
      <c r="D425" s="216" t="s">
        <v>149</v>
      </c>
      <c r="E425" s="217" t="s">
        <v>1220</v>
      </c>
      <c r="F425" s="218" t="s">
        <v>1221</v>
      </c>
      <c r="G425" s="219" t="s">
        <v>234</v>
      </c>
      <c r="H425" s="220">
        <v>649.327</v>
      </c>
      <c r="I425" s="221"/>
      <c r="J425" s="222">
        <f>ROUND(I425*H425,2)</f>
        <v>0</v>
      </c>
      <c r="K425" s="223"/>
      <c r="L425" s="41"/>
      <c r="M425" s="224" t="s">
        <v>1</v>
      </c>
      <c r="N425" s="225" t="s">
        <v>38</v>
      </c>
      <c r="O425" s="88"/>
      <c r="P425" s="226">
        <f>O425*H425</f>
        <v>0</v>
      </c>
      <c r="Q425" s="226">
        <v>0.001</v>
      </c>
      <c r="R425" s="226">
        <f>Q425*H425</f>
        <v>0.64932699999999999</v>
      </c>
      <c r="S425" s="226">
        <v>0.00031</v>
      </c>
      <c r="T425" s="227">
        <f>S425*H425</f>
        <v>0.20129137</v>
      </c>
      <c r="U425" s="35"/>
      <c r="V425" s="35"/>
      <c r="W425" s="35"/>
      <c r="X425" s="35"/>
      <c r="Y425" s="35"/>
      <c r="Z425" s="35"/>
      <c r="AA425" s="35"/>
      <c r="AB425" s="35"/>
      <c r="AC425" s="35"/>
      <c r="AD425" s="35"/>
      <c r="AE425" s="35"/>
      <c r="AR425" s="228" t="s">
        <v>211</v>
      </c>
      <c r="AT425" s="228" t="s">
        <v>149</v>
      </c>
      <c r="AU425" s="228" t="s">
        <v>82</v>
      </c>
      <c r="AY425" s="14" t="s">
        <v>147</v>
      </c>
      <c r="BE425" s="229">
        <f>IF(N425="základní",J425,0)</f>
        <v>0</v>
      </c>
      <c r="BF425" s="229">
        <f>IF(N425="snížená",J425,0)</f>
        <v>0</v>
      </c>
      <c r="BG425" s="229">
        <f>IF(N425="zákl. přenesená",J425,0)</f>
        <v>0</v>
      </c>
      <c r="BH425" s="229">
        <f>IF(N425="sníž. přenesená",J425,0)</f>
        <v>0</v>
      </c>
      <c r="BI425" s="229">
        <f>IF(N425="nulová",J425,0)</f>
        <v>0</v>
      </c>
      <c r="BJ425" s="14" t="s">
        <v>78</v>
      </c>
      <c r="BK425" s="229">
        <f>ROUND(I425*H425,2)</f>
        <v>0</v>
      </c>
      <c r="BL425" s="14" t="s">
        <v>211</v>
      </c>
      <c r="BM425" s="228" t="s">
        <v>1222</v>
      </c>
    </row>
    <row r="426" s="2" customFormat="1" ht="24.15" customHeight="1">
      <c r="A426" s="35"/>
      <c r="B426" s="36"/>
      <c r="C426" s="216" t="s">
        <v>1223</v>
      </c>
      <c r="D426" s="216" t="s">
        <v>149</v>
      </c>
      <c r="E426" s="217" t="s">
        <v>1224</v>
      </c>
      <c r="F426" s="218" t="s">
        <v>1225</v>
      </c>
      <c r="G426" s="219" t="s">
        <v>234</v>
      </c>
      <c r="H426" s="220">
        <v>649.327</v>
      </c>
      <c r="I426" s="221"/>
      <c r="J426" s="222">
        <f>ROUND(I426*H426,2)</f>
        <v>0</v>
      </c>
      <c r="K426" s="223"/>
      <c r="L426" s="41"/>
      <c r="M426" s="224" t="s">
        <v>1</v>
      </c>
      <c r="N426" s="225" t="s">
        <v>38</v>
      </c>
      <c r="O426" s="88"/>
      <c r="P426" s="226">
        <f>O426*H426</f>
        <v>0</v>
      </c>
      <c r="Q426" s="226">
        <v>0</v>
      </c>
      <c r="R426" s="226">
        <f>Q426*H426</f>
        <v>0</v>
      </c>
      <c r="S426" s="226">
        <v>0</v>
      </c>
      <c r="T426" s="227">
        <f>S426*H426</f>
        <v>0</v>
      </c>
      <c r="U426" s="35"/>
      <c r="V426" s="35"/>
      <c r="W426" s="35"/>
      <c r="X426" s="35"/>
      <c r="Y426" s="35"/>
      <c r="Z426" s="35"/>
      <c r="AA426" s="35"/>
      <c r="AB426" s="35"/>
      <c r="AC426" s="35"/>
      <c r="AD426" s="35"/>
      <c r="AE426" s="35"/>
      <c r="AR426" s="228" t="s">
        <v>211</v>
      </c>
      <c r="AT426" s="228" t="s">
        <v>149</v>
      </c>
      <c r="AU426" s="228" t="s">
        <v>82</v>
      </c>
      <c r="AY426" s="14" t="s">
        <v>147</v>
      </c>
      <c r="BE426" s="229">
        <f>IF(N426="základní",J426,0)</f>
        <v>0</v>
      </c>
      <c r="BF426" s="229">
        <f>IF(N426="snížená",J426,0)</f>
        <v>0</v>
      </c>
      <c r="BG426" s="229">
        <f>IF(N426="zákl. přenesená",J426,0)</f>
        <v>0</v>
      </c>
      <c r="BH426" s="229">
        <f>IF(N426="sníž. přenesená",J426,0)</f>
        <v>0</v>
      </c>
      <c r="BI426" s="229">
        <f>IF(N426="nulová",J426,0)</f>
        <v>0</v>
      </c>
      <c r="BJ426" s="14" t="s">
        <v>78</v>
      </c>
      <c r="BK426" s="229">
        <f>ROUND(I426*H426,2)</f>
        <v>0</v>
      </c>
      <c r="BL426" s="14" t="s">
        <v>211</v>
      </c>
      <c r="BM426" s="228" t="s">
        <v>1226</v>
      </c>
    </row>
    <row r="427" s="2" customFormat="1" ht="24.15" customHeight="1">
      <c r="A427" s="35"/>
      <c r="B427" s="36"/>
      <c r="C427" s="216" t="s">
        <v>1227</v>
      </c>
      <c r="D427" s="216" t="s">
        <v>149</v>
      </c>
      <c r="E427" s="217" t="s">
        <v>1228</v>
      </c>
      <c r="F427" s="218" t="s">
        <v>1229</v>
      </c>
      <c r="G427" s="219" t="s">
        <v>234</v>
      </c>
      <c r="H427" s="220">
        <v>910.19200000000001</v>
      </c>
      <c r="I427" s="221"/>
      <c r="J427" s="222">
        <f>ROUND(I427*H427,2)</f>
        <v>0</v>
      </c>
      <c r="K427" s="223"/>
      <c r="L427" s="41"/>
      <c r="M427" s="224" t="s">
        <v>1</v>
      </c>
      <c r="N427" s="225" t="s">
        <v>38</v>
      </c>
      <c r="O427" s="88"/>
      <c r="P427" s="226">
        <f>O427*H427</f>
        <v>0</v>
      </c>
      <c r="Q427" s="226">
        <v>0.00025000000000000001</v>
      </c>
      <c r="R427" s="226">
        <f>Q427*H427</f>
        <v>0.227548</v>
      </c>
      <c r="S427" s="226">
        <v>0</v>
      </c>
      <c r="T427" s="227">
        <f>S427*H427</f>
        <v>0</v>
      </c>
      <c r="U427" s="35"/>
      <c r="V427" s="35"/>
      <c r="W427" s="35"/>
      <c r="X427" s="35"/>
      <c r="Y427" s="35"/>
      <c r="Z427" s="35"/>
      <c r="AA427" s="35"/>
      <c r="AB427" s="35"/>
      <c r="AC427" s="35"/>
      <c r="AD427" s="35"/>
      <c r="AE427" s="35"/>
      <c r="AR427" s="228" t="s">
        <v>211</v>
      </c>
      <c r="AT427" s="228" t="s">
        <v>149</v>
      </c>
      <c r="AU427" s="228" t="s">
        <v>82</v>
      </c>
      <c r="AY427" s="14" t="s">
        <v>147</v>
      </c>
      <c r="BE427" s="229">
        <f>IF(N427="základní",J427,0)</f>
        <v>0</v>
      </c>
      <c r="BF427" s="229">
        <f>IF(N427="snížená",J427,0)</f>
        <v>0</v>
      </c>
      <c r="BG427" s="229">
        <f>IF(N427="zákl. přenesená",J427,0)</f>
        <v>0</v>
      </c>
      <c r="BH427" s="229">
        <f>IF(N427="sníž. přenesená",J427,0)</f>
        <v>0</v>
      </c>
      <c r="BI427" s="229">
        <f>IF(N427="nulová",J427,0)</f>
        <v>0</v>
      </c>
      <c r="BJ427" s="14" t="s">
        <v>78</v>
      </c>
      <c r="BK427" s="229">
        <f>ROUND(I427*H427,2)</f>
        <v>0</v>
      </c>
      <c r="BL427" s="14" t="s">
        <v>211</v>
      </c>
      <c r="BM427" s="228" t="s">
        <v>1230</v>
      </c>
    </row>
    <row r="428" s="2" customFormat="1" ht="24.15" customHeight="1">
      <c r="A428" s="35"/>
      <c r="B428" s="36"/>
      <c r="C428" s="216" t="s">
        <v>1231</v>
      </c>
      <c r="D428" s="216" t="s">
        <v>149</v>
      </c>
      <c r="E428" s="217" t="s">
        <v>1232</v>
      </c>
      <c r="F428" s="218" t="s">
        <v>1233</v>
      </c>
      <c r="G428" s="219" t="s">
        <v>222</v>
      </c>
      <c r="H428" s="220">
        <v>300</v>
      </c>
      <c r="I428" s="221"/>
      <c r="J428" s="222">
        <f>ROUND(I428*H428,2)</f>
        <v>0</v>
      </c>
      <c r="K428" s="223"/>
      <c r="L428" s="41"/>
      <c r="M428" s="224" t="s">
        <v>1</v>
      </c>
      <c r="N428" s="225" t="s">
        <v>38</v>
      </c>
      <c r="O428" s="88"/>
      <c r="P428" s="226">
        <f>O428*H428</f>
        <v>0</v>
      </c>
      <c r="Q428" s="226">
        <v>1.0000000000000001E-05</v>
      </c>
      <c r="R428" s="226">
        <f>Q428*H428</f>
        <v>0.0030000000000000001</v>
      </c>
      <c r="S428" s="226">
        <v>0</v>
      </c>
      <c r="T428" s="227">
        <f>S428*H428</f>
        <v>0</v>
      </c>
      <c r="U428" s="35"/>
      <c r="V428" s="35"/>
      <c r="W428" s="35"/>
      <c r="X428" s="35"/>
      <c r="Y428" s="35"/>
      <c r="Z428" s="35"/>
      <c r="AA428" s="35"/>
      <c r="AB428" s="35"/>
      <c r="AC428" s="35"/>
      <c r="AD428" s="35"/>
      <c r="AE428" s="35"/>
      <c r="AR428" s="228" t="s">
        <v>211</v>
      </c>
      <c r="AT428" s="228" t="s">
        <v>149</v>
      </c>
      <c r="AU428" s="228" t="s">
        <v>82</v>
      </c>
      <c r="AY428" s="14" t="s">
        <v>147</v>
      </c>
      <c r="BE428" s="229">
        <f>IF(N428="základní",J428,0)</f>
        <v>0</v>
      </c>
      <c r="BF428" s="229">
        <f>IF(N428="snížená",J428,0)</f>
        <v>0</v>
      </c>
      <c r="BG428" s="229">
        <f>IF(N428="zákl. přenesená",J428,0)</f>
        <v>0</v>
      </c>
      <c r="BH428" s="229">
        <f>IF(N428="sníž. přenesená",J428,0)</f>
        <v>0</v>
      </c>
      <c r="BI428" s="229">
        <f>IF(N428="nulová",J428,0)</f>
        <v>0</v>
      </c>
      <c r="BJ428" s="14" t="s">
        <v>78</v>
      </c>
      <c r="BK428" s="229">
        <f>ROUND(I428*H428,2)</f>
        <v>0</v>
      </c>
      <c r="BL428" s="14" t="s">
        <v>211</v>
      </c>
      <c r="BM428" s="228" t="s">
        <v>1234</v>
      </c>
    </row>
    <row r="429" s="2" customFormat="1" ht="16.5" customHeight="1">
      <c r="A429" s="35"/>
      <c r="B429" s="36"/>
      <c r="C429" s="216" t="s">
        <v>1235</v>
      </c>
      <c r="D429" s="216" t="s">
        <v>149</v>
      </c>
      <c r="E429" s="217" t="s">
        <v>1236</v>
      </c>
      <c r="F429" s="218" t="s">
        <v>1237</v>
      </c>
      <c r="G429" s="219" t="s">
        <v>234</v>
      </c>
      <c r="H429" s="220">
        <v>365.69999999999999</v>
      </c>
      <c r="I429" s="221"/>
      <c r="J429" s="222">
        <f>ROUND(I429*H429,2)</f>
        <v>0</v>
      </c>
      <c r="K429" s="223"/>
      <c r="L429" s="41"/>
      <c r="M429" s="224" t="s">
        <v>1</v>
      </c>
      <c r="N429" s="225" t="s">
        <v>38</v>
      </c>
      <c r="O429" s="88"/>
      <c r="P429" s="226">
        <f>O429*H429</f>
        <v>0</v>
      </c>
      <c r="Q429" s="226">
        <v>0</v>
      </c>
      <c r="R429" s="226">
        <f>Q429*H429</f>
        <v>0</v>
      </c>
      <c r="S429" s="226">
        <v>3.0000000000000001E-05</v>
      </c>
      <c r="T429" s="227">
        <f>S429*H429</f>
        <v>0.010971</v>
      </c>
      <c r="U429" s="35"/>
      <c r="V429" s="35"/>
      <c r="W429" s="35"/>
      <c r="X429" s="35"/>
      <c r="Y429" s="35"/>
      <c r="Z429" s="35"/>
      <c r="AA429" s="35"/>
      <c r="AB429" s="35"/>
      <c r="AC429" s="35"/>
      <c r="AD429" s="35"/>
      <c r="AE429" s="35"/>
      <c r="AR429" s="228" t="s">
        <v>211</v>
      </c>
      <c r="AT429" s="228" t="s">
        <v>149</v>
      </c>
      <c r="AU429" s="228" t="s">
        <v>82</v>
      </c>
      <c r="AY429" s="14" t="s">
        <v>147</v>
      </c>
      <c r="BE429" s="229">
        <f>IF(N429="základní",J429,0)</f>
        <v>0</v>
      </c>
      <c r="BF429" s="229">
        <f>IF(N429="snížená",J429,0)</f>
        <v>0</v>
      </c>
      <c r="BG429" s="229">
        <f>IF(N429="zákl. přenesená",J429,0)</f>
        <v>0</v>
      </c>
      <c r="BH429" s="229">
        <f>IF(N429="sníž. přenesená",J429,0)</f>
        <v>0</v>
      </c>
      <c r="BI429" s="229">
        <f>IF(N429="nulová",J429,0)</f>
        <v>0</v>
      </c>
      <c r="BJ429" s="14" t="s">
        <v>78</v>
      </c>
      <c r="BK429" s="229">
        <f>ROUND(I429*H429,2)</f>
        <v>0</v>
      </c>
      <c r="BL429" s="14" t="s">
        <v>211</v>
      </c>
      <c r="BM429" s="228" t="s">
        <v>1238</v>
      </c>
    </row>
    <row r="430" s="2" customFormat="1" ht="16.5" customHeight="1">
      <c r="A430" s="35"/>
      <c r="B430" s="36"/>
      <c r="C430" s="230" t="s">
        <v>1239</v>
      </c>
      <c r="D430" s="230" t="s">
        <v>207</v>
      </c>
      <c r="E430" s="231" t="s">
        <v>1240</v>
      </c>
      <c r="F430" s="232" t="s">
        <v>1241</v>
      </c>
      <c r="G430" s="233" t="s">
        <v>234</v>
      </c>
      <c r="H430" s="234">
        <v>383.98500000000001</v>
      </c>
      <c r="I430" s="235"/>
      <c r="J430" s="236">
        <f>ROUND(I430*H430,2)</f>
        <v>0</v>
      </c>
      <c r="K430" s="237"/>
      <c r="L430" s="238"/>
      <c r="M430" s="239" t="s">
        <v>1</v>
      </c>
      <c r="N430" s="240" t="s">
        <v>38</v>
      </c>
      <c r="O430" s="88"/>
      <c r="P430" s="226">
        <f>O430*H430</f>
        <v>0</v>
      </c>
      <c r="Q430" s="226">
        <v>1.0000000000000001E-05</v>
      </c>
      <c r="R430" s="226">
        <f>Q430*H430</f>
        <v>0.0038398500000000006</v>
      </c>
      <c r="S430" s="226">
        <v>0</v>
      </c>
      <c r="T430" s="227">
        <f>S430*H430</f>
        <v>0</v>
      </c>
      <c r="U430" s="35"/>
      <c r="V430" s="35"/>
      <c r="W430" s="35"/>
      <c r="X430" s="35"/>
      <c r="Y430" s="35"/>
      <c r="Z430" s="35"/>
      <c r="AA430" s="35"/>
      <c r="AB430" s="35"/>
      <c r="AC430" s="35"/>
      <c r="AD430" s="35"/>
      <c r="AE430" s="35"/>
      <c r="AR430" s="228" t="s">
        <v>279</v>
      </c>
      <c r="AT430" s="228" t="s">
        <v>207</v>
      </c>
      <c r="AU430" s="228" t="s">
        <v>82</v>
      </c>
      <c r="AY430" s="14" t="s">
        <v>147</v>
      </c>
      <c r="BE430" s="229">
        <f>IF(N430="základní",J430,0)</f>
        <v>0</v>
      </c>
      <c r="BF430" s="229">
        <f>IF(N430="snížená",J430,0)</f>
        <v>0</v>
      </c>
      <c r="BG430" s="229">
        <f>IF(N430="zákl. přenesená",J430,0)</f>
        <v>0</v>
      </c>
      <c r="BH430" s="229">
        <f>IF(N430="sníž. přenesená",J430,0)</f>
        <v>0</v>
      </c>
      <c r="BI430" s="229">
        <f>IF(N430="nulová",J430,0)</f>
        <v>0</v>
      </c>
      <c r="BJ430" s="14" t="s">
        <v>78</v>
      </c>
      <c r="BK430" s="229">
        <f>ROUND(I430*H430,2)</f>
        <v>0</v>
      </c>
      <c r="BL430" s="14" t="s">
        <v>211</v>
      </c>
      <c r="BM430" s="228" t="s">
        <v>1242</v>
      </c>
    </row>
    <row r="431" s="2" customFormat="1" ht="21.75" customHeight="1">
      <c r="A431" s="35"/>
      <c r="B431" s="36"/>
      <c r="C431" s="216" t="s">
        <v>1243</v>
      </c>
      <c r="D431" s="216" t="s">
        <v>149</v>
      </c>
      <c r="E431" s="217" t="s">
        <v>1244</v>
      </c>
      <c r="F431" s="218" t="s">
        <v>1245</v>
      </c>
      <c r="G431" s="219" t="s">
        <v>234</v>
      </c>
      <c r="H431" s="220">
        <v>150</v>
      </c>
      <c r="I431" s="221"/>
      <c r="J431" s="222">
        <f>ROUND(I431*H431,2)</f>
        <v>0</v>
      </c>
      <c r="K431" s="223"/>
      <c r="L431" s="41"/>
      <c r="M431" s="224" t="s">
        <v>1</v>
      </c>
      <c r="N431" s="225" t="s">
        <v>38</v>
      </c>
      <c r="O431" s="88"/>
      <c r="P431" s="226">
        <f>O431*H431</f>
        <v>0</v>
      </c>
      <c r="Q431" s="226">
        <v>0</v>
      </c>
      <c r="R431" s="226">
        <f>Q431*H431</f>
        <v>0</v>
      </c>
      <c r="S431" s="226">
        <v>3.0000000000000001E-05</v>
      </c>
      <c r="T431" s="227">
        <f>S431*H431</f>
        <v>0.0045000000000000005</v>
      </c>
      <c r="U431" s="35"/>
      <c r="V431" s="35"/>
      <c r="W431" s="35"/>
      <c r="X431" s="35"/>
      <c r="Y431" s="35"/>
      <c r="Z431" s="35"/>
      <c r="AA431" s="35"/>
      <c r="AB431" s="35"/>
      <c r="AC431" s="35"/>
      <c r="AD431" s="35"/>
      <c r="AE431" s="35"/>
      <c r="AR431" s="228" t="s">
        <v>211</v>
      </c>
      <c r="AT431" s="228" t="s">
        <v>149</v>
      </c>
      <c r="AU431" s="228" t="s">
        <v>82</v>
      </c>
      <c r="AY431" s="14" t="s">
        <v>147</v>
      </c>
      <c r="BE431" s="229">
        <f>IF(N431="základní",J431,0)</f>
        <v>0</v>
      </c>
      <c r="BF431" s="229">
        <f>IF(N431="snížená",J431,0)</f>
        <v>0</v>
      </c>
      <c r="BG431" s="229">
        <f>IF(N431="zákl. přenesená",J431,0)</f>
        <v>0</v>
      </c>
      <c r="BH431" s="229">
        <f>IF(N431="sníž. přenesená",J431,0)</f>
        <v>0</v>
      </c>
      <c r="BI431" s="229">
        <f>IF(N431="nulová",J431,0)</f>
        <v>0</v>
      </c>
      <c r="BJ431" s="14" t="s">
        <v>78</v>
      </c>
      <c r="BK431" s="229">
        <f>ROUND(I431*H431,2)</f>
        <v>0</v>
      </c>
      <c r="BL431" s="14" t="s">
        <v>211</v>
      </c>
      <c r="BM431" s="228" t="s">
        <v>1246</v>
      </c>
    </row>
    <row r="432" s="2" customFormat="1" ht="16.5" customHeight="1">
      <c r="A432" s="35"/>
      <c r="B432" s="36"/>
      <c r="C432" s="230" t="s">
        <v>1247</v>
      </c>
      <c r="D432" s="230" t="s">
        <v>207</v>
      </c>
      <c r="E432" s="231" t="s">
        <v>1240</v>
      </c>
      <c r="F432" s="232" t="s">
        <v>1241</v>
      </c>
      <c r="G432" s="233" t="s">
        <v>234</v>
      </c>
      <c r="H432" s="234">
        <v>157.5</v>
      </c>
      <c r="I432" s="235"/>
      <c r="J432" s="236">
        <f>ROUND(I432*H432,2)</f>
        <v>0</v>
      </c>
      <c r="K432" s="237"/>
      <c r="L432" s="238"/>
      <c r="M432" s="239" t="s">
        <v>1</v>
      </c>
      <c r="N432" s="240" t="s">
        <v>38</v>
      </c>
      <c r="O432" s="88"/>
      <c r="P432" s="226">
        <f>O432*H432</f>
        <v>0</v>
      </c>
      <c r="Q432" s="226">
        <v>1.0000000000000001E-05</v>
      </c>
      <c r="R432" s="226">
        <f>Q432*H432</f>
        <v>0.0015750000000000002</v>
      </c>
      <c r="S432" s="226">
        <v>0</v>
      </c>
      <c r="T432" s="227">
        <f>S432*H432</f>
        <v>0</v>
      </c>
      <c r="U432" s="35"/>
      <c r="V432" s="35"/>
      <c r="W432" s="35"/>
      <c r="X432" s="35"/>
      <c r="Y432" s="35"/>
      <c r="Z432" s="35"/>
      <c r="AA432" s="35"/>
      <c r="AB432" s="35"/>
      <c r="AC432" s="35"/>
      <c r="AD432" s="35"/>
      <c r="AE432" s="35"/>
      <c r="AR432" s="228" t="s">
        <v>279</v>
      </c>
      <c r="AT432" s="228" t="s">
        <v>207</v>
      </c>
      <c r="AU432" s="228" t="s">
        <v>82</v>
      </c>
      <c r="AY432" s="14" t="s">
        <v>147</v>
      </c>
      <c r="BE432" s="229">
        <f>IF(N432="základní",J432,0)</f>
        <v>0</v>
      </c>
      <c r="BF432" s="229">
        <f>IF(N432="snížená",J432,0)</f>
        <v>0</v>
      </c>
      <c r="BG432" s="229">
        <f>IF(N432="zákl. přenesená",J432,0)</f>
        <v>0</v>
      </c>
      <c r="BH432" s="229">
        <f>IF(N432="sníž. přenesená",J432,0)</f>
        <v>0</v>
      </c>
      <c r="BI432" s="229">
        <f>IF(N432="nulová",J432,0)</f>
        <v>0</v>
      </c>
      <c r="BJ432" s="14" t="s">
        <v>78</v>
      </c>
      <c r="BK432" s="229">
        <f>ROUND(I432*H432,2)</f>
        <v>0</v>
      </c>
      <c r="BL432" s="14" t="s">
        <v>211</v>
      </c>
      <c r="BM432" s="228" t="s">
        <v>1248</v>
      </c>
    </row>
    <row r="433" s="2" customFormat="1" ht="24.15" customHeight="1">
      <c r="A433" s="35"/>
      <c r="B433" s="36"/>
      <c r="C433" s="216" t="s">
        <v>1249</v>
      </c>
      <c r="D433" s="216" t="s">
        <v>149</v>
      </c>
      <c r="E433" s="217" t="s">
        <v>1250</v>
      </c>
      <c r="F433" s="218" t="s">
        <v>1251</v>
      </c>
      <c r="G433" s="219" t="s">
        <v>234</v>
      </c>
      <c r="H433" s="220">
        <v>910.19200000000001</v>
      </c>
      <c r="I433" s="221"/>
      <c r="J433" s="222">
        <f>ROUND(I433*H433,2)</f>
        <v>0</v>
      </c>
      <c r="K433" s="223"/>
      <c r="L433" s="41"/>
      <c r="M433" s="224" t="s">
        <v>1</v>
      </c>
      <c r="N433" s="225" t="s">
        <v>38</v>
      </c>
      <c r="O433" s="88"/>
      <c r="P433" s="226">
        <f>O433*H433</f>
        <v>0</v>
      </c>
      <c r="Q433" s="226">
        <v>0.00020000000000000001</v>
      </c>
      <c r="R433" s="226">
        <f>Q433*H433</f>
        <v>0.18203840000000002</v>
      </c>
      <c r="S433" s="226">
        <v>0</v>
      </c>
      <c r="T433" s="227">
        <f>S433*H433</f>
        <v>0</v>
      </c>
      <c r="U433" s="35"/>
      <c r="V433" s="35"/>
      <c r="W433" s="35"/>
      <c r="X433" s="35"/>
      <c r="Y433" s="35"/>
      <c r="Z433" s="35"/>
      <c r="AA433" s="35"/>
      <c r="AB433" s="35"/>
      <c r="AC433" s="35"/>
      <c r="AD433" s="35"/>
      <c r="AE433" s="35"/>
      <c r="AR433" s="228" t="s">
        <v>211</v>
      </c>
      <c r="AT433" s="228" t="s">
        <v>149</v>
      </c>
      <c r="AU433" s="228" t="s">
        <v>82</v>
      </c>
      <c r="AY433" s="14" t="s">
        <v>147</v>
      </c>
      <c r="BE433" s="229">
        <f>IF(N433="základní",J433,0)</f>
        <v>0</v>
      </c>
      <c r="BF433" s="229">
        <f>IF(N433="snížená",J433,0)</f>
        <v>0</v>
      </c>
      <c r="BG433" s="229">
        <f>IF(N433="zákl. přenesená",J433,0)</f>
        <v>0</v>
      </c>
      <c r="BH433" s="229">
        <f>IF(N433="sníž. přenesená",J433,0)</f>
        <v>0</v>
      </c>
      <c r="BI433" s="229">
        <f>IF(N433="nulová",J433,0)</f>
        <v>0</v>
      </c>
      <c r="BJ433" s="14" t="s">
        <v>78</v>
      </c>
      <c r="BK433" s="229">
        <f>ROUND(I433*H433,2)</f>
        <v>0</v>
      </c>
      <c r="BL433" s="14" t="s">
        <v>211</v>
      </c>
      <c r="BM433" s="228" t="s">
        <v>1252</v>
      </c>
    </row>
    <row r="434" s="2" customFormat="1" ht="24.15" customHeight="1">
      <c r="A434" s="35"/>
      <c r="B434" s="36"/>
      <c r="C434" s="216" t="s">
        <v>1253</v>
      </c>
      <c r="D434" s="216" t="s">
        <v>149</v>
      </c>
      <c r="E434" s="217" t="s">
        <v>1254</v>
      </c>
      <c r="F434" s="218" t="s">
        <v>1255</v>
      </c>
      <c r="G434" s="219" t="s">
        <v>234</v>
      </c>
      <c r="H434" s="220">
        <v>910.19200000000001</v>
      </c>
      <c r="I434" s="221"/>
      <c r="J434" s="222">
        <f>ROUND(I434*H434,2)</f>
        <v>0</v>
      </c>
      <c r="K434" s="223"/>
      <c r="L434" s="41"/>
      <c r="M434" s="224" t="s">
        <v>1</v>
      </c>
      <c r="N434" s="225" t="s">
        <v>38</v>
      </c>
      <c r="O434" s="88"/>
      <c r="P434" s="226">
        <f>O434*H434</f>
        <v>0</v>
      </c>
      <c r="Q434" s="226">
        <v>0.00073999999999999999</v>
      </c>
      <c r="R434" s="226">
        <f>Q434*H434</f>
        <v>0.67354208000000004</v>
      </c>
      <c r="S434" s="226">
        <v>0</v>
      </c>
      <c r="T434" s="227">
        <f>S434*H434</f>
        <v>0</v>
      </c>
      <c r="U434" s="35"/>
      <c r="V434" s="35"/>
      <c r="W434" s="35"/>
      <c r="X434" s="35"/>
      <c r="Y434" s="35"/>
      <c r="Z434" s="35"/>
      <c r="AA434" s="35"/>
      <c r="AB434" s="35"/>
      <c r="AC434" s="35"/>
      <c r="AD434" s="35"/>
      <c r="AE434" s="35"/>
      <c r="AR434" s="228" t="s">
        <v>211</v>
      </c>
      <c r="AT434" s="228" t="s">
        <v>149</v>
      </c>
      <c r="AU434" s="228" t="s">
        <v>82</v>
      </c>
      <c r="AY434" s="14" t="s">
        <v>147</v>
      </c>
      <c r="BE434" s="229">
        <f>IF(N434="základní",J434,0)</f>
        <v>0</v>
      </c>
      <c r="BF434" s="229">
        <f>IF(N434="snížená",J434,0)</f>
        <v>0</v>
      </c>
      <c r="BG434" s="229">
        <f>IF(N434="zákl. přenesená",J434,0)</f>
        <v>0</v>
      </c>
      <c r="BH434" s="229">
        <f>IF(N434="sníž. přenesená",J434,0)</f>
        <v>0</v>
      </c>
      <c r="BI434" s="229">
        <f>IF(N434="nulová",J434,0)</f>
        <v>0</v>
      </c>
      <c r="BJ434" s="14" t="s">
        <v>78</v>
      </c>
      <c r="BK434" s="229">
        <f>ROUND(I434*H434,2)</f>
        <v>0</v>
      </c>
      <c r="BL434" s="14" t="s">
        <v>211</v>
      </c>
      <c r="BM434" s="228" t="s">
        <v>1256</v>
      </c>
    </row>
    <row r="435" s="2" customFormat="1" ht="24.15" customHeight="1">
      <c r="A435" s="35"/>
      <c r="B435" s="36"/>
      <c r="C435" s="216" t="s">
        <v>1257</v>
      </c>
      <c r="D435" s="216" t="s">
        <v>149</v>
      </c>
      <c r="E435" s="217" t="s">
        <v>1258</v>
      </c>
      <c r="F435" s="218" t="s">
        <v>1259</v>
      </c>
      <c r="G435" s="219" t="s">
        <v>234</v>
      </c>
      <c r="H435" s="220">
        <v>50</v>
      </c>
      <c r="I435" s="221"/>
      <c r="J435" s="222">
        <f>ROUND(I435*H435,2)</f>
        <v>0</v>
      </c>
      <c r="K435" s="223"/>
      <c r="L435" s="41"/>
      <c r="M435" s="224" t="s">
        <v>1</v>
      </c>
      <c r="N435" s="225" t="s">
        <v>38</v>
      </c>
      <c r="O435" s="88"/>
      <c r="P435" s="226">
        <f>O435*H435</f>
        <v>0</v>
      </c>
      <c r="Q435" s="226">
        <v>0</v>
      </c>
      <c r="R435" s="226">
        <f>Q435*H435</f>
        <v>0</v>
      </c>
      <c r="S435" s="226">
        <v>0</v>
      </c>
      <c r="T435" s="227">
        <f>S435*H435</f>
        <v>0</v>
      </c>
      <c r="U435" s="35"/>
      <c r="V435" s="35"/>
      <c r="W435" s="35"/>
      <c r="X435" s="35"/>
      <c r="Y435" s="35"/>
      <c r="Z435" s="35"/>
      <c r="AA435" s="35"/>
      <c r="AB435" s="35"/>
      <c r="AC435" s="35"/>
      <c r="AD435" s="35"/>
      <c r="AE435" s="35"/>
      <c r="AR435" s="228" t="s">
        <v>211</v>
      </c>
      <c r="AT435" s="228" t="s">
        <v>149</v>
      </c>
      <c r="AU435" s="228" t="s">
        <v>82</v>
      </c>
      <c r="AY435" s="14" t="s">
        <v>147</v>
      </c>
      <c r="BE435" s="229">
        <f>IF(N435="základní",J435,0)</f>
        <v>0</v>
      </c>
      <c r="BF435" s="229">
        <f>IF(N435="snížená",J435,0)</f>
        <v>0</v>
      </c>
      <c r="BG435" s="229">
        <f>IF(N435="zákl. přenesená",J435,0)</f>
        <v>0</v>
      </c>
      <c r="BH435" s="229">
        <f>IF(N435="sníž. přenesená",J435,0)</f>
        <v>0</v>
      </c>
      <c r="BI435" s="229">
        <f>IF(N435="nulová",J435,0)</f>
        <v>0</v>
      </c>
      <c r="BJ435" s="14" t="s">
        <v>78</v>
      </c>
      <c r="BK435" s="229">
        <f>ROUND(I435*H435,2)</f>
        <v>0</v>
      </c>
      <c r="BL435" s="14" t="s">
        <v>211</v>
      </c>
      <c r="BM435" s="228" t="s">
        <v>1260</v>
      </c>
    </row>
    <row r="436" s="2" customFormat="1" ht="24.15" customHeight="1">
      <c r="A436" s="35"/>
      <c r="B436" s="36"/>
      <c r="C436" s="216" t="s">
        <v>1261</v>
      </c>
      <c r="D436" s="216" t="s">
        <v>149</v>
      </c>
      <c r="E436" s="217" t="s">
        <v>1262</v>
      </c>
      <c r="F436" s="218" t="s">
        <v>1263</v>
      </c>
      <c r="G436" s="219" t="s">
        <v>234</v>
      </c>
      <c r="H436" s="220">
        <v>910.19200000000001</v>
      </c>
      <c r="I436" s="221"/>
      <c r="J436" s="222">
        <f>ROUND(I436*H436,2)</f>
        <v>0</v>
      </c>
      <c r="K436" s="223"/>
      <c r="L436" s="41"/>
      <c r="M436" s="224" t="s">
        <v>1</v>
      </c>
      <c r="N436" s="225" t="s">
        <v>38</v>
      </c>
      <c r="O436" s="88"/>
      <c r="P436" s="226">
        <f>O436*H436</f>
        <v>0</v>
      </c>
      <c r="Q436" s="226">
        <v>0.00027999999999999998</v>
      </c>
      <c r="R436" s="226">
        <f>Q436*H436</f>
        <v>0.25485375999999998</v>
      </c>
      <c r="S436" s="226">
        <v>0</v>
      </c>
      <c r="T436" s="227">
        <f>S436*H436</f>
        <v>0</v>
      </c>
      <c r="U436" s="35"/>
      <c r="V436" s="35"/>
      <c r="W436" s="35"/>
      <c r="X436" s="35"/>
      <c r="Y436" s="35"/>
      <c r="Z436" s="35"/>
      <c r="AA436" s="35"/>
      <c r="AB436" s="35"/>
      <c r="AC436" s="35"/>
      <c r="AD436" s="35"/>
      <c r="AE436" s="35"/>
      <c r="AR436" s="228" t="s">
        <v>211</v>
      </c>
      <c r="AT436" s="228" t="s">
        <v>149</v>
      </c>
      <c r="AU436" s="228" t="s">
        <v>82</v>
      </c>
      <c r="AY436" s="14" t="s">
        <v>147</v>
      </c>
      <c r="BE436" s="229">
        <f>IF(N436="základní",J436,0)</f>
        <v>0</v>
      </c>
      <c r="BF436" s="229">
        <f>IF(N436="snížená",J436,0)</f>
        <v>0</v>
      </c>
      <c r="BG436" s="229">
        <f>IF(N436="zákl. přenesená",J436,0)</f>
        <v>0</v>
      </c>
      <c r="BH436" s="229">
        <f>IF(N436="sníž. přenesená",J436,0)</f>
        <v>0</v>
      </c>
      <c r="BI436" s="229">
        <f>IF(N436="nulová",J436,0)</f>
        <v>0</v>
      </c>
      <c r="BJ436" s="14" t="s">
        <v>78</v>
      </c>
      <c r="BK436" s="229">
        <f>ROUND(I436*H436,2)</f>
        <v>0</v>
      </c>
      <c r="BL436" s="14" t="s">
        <v>211</v>
      </c>
      <c r="BM436" s="228" t="s">
        <v>1264</v>
      </c>
    </row>
    <row r="437" s="12" customFormat="1" ht="25.92" customHeight="1">
      <c r="A437" s="12"/>
      <c r="B437" s="200"/>
      <c r="C437" s="201"/>
      <c r="D437" s="202" t="s">
        <v>72</v>
      </c>
      <c r="E437" s="203" t="s">
        <v>207</v>
      </c>
      <c r="F437" s="203" t="s">
        <v>1265</v>
      </c>
      <c r="G437" s="201"/>
      <c r="H437" s="201"/>
      <c r="I437" s="204"/>
      <c r="J437" s="205">
        <f>BK437</f>
        <v>0</v>
      </c>
      <c r="K437" s="201"/>
      <c r="L437" s="206"/>
      <c r="M437" s="207"/>
      <c r="N437" s="208"/>
      <c r="O437" s="208"/>
      <c r="P437" s="209">
        <f>P438</f>
        <v>0</v>
      </c>
      <c r="Q437" s="208"/>
      <c r="R437" s="209">
        <f>R438</f>
        <v>1.67405</v>
      </c>
      <c r="S437" s="208"/>
      <c r="T437" s="210">
        <f>T438</f>
        <v>0</v>
      </c>
      <c r="U437" s="12"/>
      <c r="V437" s="12"/>
      <c r="W437" s="12"/>
      <c r="X437" s="12"/>
      <c r="Y437" s="12"/>
      <c r="Z437" s="12"/>
      <c r="AA437" s="12"/>
      <c r="AB437" s="12"/>
      <c r="AC437" s="12"/>
      <c r="AD437" s="12"/>
      <c r="AE437" s="12"/>
      <c r="AR437" s="211" t="s">
        <v>85</v>
      </c>
      <c r="AT437" s="212" t="s">
        <v>72</v>
      </c>
      <c r="AU437" s="212" t="s">
        <v>73</v>
      </c>
      <c r="AY437" s="211" t="s">
        <v>147</v>
      </c>
      <c r="BK437" s="213">
        <f>BK438</f>
        <v>0</v>
      </c>
    </row>
    <row r="438" s="12" customFormat="1" ht="22.8" customHeight="1">
      <c r="A438" s="12"/>
      <c r="B438" s="200"/>
      <c r="C438" s="201"/>
      <c r="D438" s="202" t="s">
        <v>72</v>
      </c>
      <c r="E438" s="214" t="s">
        <v>1266</v>
      </c>
      <c r="F438" s="214" t="s">
        <v>1267</v>
      </c>
      <c r="G438" s="201"/>
      <c r="H438" s="201"/>
      <c r="I438" s="204"/>
      <c r="J438" s="215">
        <f>BK438</f>
        <v>0</v>
      </c>
      <c r="K438" s="201"/>
      <c r="L438" s="206"/>
      <c r="M438" s="207"/>
      <c r="N438" s="208"/>
      <c r="O438" s="208"/>
      <c r="P438" s="209">
        <f>P439</f>
        <v>0</v>
      </c>
      <c r="Q438" s="208"/>
      <c r="R438" s="209">
        <f>R439</f>
        <v>1.67405</v>
      </c>
      <c r="S438" s="208"/>
      <c r="T438" s="210">
        <f>T439</f>
        <v>0</v>
      </c>
      <c r="U438" s="12"/>
      <c r="V438" s="12"/>
      <c r="W438" s="12"/>
      <c r="X438" s="12"/>
      <c r="Y438" s="12"/>
      <c r="Z438" s="12"/>
      <c r="AA438" s="12"/>
      <c r="AB438" s="12"/>
      <c r="AC438" s="12"/>
      <c r="AD438" s="12"/>
      <c r="AE438" s="12"/>
      <c r="AR438" s="211" t="s">
        <v>85</v>
      </c>
      <c r="AT438" s="212" t="s">
        <v>72</v>
      </c>
      <c r="AU438" s="212" t="s">
        <v>78</v>
      </c>
      <c r="AY438" s="211" t="s">
        <v>147</v>
      </c>
      <c r="BK438" s="213">
        <f>BK439</f>
        <v>0</v>
      </c>
    </row>
    <row r="439" s="2" customFormat="1" ht="33" customHeight="1">
      <c r="A439" s="35"/>
      <c r="B439" s="36"/>
      <c r="C439" s="216" t="s">
        <v>1268</v>
      </c>
      <c r="D439" s="216" t="s">
        <v>149</v>
      </c>
      <c r="E439" s="217" t="s">
        <v>1269</v>
      </c>
      <c r="F439" s="218" t="s">
        <v>1270</v>
      </c>
      <c r="G439" s="219" t="s">
        <v>189</v>
      </c>
      <c r="H439" s="220">
        <v>1</v>
      </c>
      <c r="I439" s="221"/>
      <c r="J439" s="222">
        <f>ROUND(I439*H439,2)</f>
        <v>0</v>
      </c>
      <c r="K439" s="223"/>
      <c r="L439" s="41"/>
      <c r="M439" s="224" t="s">
        <v>1</v>
      </c>
      <c r="N439" s="225" t="s">
        <v>38</v>
      </c>
      <c r="O439" s="88"/>
      <c r="P439" s="226">
        <f>O439*H439</f>
        <v>0</v>
      </c>
      <c r="Q439" s="226">
        <v>1.67405</v>
      </c>
      <c r="R439" s="226">
        <f>Q439*H439</f>
        <v>1.67405</v>
      </c>
      <c r="S439" s="226">
        <v>0</v>
      </c>
      <c r="T439" s="227">
        <f>S439*H439</f>
        <v>0</v>
      </c>
      <c r="U439" s="35"/>
      <c r="V439" s="35"/>
      <c r="W439" s="35"/>
      <c r="X439" s="35"/>
      <c r="Y439" s="35"/>
      <c r="Z439" s="35"/>
      <c r="AA439" s="35"/>
      <c r="AB439" s="35"/>
      <c r="AC439" s="35"/>
      <c r="AD439" s="35"/>
      <c r="AE439" s="35"/>
      <c r="AR439" s="228" t="s">
        <v>408</v>
      </c>
      <c r="AT439" s="228" t="s">
        <v>149</v>
      </c>
      <c r="AU439" s="228" t="s">
        <v>82</v>
      </c>
      <c r="AY439" s="14" t="s">
        <v>147</v>
      </c>
      <c r="BE439" s="229">
        <f>IF(N439="základní",J439,0)</f>
        <v>0</v>
      </c>
      <c r="BF439" s="229">
        <f>IF(N439="snížená",J439,0)</f>
        <v>0</v>
      </c>
      <c r="BG439" s="229">
        <f>IF(N439="zákl. přenesená",J439,0)</f>
        <v>0</v>
      </c>
      <c r="BH439" s="229">
        <f>IF(N439="sníž. přenesená",J439,0)</f>
        <v>0</v>
      </c>
      <c r="BI439" s="229">
        <f>IF(N439="nulová",J439,0)</f>
        <v>0</v>
      </c>
      <c r="BJ439" s="14" t="s">
        <v>78</v>
      </c>
      <c r="BK439" s="229">
        <f>ROUND(I439*H439,2)</f>
        <v>0</v>
      </c>
      <c r="BL439" s="14" t="s">
        <v>408</v>
      </c>
      <c r="BM439" s="228" t="s">
        <v>1271</v>
      </c>
    </row>
    <row r="440" s="12" customFormat="1" ht="25.92" customHeight="1">
      <c r="A440" s="12"/>
      <c r="B440" s="200"/>
      <c r="C440" s="201"/>
      <c r="D440" s="202" t="s">
        <v>72</v>
      </c>
      <c r="E440" s="203" t="s">
        <v>1272</v>
      </c>
      <c r="F440" s="203" t="s">
        <v>1273</v>
      </c>
      <c r="G440" s="201"/>
      <c r="H440" s="201"/>
      <c r="I440" s="204"/>
      <c r="J440" s="205">
        <f>BK440</f>
        <v>0</v>
      </c>
      <c r="K440" s="201"/>
      <c r="L440" s="206"/>
      <c r="M440" s="207"/>
      <c r="N440" s="208"/>
      <c r="O440" s="208"/>
      <c r="P440" s="209">
        <f>P441</f>
        <v>0</v>
      </c>
      <c r="Q440" s="208"/>
      <c r="R440" s="209">
        <f>R441</f>
        <v>0</v>
      </c>
      <c r="S440" s="208"/>
      <c r="T440" s="210">
        <f>T441</f>
        <v>0</v>
      </c>
      <c r="U440" s="12"/>
      <c r="V440" s="12"/>
      <c r="W440" s="12"/>
      <c r="X440" s="12"/>
      <c r="Y440" s="12"/>
      <c r="Z440" s="12"/>
      <c r="AA440" s="12"/>
      <c r="AB440" s="12"/>
      <c r="AC440" s="12"/>
      <c r="AD440" s="12"/>
      <c r="AE440" s="12"/>
      <c r="AR440" s="211" t="s">
        <v>88</v>
      </c>
      <c r="AT440" s="212" t="s">
        <v>72</v>
      </c>
      <c r="AU440" s="212" t="s">
        <v>73</v>
      </c>
      <c r="AY440" s="211" t="s">
        <v>147</v>
      </c>
      <c r="BK440" s="213">
        <f>BK441</f>
        <v>0</v>
      </c>
    </row>
    <row r="441" s="2" customFormat="1" ht="24.15" customHeight="1">
      <c r="A441" s="35"/>
      <c r="B441" s="36"/>
      <c r="C441" s="216" t="s">
        <v>1274</v>
      </c>
      <c r="D441" s="216" t="s">
        <v>149</v>
      </c>
      <c r="E441" s="217" t="s">
        <v>1275</v>
      </c>
      <c r="F441" s="218" t="s">
        <v>1276</v>
      </c>
      <c r="G441" s="219" t="s">
        <v>152</v>
      </c>
      <c r="H441" s="220">
        <v>12</v>
      </c>
      <c r="I441" s="221"/>
      <c r="J441" s="222">
        <f>ROUND(I441*H441,2)</f>
        <v>0</v>
      </c>
      <c r="K441" s="223"/>
      <c r="L441" s="41"/>
      <c r="M441" s="241" t="s">
        <v>1</v>
      </c>
      <c r="N441" s="242" t="s">
        <v>38</v>
      </c>
      <c r="O441" s="243"/>
      <c r="P441" s="244">
        <f>O441*H441</f>
        <v>0</v>
      </c>
      <c r="Q441" s="244">
        <v>0</v>
      </c>
      <c r="R441" s="244">
        <f>Q441*H441</f>
        <v>0</v>
      </c>
      <c r="S441" s="244">
        <v>0</v>
      </c>
      <c r="T441" s="245">
        <f>S441*H441</f>
        <v>0</v>
      </c>
      <c r="U441" s="35"/>
      <c r="V441" s="35"/>
      <c r="W441" s="35"/>
      <c r="X441" s="35"/>
      <c r="Y441" s="35"/>
      <c r="Z441" s="35"/>
      <c r="AA441" s="35"/>
      <c r="AB441" s="35"/>
      <c r="AC441" s="35"/>
      <c r="AD441" s="35"/>
      <c r="AE441" s="35"/>
      <c r="AR441" s="228" t="s">
        <v>1277</v>
      </c>
      <c r="AT441" s="228" t="s">
        <v>149</v>
      </c>
      <c r="AU441" s="228" t="s">
        <v>78</v>
      </c>
      <c r="AY441" s="14" t="s">
        <v>147</v>
      </c>
      <c r="BE441" s="229">
        <f>IF(N441="základní",J441,0)</f>
        <v>0</v>
      </c>
      <c r="BF441" s="229">
        <f>IF(N441="snížená",J441,0)</f>
        <v>0</v>
      </c>
      <c r="BG441" s="229">
        <f>IF(N441="zákl. přenesená",J441,0)</f>
        <v>0</v>
      </c>
      <c r="BH441" s="229">
        <f>IF(N441="sníž. přenesená",J441,0)</f>
        <v>0</v>
      </c>
      <c r="BI441" s="229">
        <f>IF(N441="nulová",J441,0)</f>
        <v>0</v>
      </c>
      <c r="BJ441" s="14" t="s">
        <v>78</v>
      </c>
      <c r="BK441" s="229">
        <f>ROUND(I441*H441,2)</f>
        <v>0</v>
      </c>
      <c r="BL441" s="14" t="s">
        <v>1277</v>
      </c>
      <c r="BM441" s="228" t="s">
        <v>1278</v>
      </c>
    </row>
    <row r="442" s="2" customFormat="1" ht="6.96" customHeight="1">
      <c r="A442" s="35"/>
      <c r="B442" s="63"/>
      <c r="C442" s="64"/>
      <c r="D442" s="64"/>
      <c r="E442" s="64"/>
      <c r="F442" s="64"/>
      <c r="G442" s="64"/>
      <c r="H442" s="64"/>
      <c r="I442" s="64"/>
      <c r="J442" s="64"/>
      <c r="K442" s="64"/>
      <c r="L442" s="41"/>
      <c r="M442" s="35"/>
      <c r="O442" s="35"/>
      <c r="P442" s="35"/>
      <c r="Q442" s="35"/>
      <c r="R442" s="35"/>
      <c r="S442" s="35"/>
      <c r="T442" s="35"/>
      <c r="U442" s="35"/>
      <c r="V442" s="35"/>
      <c r="W442" s="35"/>
      <c r="X442" s="35"/>
      <c r="Y442" s="35"/>
      <c r="Z442" s="35"/>
      <c r="AA442" s="35"/>
      <c r="AB442" s="35"/>
      <c r="AC442" s="35"/>
      <c r="AD442" s="35"/>
      <c r="AE442" s="35"/>
    </row>
  </sheetData>
  <sheetProtection sheet="1" autoFilter="0" formatColumns="0" formatRows="0" objects="1" scenarios="1" spinCount="100000" saltValue="yiJNkDSpeT3x+wV/sGBvQV4rsHET+PLMI5+RocLurgkjM9zWpyeneSRH/cnXa2wKMQLHxY5kZeBzRo+RXmeBOw==" hashValue="MXQq8SJh7u08kRq5ELKrCO+KfW8oSXYWKZpFmS+qsbAc6zbMVU2zDhzDrk/O9VkqcPehJ6fv7jfLTDxqPPINAA==" algorithmName="SHA-512" password="CC35"/>
  <autoFilter ref="C142:K441"/>
  <mergeCells count="9">
    <mergeCell ref="E7:H7"/>
    <mergeCell ref="E9:H9"/>
    <mergeCell ref="E18:H18"/>
    <mergeCell ref="E27:H27"/>
    <mergeCell ref="E85:H85"/>
    <mergeCell ref="E87:H87"/>
    <mergeCell ref="E133:H133"/>
    <mergeCell ref="E135:H13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84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Kalinův mlýn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1279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14. 12. 2023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ROUND(J137,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ROUND((SUM(BE137:BE327)),  2)</f>
        <v>0</v>
      </c>
      <c r="G33" s="35"/>
      <c r="H33" s="35"/>
      <c r="I33" s="152">
        <v>0.20999999999999999</v>
      </c>
      <c r="J33" s="151">
        <f>ROUND(((SUM(BE137:BE327))*I33),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ROUND((SUM(BF137:BF327)),  2)</f>
        <v>0</v>
      </c>
      <c r="G34" s="35"/>
      <c r="H34" s="35"/>
      <c r="I34" s="152">
        <v>0.14999999999999999</v>
      </c>
      <c r="J34" s="151">
        <f>ROUND(((SUM(BF137:BF327))*I34),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ROUND((SUM(BG137:BG327)),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ROUND((SUM(BH137:BH327)),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ROUND((SUM(BI137:BI327)),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Kalinův mlýn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2 - ZTI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J137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J138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106</v>
      </c>
      <c r="E98" s="185"/>
      <c r="F98" s="185"/>
      <c r="G98" s="185"/>
      <c r="H98" s="185"/>
      <c r="I98" s="185"/>
      <c r="J98" s="186">
        <f>J139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108</v>
      </c>
      <c r="E99" s="185"/>
      <c r="F99" s="185"/>
      <c r="G99" s="185"/>
      <c r="H99" s="185"/>
      <c r="I99" s="185"/>
      <c r="J99" s="186">
        <f>J155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109</v>
      </c>
      <c r="E100" s="185"/>
      <c r="F100" s="185"/>
      <c r="G100" s="185"/>
      <c r="H100" s="185"/>
      <c r="I100" s="185"/>
      <c r="J100" s="186">
        <f>J157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111</v>
      </c>
      <c r="E101" s="185"/>
      <c r="F101" s="185"/>
      <c r="G101" s="185"/>
      <c r="H101" s="185"/>
      <c r="I101" s="185"/>
      <c r="J101" s="186">
        <f>J159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1280</v>
      </c>
      <c r="E102" s="185"/>
      <c r="F102" s="185"/>
      <c r="G102" s="185"/>
      <c r="H102" s="185"/>
      <c r="I102" s="185"/>
      <c r="J102" s="186">
        <f>J162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112</v>
      </c>
      <c r="E103" s="185"/>
      <c r="F103" s="185"/>
      <c r="G103" s="185"/>
      <c r="H103" s="185"/>
      <c r="I103" s="185"/>
      <c r="J103" s="186">
        <f>J169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113</v>
      </c>
      <c r="E104" s="185"/>
      <c r="F104" s="185"/>
      <c r="G104" s="185"/>
      <c r="H104" s="185"/>
      <c r="I104" s="185"/>
      <c r="J104" s="186">
        <f>J176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114</v>
      </c>
      <c r="E105" s="185"/>
      <c r="F105" s="185"/>
      <c r="G105" s="185"/>
      <c r="H105" s="185"/>
      <c r="I105" s="185"/>
      <c r="J105" s="186">
        <f>J182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76"/>
      <c r="C106" s="177"/>
      <c r="D106" s="178" t="s">
        <v>115</v>
      </c>
      <c r="E106" s="179"/>
      <c r="F106" s="179"/>
      <c r="G106" s="179"/>
      <c r="H106" s="179"/>
      <c r="I106" s="179"/>
      <c r="J106" s="180">
        <f>J185</f>
        <v>0</v>
      </c>
      <c r="K106" s="177"/>
      <c r="L106" s="181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82"/>
      <c r="C107" s="183"/>
      <c r="D107" s="184" t="s">
        <v>1281</v>
      </c>
      <c r="E107" s="185"/>
      <c r="F107" s="185"/>
      <c r="G107" s="185"/>
      <c r="H107" s="185"/>
      <c r="I107" s="185"/>
      <c r="J107" s="186">
        <f>J186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1282</v>
      </c>
      <c r="E108" s="185"/>
      <c r="F108" s="185"/>
      <c r="G108" s="185"/>
      <c r="H108" s="185"/>
      <c r="I108" s="185"/>
      <c r="J108" s="186">
        <f>J207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1283</v>
      </c>
      <c r="E109" s="185"/>
      <c r="F109" s="185"/>
      <c r="G109" s="185"/>
      <c r="H109" s="185"/>
      <c r="I109" s="185"/>
      <c r="J109" s="186">
        <f>J253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1284</v>
      </c>
      <c r="E110" s="185"/>
      <c r="F110" s="185"/>
      <c r="G110" s="185"/>
      <c r="H110" s="185"/>
      <c r="I110" s="185"/>
      <c r="J110" s="186">
        <f>J264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1285</v>
      </c>
      <c r="E111" s="185"/>
      <c r="F111" s="185"/>
      <c r="G111" s="185"/>
      <c r="H111" s="185"/>
      <c r="I111" s="185"/>
      <c r="J111" s="186">
        <f>J295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2"/>
      <c r="C112" s="183"/>
      <c r="D112" s="184" t="s">
        <v>1286</v>
      </c>
      <c r="E112" s="185"/>
      <c r="F112" s="185"/>
      <c r="G112" s="185"/>
      <c r="H112" s="185"/>
      <c r="I112" s="185"/>
      <c r="J112" s="186">
        <f>J299</f>
        <v>0</v>
      </c>
      <c r="K112" s="183"/>
      <c r="L112" s="187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2"/>
      <c r="C113" s="183"/>
      <c r="D113" s="184" t="s">
        <v>1287</v>
      </c>
      <c r="E113" s="185"/>
      <c r="F113" s="185"/>
      <c r="G113" s="185"/>
      <c r="H113" s="185"/>
      <c r="I113" s="185"/>
      <c r="J113" s="186">
        <f>J305</f>
        <v>0</v>
      </c>
      <c r="K113" s="183"/>
      <c r="L113" s="187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2"/>
      <c r="C114" s="183"/>
      <c r="D114" s="184" t="s">
        <v>1288</v>
      </c>
      <c r="E114" s="185"/>
      <c r="F114" s="185"/>
      <c r="G114" s="185"/>
      <c r="H114" s="185"/>
      <c r="I114" s="185"/>
      <c r="J114" s="186">
        <f>J310</f>
        <v>0</v>
      </c>
      <c r="K114" s="183"/>
      <c r="L114" s="187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2"/>
      <c r="C115" s="183"/>
      <c r="D115" s="184" t="s">
        <v>121</v>
      </c>
      <c r="E115" s="185"/>
      <c r="F115" s="185"/>
      <c r="G115" s="185"/>
      <c r="H115" s="185"/>
      <c r="I115" s="185"/>
      <c r="J115" s="186">
        <f>J315</f>
        <v>0</v>
      </c>
      <c r="K115" s="183"/>
      <c r="L115" s="187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9" customFormat="1" ht="24.96" customHeight="1">
      <c r="A116" s="9"/>
      <c r="B116" s="176"/>
      <c r="C116" s="177"/>
      <c r="D116" s="178" t="s">
        <v>129</v>
      </c>
      <c r="E116" s="179"/>
      <c r="F116" s="179"/>
      <c r="G116" s="179"/>
      <c r="H116" s="179"/>
      <c r="I116" s="179"/>
      <c r="J116" s="180">
        <f>J324</f>
        <v>0</v>
      </c>
      <c r="K116" s="177"/>
      <c r="L116" s="181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/>
      <c r="AE116" s="9"/>
    </row>
    <row r="117" s="10" customFormat="1" ht="19.92" customHeight="1">
      <c r="A117" s="10"/>
      <c r="B117" s="182"/>
      <c r="C117" s="183"/>
      <c r="D117" s="184" t="s">
        <v>1289</v>
      </c>
      <c r="E117" s="185"/>
      <c r="F117" s="185"/>
      <c r="G117" s="185"/>
      <c r="H117" s="185"/>
      <c r="I117" s="185"/>
      <c r="J117" s="186">
        <f>J325</f>
        <v>0</v>
      </c>
      <c r="K117" s="183"/>
      <c r="L117" s="187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2" customFormat="1" ht="21.84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63"/>
      <c r="C119" s="64"/>
      <c r="D119" s="64"/>
      <c r="E119" s="64"/>
      <c r="F119" s="64"/>
      <c r="G119" s="64"/>
      <c r="H119" s="64"/>
      <c r="I119" s="64"/>
      <c r="J119" s="64"/>
      <c r="K119" s="64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3" s="2" customFormat="1" ht="6.96" customHeight="1">
      <c r="A123" s="35"/>
      <c r="B123" s="65"/>
      <c r="C123" s="66"/>
      <c r="D123" s="66"/>
      <c r="E123" s="66"/>
      <c r="F123" s="66"/>
      <c r="G123" s="66"/>
      <c r="H123" s="66"/>
      <c r="I123" s="66"/>
      <c r="J123" s="66"/>
      <c r="K123" s="66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24.96" customHeight="1">
      <c r="A124" s="35"/>
      <c r="B124" s="36"/>
      <c r="C124" s="20" t="s">
        <v>132</v>
      </c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6.96" customHeight="1">
      <c r="A125" s="35"/>
      <c r="B125" s="36"/>
      <c r="C125" s="37"/>
      <c r="D125" s="37"/>
      <c r="E125" s="37"/>
      <c r="F125" s="37"/>
      <c r="G125" s="37"/>
      <c r="H125" s="37"/>
      <c r="I125" s="37"/>
      <c r="J125" s="37"/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12" customHeight="1">
      <c r="A126" s="35"/>
      <c r="B126" s="36"/>
      <c r="C126" s="29" t="s">
        <v>16</v>
      </c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6.5" customHeight="1">
      <c r="A127" s="35"/>
      <c r="B127" s="36"/>
      <c r="C127" s="37"/>
      <c r="D127" s="37"/>
      <c r="E127" s="171" t="str">
        <f>E7</f>
        <v>Kalinův mlýn</v>
      </c>
      <c r="F127" s="29"/>
      <c r="G127" s="29"/>
      <c r="H127" s="29"/>
      <c r="I127" s="37"/>
      <c r="J127" s="37"/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2" customHeight="1">
      <c r="A128" s="35"/>
      <c r="B128" s="36"/>
      <c r="C128" s="29" t="s">
        <v>98</v>
      </c>
      <c r="D128" s="37"/>
      <c r="E128" s="37"/>
      <c r="F128" s="37"/>
      <c r="G128" s="37"/>
      <c r="H128" s="37"/>
      <c r="I128" s="37"/>
      <c r="J128" s="37"/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6.5" customHeight="1">
      <c r="A129" s="35"/>
      <c r="B129" s="36"/>
      <c r="C129" s="37"/>
      <c r="D129" s="37"/>
      <c r="E129" s="73" t="str">
        <f>E9</f>
        <v>2 - ZTI</v>
      </c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2" customFormat="1" ht="6.96" customHeight="1">
      <c r="A130" s="35"/>
      <c r="B130" s="36"/>
      <c r="C130" s="37"/>
      <c r="D130" s="37"/>
      <c r="E130" s="37"/>
      <c r="F130" s="37"/>
      <c r="G130" s="37"/>
      <c r="H130" s="37"/>
      <c r="I130" s="37"/>
      <c r="J130" s="37"/>
      <c r="K130" s="37"/>
      <c r="L130" s="60"/>
      <c r="S130" s="35"/>
      <c r="T130" s="35"/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</row>
    <row r="131" s="2" customFormat="1" ht="12" customHeight="1">
      <c r="A131" s="35"/>
      <c r="B131" s="36"/>
      <c r="C131" s="29" t="s">
        <v>20</v>
      </c>
      <c r="D131" s="37"/>
      <c r="E131" s="37"/>
      <c r="F131" s="24" t="str">
        <f>F12</f>
        <v xml:space="preserve"> </v>
      </c>
      <c r="G131" s="37"/>
      <c r="H131" s="37"/>
      <c r="I131" s="29" t="s">
        <v>22</v>
      </c>
      <c r="J131" s="76" t="str">
        <f>IF(J12="","",J12)</f>
        <v>14. 12. 2023</v>
      </c>
      <c r="K131" s="37"/>
      <c r="L131" s="60"/>
      <c r="S131" s="35"/>
      <c r="T131" s="35"/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</row>
    <row r="132" s="2" customFormat="1" ht="6.96" customHeight="1">
      <c r="A132" s="35"/>
      <c r="B132" s="36"/>
      <c r="C132" s="37"/>
      <c r="D132" s="37"/>
      <c r="E132" s="37"/>
      <c r="F132" s="37"/>
      <c r="G132" s="37"/>
      <c r="H132" s="37"/>
      <c r="I132" s="37"/>
      <c r="J132" s="37"/>
      <c r="K132" s="37"/>
      <c r="L132" s="60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  <row r="133" s="2" customFormat="1" ht="15.15" customHeight="1">
      <c r="A133" s="35"/>
      <c r="B133" s="36"/>
      <c r="C133" s="29" t="s">
        <v>24</v>
      </c>
      <c r="D133" s="37"/>
      <c r="E133" s="37"/>
      <c r="F133" s="24" t="str">
        <f>E15</f>
        <v xml:space="preserve"> </v>
      </c>
      <c r="G133" s="37"/>
      <c r="H133" s="37"/>
      <c r="I133" s="29" t="s">
        <v>29</v>
      </c>
      <c r="J133" s="33" t="str">
        <f>E21</f>
        <v xml:space="preserve"> </v>
      </c>
      <c r="K133" s="37"/>
      <c r="L133" s="60"/>
      <c r="S133" s="35"/>
      <c r="T133" s="35"/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</row>
    <row r="134" s="2" customFormat="1" ht="15.15" customHeight="1">
      <c r="A134" s="35"/>
      <c r="B134" s="36"/>
      <c r="C134" s="29" t="s">
        <v>27</v>
      </c>
      <c r="D134" s="37"/>
      <c r="E134" s="37"/>
      <c r="F134" s="24" t="str">
        <f>IF(E18="","",E18)</f>
        <v>Vyplň údaj</v>
      </c>
      <c r="G134" s="37"/>
      <c r="H134" s="37"/>
      <c r="I134" s="29" t="s">
        <v>31</v>
      </c>
      <c r="J134" s="33" t="str">
        <f>E24</f>
        <v xml:space="preserve"> </v>
      </c>
      <c r="K134" s="37"/>
      <c r="L134" s="60"/>
      <c r="S134" s="35"/>
      <c r="T134" s="35"/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</row>
    <row r="135" s="2" customFormat="1" ht="10.32" customHeight="1">
      <c r="A135" s="35"/>
      <c r="B135" s="36"/>
      <c r="C135" s="37"/>
      <c r="D135" s="37"/>
      <c r="E135" s="37"/>
      <c r="F135" s="37"/>
      <c r="G135" s="37"/>
      <c r="H135" s="37"/>
      <c r="I135" s="37"/>
      <c r="J135" s="37"/>
      <c r="K135" s="37"/>
      <c r="L135" s="60"/>
      <c r="S135" s="35"/>
      <c r="T135" s="35"/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</row>
    <row r="136" s="11" customFormat="1" ht="29.28" customHeight="1">
      <c r="A136" s="188"/>
      <c r="B136" s="189"/>
      <c r="C136" s="190" t="s">
        <v>133</v>
      </c>
      <c r="D136" s="191" t="s">
        <v>58</v>
      </c>
      <c r="E136" s="191" t="s">
        <v>54</v>
      </c>
      <c r="F136" s="191" t="s">
        <v>55</v>
      </c>
      <c r="G136" s="191" t="s">
        <v>134</v>
      </c>
      <c r="H136" s="191" t="s">
        <v>135</v>
      </c>
      <c r="I136" s="191" t="s">
        <v>136</v>
      </c>
      <c r="J136" s="192" t="s">
        <v>102</v>
      </c>
      <c r="K136" s="193" t="s">
        <v>137</v>
      </c>
      <c r="L136" s="194"/>
      <c r="M136" s="97" t="s">
        <v>1</v>
      </c>
      <c r="N136" s="98" t="s">
        <v>37</v>
      </c>
      <c r="O136" s="98" t="s">
        <v>138</v>
      </c>
      <c r="P136" s="98" t="s">
        <v>139</v>
      </c>
      <c r="Q136" s="98" t="s">
        <v>140</v>
      </c>
      <c r="R136" s="98" t="s">
        <v>141</v>
      </c>
      <c r="S136" s="98" t="s">
        <v>142</v>
      </c>
      <c r="T136" s="99" t="s">
        <v>143</v>
      </c>
      <c r="U136" s="188"/>
      <c r="V136" s="188"/>
      <c r="W136" s="188"/>
      <c r="X136" s="188"/>
      <c r="Y136" s="188"/>
      <c r="Z136" s="188"/>
      <c r="AA136" s="188"/>
      <c r="AB136" s="188"/>
      <c r="AC136" s="188"/>
      <c r="AD136" s="188"/>
      <c r="AE136" s="188"/>
    </row>
    <row r="137" s="2" customFormat="1" ht="22.8" customHeight="1">
      <c r="A137" s="35"/>
      <c r="B137" s="36"/>
      <c r="C137" s="104" t="s">
        <v>144</v>
      </c>
      <c r="D137" s="37"/>
      <c r="E137" s="37"/>
      <c r="F137" s="37"/>
      <c r="G137" s="37"/>
      <c r="H137" s="37"/>
      <c r="I137" s="37"/>
      <c r="J137" s="195">
        <f>BK137</f>
        <v>0</v>
      </c>
      <c r="K137" s="37"/>
      <c r="L137" s="41"/>
      <c r="M137" s="100"/>
      <c r="N137" s="196"/>
      <c r="O137" s="101"/>
      <c r="P137" s="197">
        <f>P138+P185+P324</f>
        <v>0</v>
      </c>
      <c r="Q137" s="101"/>
      <c r="R137" s="197">
        <f>R138+R185+R324</f>
        <v>11.47909192</v>
      </c>
      <c r="S137" s="101"/>
      <c r="T137" s="198">
        <f>T138+T185+T324</f>
        <v>10.769989999999998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T137" s="14" t="s">
        <v>72</v>
      </c>
      <c r="AU137" s="14" t="s">
        <v>104</v>
      </c>
      <c r="BK137" s="199">
        <f>BK138+BK185+BK324</f>
        <v>0</v>
      </c>
    </row>
    <row r="138" s="12" customFormat="1" ht="25.92" customHeight="1">
      <c r="A138" s="12"/>
      <c r="B138" s="200"/>
      <c r="C138" s="201"/>
      <c r="D138" s="202" t="s">
        <v>72</v>
      </c>
      <c r="E138" s="203" t="s">
        <v>145</v>
      </c>
      <c r="F138" s="203" t="s">
        <v>146</v>
      </c>
      <c r="G138" s="201"/>
      <c r="H138" s="201"/>
      <c r="I138" s="204"/>
      <c r="J138" s="205">
        <f>BK138</f>
        <v>0</v>
      </c>
      <c r="K138" s="201"/>
      <c r="L138" s="206"/>
      <c r="M138" s="207"/>
      <c r="N138" s="208"/>
      <c r="O138" s="208"/>
      <c r="P138" s="209">
        <f>P139+P155+P157+P159+P162+P169+P176+P182</f>
        <v>0</v>
      </c>
      <c r="Q138" s="208"/>
      <c r="R138" s="209">
        <f>R139+R155+R157+R159+R162+R169+R176+R182</f>
        <v>10.47798392</v>
      </c>
      <c r="S138" s="208"/>
      <c r="T138" s="210">
        <f>T139+T155+T157+T159+T162+T169+T176+T182</f>
        <v>10.057199999999998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11" t="s">
        <v>78</v>
      </c>
      <c r="AT138" s="212" t="s">
        <v>72</v>
      </c>
      <c r="AU138" s="212" t="s">
        <v>73</v>
      </c>
      <c r="AY138" s="211" t="s">
        <v>147</v>
      </c>
      <c r="BK138" s="213">
        <f>BK139+BK155+BK157+BK159+BK162+BK169+BK176+BK182</f>
        <v>0</v>
      </c>
    </row>
    <row r="139" s="12" customFormat="1" ht="22.8" customHeight="1">
      <c r="A139" s="12"/>
      <c r="B139" s="200"/>
      <c r="C139" s="201"/>
      <c r="D139" s="202" t="s">
        <v>72</v>
      </c>
      <c r="E139" s="214" t="s">
        <v>78</v>
      </c>
      <c r="F139" s="214" t="s">
        <v>148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SUM(P140:P154)</f>
        <v>0</v>
      </c>
      <c r="Q139" s="208"/>
      <c r="R139" s="209">
        <f>SUM(R140:R154)</f>
        <v>6.3222300000000002</v>
      </c>
      <c r="S139" s="208"/>
      <c r="T139" s="210">
        <f>SUM(T140:T154)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78</v>
      </c>
      <c r="AT139" s="212" t="s">
        <v>72</v>
      </c>
      <c r="AU139" s="212" t="s">
        <v>78</v>
      </c>
      <c r="AY139" s="211" t="s">
        <v>147</v>
      </c>
      <c r="BK139" s="213">
        <f>SUM(BK140:BK154)</f>
        <v>0</v>
      </c>
    </row>
    <row r="140" s="2" customFormat="1" ht="24.15" customHeight="1">
      <c r="A140" s="35"/>
      <c r="B140" s="36"/>
      <c r="C140" s="216" t="s">
        <v>78</v>
      </c>
      <c r="D140" s="216" t="s">
        <v>149</v>
      </c>
      <c r="E140" s="217" t="s">
        <v>150</v>
      </c>
      <c r="F140" s="218" t="s">
        <v>151</v>
      </c>
      <c r="G140" s="219" t="s">
        <v>152</v>
      </c>
      <c r="H140" s="220">
        <v>20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3.0000000000000001E-05</v>
      </c>
      <c r="R140" s="226">
        <f>Q140*H140</f>
        <v>0.00060000000000000006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88</v>
      </c>
      <c r="AT140" s="228" t="s">
        <v>149</v>
      </c>
      <c r="AU140" s="228" t="s">
        <v>82</v>
      </c>
      <c r="AY140" s="14" t="s">
        <v>147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78</v>
      </c>
      <c r="BK140" s="229">
        <f>ROUND(I140*H140,2)</f>
        <v>0</v>
      </c>
      <c r="BL140" s="14" t="s">
        <v>88</v>
      </c>
      <c r="BM140" s="228" t="s">
        <v>1290</v>
      </c>
    </row>
    <row r="141" s="2" customFormat="1" ht="24.15" customHeight="1">
      <c r="A141" s="35"/>
      <c r="B141" s="36"/>
      <c r="C141" s="216" t="s">
        <v>82</v>
      </c>
      <c r="D141" s="216" t="s">
        <v>149</v>
      </c>
      <c r="E141" s="217" t="s">
        <v>154</v>
      </c>
      <c r="F141" s="218" t="s">
        <v>155</v>
      </c>
      <c r="G141" s="219" t="s">
        <v>156</v>
      </c>
      <c r="H141" s="220">
        <v>3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88</v>
      </c>
      <c r="AT141" s="228" t="s">
        <v>149</v>
      </c>
      <c r="AU141" s="228" t="s">
        <v>82</v>
      </c>
      <c r="AY141" s="14" t="s">
        <v>147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78</v>
      </c>
      <c r="BK141" s="229">
        <f>ROUND(I141*H141,2)</f>
        <v>0</v>
      </c>
      <c r="BL141" s="14" t="s">
        <v>88</v>
      </c>
      <c r="BM141" s="228" t="s">
        <v>1291</v>
      </c>
    </row>
    <row r="142" s="2" customFormat="1" ht="33" customHeight="1">
      <c r="A142" s="35"/>
      <c r="B142" s="36"/>
      <c r="C142" s="216" t="s">
        <v>85</v>
      </c>
      <c r="D142" s="216" t="s">
        <v>149</v>
      </c>
      <c r="E142" s="217" t="s">
        <v>1292</v>
      </c>
      <c r="F142" s="218" t="s">
        <v>1293</v>
      </c>
      <c r="G142" s="219" t="s">
        <v>160</v>
      </c>
      <c r="H142" s="220">
        <v>10.5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88</v>
      </c>
      <c r="AT142" s="228" t="s">
        <v>149</v>
      </c>
      <c r="AU142" s="228" t="s">
        <v>82</v>
      </c>
      <c r="AY142" s="14" t="s">
        <v>147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78</v>
      </c>
      <c r="BK142" s="229">
        <f>ROUND(I142*H142,2)</f>
        <v>0</v>
      </c>
      <c r="BL142" s="14" t="s">
        <v>88</v>
      </c>
      <c r="BM142" s="228" t="s">
        <v>1294</v>
      </c>
    </row>
    <row r="143" s="2" customFormat="1" ht="21.75" customHeight="1">
      <c r="A143" s="35"/>
      <c r="B143" s="36"/>
      <c r="C143" s="216" t="s">
        <v>88</v>
      </c>
      <c r="D143" s="216" t="s">
        <v>149</v>
      </c>
      <c r="E143" s="217" t="s">
        <v>1295</v>
      </c>
      <c r="F143" s="218" t="s">
        <v>1296</v>
      </c>
      <c r="G143" s="219" t="s">
        <v>234</v>
      </c>
      <c r="H143" s="220">
        <v>20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0.00084000000000000003</v>
      </c>
      <c r="R143" s="226">
        <f>Q143*H143</f>
        <v>0.016800000000000002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88</v>
      </c>
      <c r="AT143" s="228" t="s">
        <v>149</v>
      </c>
      <c r="AU143" s="228" t="s">
        <v>82</v>
      </c>
      <c r="AY143" s="14" t="s">
        <v>147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78</v>
      </c>
      <c r="BK143" s="229">
        <f>ROUND(I143*H143,2)</f>
        <v>0</v>
      </c>
      <c r="BL143" s="14" t="s">
        <v>88</v>
      </c>
      <c r="BM143" s="228" t="s">
        <v>1297</v>
      </c>
    </row>
    <row r="144" s="2" customFormat="1" ht="24.15" customHeight="1">
      <c r="A144" s="35"/>
      <c r="B144" s="36"/>
      <c r="C144" s="216" t="s">
        <v>91</v>
      </c>
      <c r="D144" s="216" t="s">
        <v>149</v>
      </c>
      <c r="E144" s="217" t="s">
        <v>1298</v>
      </c>
      <c r="F144" s="218" t="s">
        <v>1299</v>
      </c>
      <c r="G144" s="219" t="s">
        <v>234</v>
      </c>
      <c r="H144" s="220">
        <v>20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88</v>
      </c>
      <c r="AT144" s="228" t="s">
        <v>149</v>
      </c>
      <c r="AU144" s="228" t="s">
        <v>82</v>
      </c>
      <c r="AY144" s="14" t="s">
        <v>147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78</v>
      </c>
      <c r="BK144" s="229">
        <f>ROUND(I144*H144,2)</f>
        <v>0</v>
      </c>
      <c r="BL144" s="14" t="s">
        <v>88</v>
      </c>
      <c r="BM144" s="228" t="s">
        <v>1300</v>
      </c>
    </row>
    <row r="145" s="2" customFormat="1" ht="21.75" customHeight="1">
      <c r="A145" s="35"/>
      <c r="B145" s="36"/>
      <c r="C145" s="216" t="s">
        <v>94</v>
      </c>
      <c r="D145" s="216" t="s">
        <v>149</v>
      </c>
      <c r="E145" s="217" t="s">
        <v>1301</v>
      </c>
      <c r="F145" s="218" t="s">
        <v>1302</v>
      </c>
      <c r="G145" s="219" t="s">
        <v>160</v>
      </c>
      <c r="H145" s="220">
        <v>10.5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0.00046000000000000001</v>
      </c>
      <c r="R145" s="226">
        <f>Q145*H145</f>
        <v>0.0048300000000000001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88</v>
      </c>
      <c r="AT145" s="228" t="s">
        <v>149</v>
      </c>
      <c r="AU145" s="228" t="s">
        <v>82</v>
      </c>
      <c r="AY145" s="14" t="s">
        <v>147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78</v>
      </c>
      <c r="BK145" s="229">
        <f>ROUND(I145*H145,2)</f>
        <v>0</v>
      </c>
      <c r="BL145" s="14" t="s">
        <v>88</v>
      </c>
      <c r="BM145" s="228" t="s">
        <v>1303</v>
      </c>
    </row>
    <row r="146" s="2" customFormat="1" ht="24.15" customHeight="1">
      <c r="A146" s="35"/>
      <c r="B146" s="36"/>
      <c r="C146" s="216" t="s">
        <v>171</v>
      </c>
      <c r="D146" s="216" t="s">
        <v>149</v>
      </c>
      <c r="E146" s="217" t="s">
        <v>1304</v>
      </c>
      <c r="F146" s="218" t="s">
        <v>1305</v>
      </c>
      <c r="G146" s="219" t="s">
        <v>160</v>
      </c>
      <c r="H146" s="220">
        <v>10.5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88</v>
      </c>
      <c r="AT146" s="228" t="s">
        <v>149</v>
      </c>
      <c r="AU146" s="228" t="s">
        <v>82</v>
      </c>
      <c r="AY146" s="14" t="s">
        <v>147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78</v>
      </c>
      <c r="BK146" s="229">
        <f>ROUND(I146*H146,2)</f>
        <v>0</v>
      </c>
      <c r="BL146" s="14" t="s">
        <v>88</v>
      </c>
      <c r="BM146" s="228" t="s">
        <v>1306</v>
      </c>
    </row>
    <row r="147" s="2" customFormat="1" ht="21.75" customHeight="1">
      <c r="A147" s="35"/>
      <c r="B147" s="36"/>
      <c r="C147" s="216" t="s">
        <v>175</v>
      </c>
      <c r="D147" s="216" t="s">
        <v>149</v>
      </c>
      <c r="E147" s="217" t="s">
        <v>1307</v>
      </c>
      <c r="F147" s="218" t="s">
        <v>1308</v>
      </c>
      <c r="G147" s="219" t="s">
        <v>160</v>
      </c>
      <c r="H147" s="220">
        <v>10.5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88</v>
      </c>
      <c r="AT147" s="228" t="s">
        <v>149</v>
      </c>
      <c r="AU147" s="228" t="s">
        <v>82</v>
      </c>
      <c r="AY147" s="14" t="s">
        <v>147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78</v>
      </c>
      <c r="BK147" s="229">
        <f>ROUND(I147*H147,2)</f>
        <v>0</v>
      </c>
      <c r="BL147" s="14" t="s">
        <v>88</v>
      </c>
      <c r="BM147" s="228" t="s">
        <v>1309</v>
      </c>
    </row>
    <row r="148" s="2" customFormat="1" ht="37.8" customHeight="1">
      <c r="A148" s="35"/>
      <c r="B148" s="36"/>
      <c r="C148" s="216" t="s">
        <v>181</v>
      </c>
      <c r="D148" s="216" t="s">
        <v>149</v>
      </c>
      <c r="E148" s="217" t="s">
        <v>162</v>
      </c>
      <c r="F148" s="218" t="s">
        <v>163</v>
      </c>
      <c r="G148" s="219" t="s">
        <v>160</v>
      </c>
      <c r="H148" s="220">
        <v>4.7249999999999996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88</v>
      </c>
      <c r="AT148" s="228" t="s">
        <v>149</v>
      </c>
      <c r="AU148" s="228" t="s">
        <v>82</v>
      </c>
      <c r="AY148" s="14" t="s">
        <v>147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78</v>
      </c>
      <c r="BK148" s="229">
        <f>ROUND(I148*H148,2)</f>
        <v>0</v>
      </c>
      <c r="BL148" s="14" t="s">
        <v>88</v>
      </c>
      <c r="BM148" s="228" t="s">
        <v>1310</v>
      </c>
    </row>
    <row r="149" s="2" customFormat="1" ht="37.8" customHeight="1">
      <c r="A149" s="35"/>
      <c r="B149" s="36"/>
      <c r="C149" s="216" t="s">
        <v>186</v>
      </c>
      <c r="D149" s="216" t="s">
        <v>149</v>
      </c>
      <c r="E149" s="217" t="s">
        <v>165</v>
      </c>
      <c r="F149" s="218" t="s">
        <v>166</v>
      </c>
      <c r="G149" s="219" t="s">
        <v>160</v>
      </c>
      <c r="H149" s="220">
        <v>23.625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88</v>
      </c>
      <c r="AT149" s="228" t="s">
        <v>149</v>
      </c>
      <c r="AU149" s="228" t="s">
        <v>82</v>
      </c>
      <c r="AY149" s="14" t="s">
        <v>147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78</v>
      </c>
      <c r="BK149" s="229">
        <f>ROUND(I149*H149,2)</f>
        <v>0</v>
      </c>
      <c r="BL149" s="14" t="s">
        <v>88</v>
      </c>
      <c r="BM149" s="228" t="s">
        <v>1311</v>
      </c>
    </row>
    <row r="150" s="2" customFormat="1" ht="37.8" customHeight="1">
      <c r="A150" s="35"/>
      <c r="B150" s="36"/>
      <c r="C150" s="216" t="s">
        <v>191</v>
      </c>
      <c r="D150" s="216" t="s">
        <v>149</v>
      </c>
      <c r="E150" s="217" t="s">
        <v>168</v>
      </c>
      <c r="F150" s="218" t="s">
        <v>169</v>
      </c>
      <c r="G150" s="219" t="s">
        <v>160</v>
      </c>
      <c r="H150" s="220">
        <v>4.7249999999999996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88</v>
      </c>
      <c r="AT150" s="228" t="s">
        <v>149</v>
      </c>
      <c r="AU150" s="228" t="s">
        <v>82</v>
      </c>
      <c r="AY150" s="14" t="s">
        <v>147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78</v>
      </c>
      <c r="BK150" s="229">
        <f>ROUND(I150*H150,2)</f>
        <v>0</v>
      </c>
      <c r="BL150" s="14" t="s">
        <v>88</v>
      </c>
      <c r="BM150" s="228" t="s">
        <v>1312</v>
      </c>
    </row>
    <row r="151" s="2" customFormat="1" ht="37.8" customHeight="1">
      <c r="A151" s="35"/>
      <c r="B151" s="36"/>
      <c r="C151" s="216" t="s">
        <v>195</v>
      </c>
      <c r="D151" s="216" t="s">
        <v>149</v>
      </c>
      <c r="E151" s="217" t="s">
        <v>172</v>
      </c>
      <c r="F151" s="218" t="s">
        <v>173</v>
      </c>
      <c r="G151" s="219" t="s">
        <v>160</v>
      </c>
      <c r="H151" s="220">
        <v>89.775000000000006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88</v>
      </c>
      <c r="AT151" s="228" t="s">
        <v>149</v>
      </c>
      <c r="AU151" s="228" t="s">
        <v>82</v>
      </c>
      <c r="AY151" s="14" t="s">
        <v>147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78</v>
      </c>
      <c r="BK151" s="229">
        <f>ROUND(I151*H151,2)</f>
        <v>0</v>
      </c>
      <c r="BL151" s="14" t="s">
        <v>88</v>
      </c>
      <c r="BM151" s="228" t="s">
        <v>1313</v>
      </c>
    </row>
    <row r="152" s="2" customFormat="1" ht="24.15" customHeight="1">
      <c r="A152" s="35"/>
      <c r="B152" s="36"/>
      <c r="C152" s="216" t="s">
        <v>199</v>
      </c>
      <c r="D152" s="216" t="s">
        <v>149</v>
      </c>
      <c r="E152" s="217" t="s">
        <v>176</v>
      </c>
      <c r="F152" s="218" t="s">
        <v>177</v>
      </c>
      <c r="G152" s="219" t="s">
        <v>178</v>
      </c>
      <c r="H152" s="220">
        <v>8.5050000000000008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88</v>
      </c>
      <c r="AT152" s="228" t="s">
        <v>149</v>
      </c>
      <c r="AU152" s="228" t="s">
        <v>82</v>
      </c>
      <c r="AY152" s="14" t="s">
        <v>147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78</v>
      </c>
      <c r="BK152" s="229">
        <f>ROUND(I152*H152,2)</f>
        <v>0</v>
      </c>
      <c r="BL152" s="14" t="s">
        <v>88</v>
      </c>
      <c r="BM152" s="228" t="s">
        <v>1314</v>
      </c>
    </row>
    <row r="153" s="2" customFormat="1" ht="24.15" customHeight="1">
      <c r="A153" s="35"/>
      <c r="B153" s="36"/>
      <c r="C153" s="216" t="s">
        <v>203</v>
      </c>
      <c r="D153" s="216" t="s">
        <v>149</v>
      </c>
      <c r="E153" s="217" t="s">
        <v>1315</v>
      </c>
      <c r="F153" s="218" t="s">
        <v>1316</v>
      </c>
      <c r="G153" s="219" t="s">
        <v>160</v>
      </c>
      <c r="H153" s="220">
        <v>3.1499999999999999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88</v>
      </c>
      <c r="AT153" s="228" t="s">
        <v>149</v>
      </c>
      <c r="AU153" s="228" t="s">
        <v>82</v>
      </c>
      <c r="AY153" s="14" t="s">
        <v>147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78</v>
      </c>
      <c r="BK153" s="229">
        <f>ROUND(I153*H153,2)</f>
        <v>0</v>
      </c>
      <c r="BL153" s="14" t="s">
        <v>88</v>
      </c>
      <c r="BM153" s="228" t="s">
        <v>1317</v>
      </c>
    </row>
    <row r="154" s="2" customFormat="1" ht="16.5" customHeight="1">
      <c r="A154" s="35"/>
      <c r="B154" s="36"/>
      <c r="C154" s="230" t="s">
        <v>8</v>
      </c>
      <c r="D154" s="230" t="s">
        <v>207</v>
      </c>
      <c r="E154" s="231" t="s">
        <v>1318</v>
      </c>
      <c r="F154" s="232" t="s">
        <v>1319</v>
      </c>
      <c r="G154" s="233" t="s">
        <v>178</v>
      </c>
      <c r="H154" s="234">
        <v>6.2999999999999998</v>
      </c>
      <c r="I154" s="235"/>
      <c r="J154" s="236">
        <f>ROUND(I154*H154,2)</f>
        <v>0</v>
      </c>
      <c r="K154" s="237"/>
      <c r="L154" s="238"/>
      <c r="M154" s="239" t="s">
        <v>1</v>
      </c>
      <c r="N154" s="240" t="s">
        <v>38</v>
      </c>
      <c r="O154" s="88"/>
      <c r="P154" s="226">
        <f>O154*H154</f>
        <v>0</v>
      </c>
      <c r="Q154" s="226">
        <v>1</v>
      </c>
      <c r="R154" s="226">
        <f>Q154*H154</f>
        <v>6.2999999999999998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175</v>
      </c>
      <c r="AT154" s="228" t="s">
        <v>207</v>
      </c>
      <c r="AU154" s="228" t="s">
        <v>82</v>
      </c>
      <c r="AY154" s="14" t="s">
        <v>147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78</v>
      </c>
      <c r="BK154" s="229">
        <f>ROUND(I154*H154,2)</f>
        <v>0</v>
      </c>
      <c r="BL154" s="14" t="s">
        <v>88</v>
      </c>
      <c r="BM154" s="228" t="s">
        <v>1320</v>
      </c>
    </row>
    <row r="155" s="12" customFormat="1" ht="22.8" customHeight="1">
      <c r="A155" s="12"/>
      <c r="B155" s="200"/>
      <c r="C155" s="201"/>
      <c r="D155" s="202" t="s">
        <v>72</v>
      </c>
      <c r="E155" s="214" t="s">
        <v>85</v>
      </c>
      <c r="F155" s="214" t="s">
        <v>185</v>
      </c>
      <c r="G155" s="201"/>
      <c r="H155" s="201"/>
      <c r="I155" s="204"/>
      <c r="J155" s="215">
        <f>BK155</f>
        <v>0</v>
      </c>
      <c r="K155" s="201"/>
      <c r="L155" s="206"/>
      <c r="M155" s="207"/>
      <c r="N155" s="208"/>
      <c r="O155" s="208"/>
      <c r="P155" s="209">
        <f>P156</f>
        <v>0</v>
      </c>
      <c r="Q155" s="208"/>
      <c r="R155" s="209">
        <f>R156</f>
        <v>0.27402000000000004</v>
      </c>
      <c r="S155" s="208"/>
      <c r="T155" s="210">
        <f>T156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78</v>
      </c>
      <c r="AT155" s="212" t="s">
        <v>72</v>
      </c>
      <c r="AU155" s="212" t="s">
        <v>78</v>
      </c>
      <c r="AY155" s="211" t="s">
        <v>147</v>
      </c>
      <c r="BK155" s="213">
        <f>BK156</f>
        <v>0</v>
      </c>
    </row>
    <row r="156" s="2" customFormat="1" ht="16.5" customHeight="1">
      <c r="A156" s="35"/>
      <c r="B156" s="36"/>
      <c r="C156" s="216" t="s">
        <v>211</v>
      </c>
      <c r="D156" s="216" t="s">
        <v>149</v>
      </c>
      <c r="E156" s="217" t="s">
        <v>1321</v>
      </c>
      <c r="F156" s="218" t="s">
        <v>1322</v>
      </c>
      <c r="G156" s="219" t="s">
        <v>234</v>
      </c>
      <c r="H156" s="220">
        <v>6</v>
      </c>
      <c r="I156" s="221"/>
      <c r="J156" s="222">
        <f>ROUND(I156*H156,2)</f>
        <v>0</v>
      </c>
      <c r="K156" s="223"/>
      <c r="L156" s="41"/>
      <c r="M156" s="224" t="s">
        <v>1</v>
      </c>
      <c r="N156" s="225" t="s">
        <v>38</v>
      </c>
      <c r="O156" s="88"/>
      <c r="P156" s="226">
        <f>O156*H156</f>
        <v>0</v>
      </c>
      <c r="Q156" s="226">
        <v>0.045670000000000002</v>
      </c>
      <c r="R156" s="226">
        <f>Q156*H156</f>
        <v>0.27402000000000004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88</v>
      </c>
      <c r="AT156" s="228" t="s">
        <v>149</v>
      </c>
      <c r="AU156" s="228" t="s">
        <v>82</v>
      </c>
      <c r="AY156" s="14" t="s">
        <v>147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78</v>
      </c>
      <c r="BK156" s="229">
        <f>ROUND(I156*H156,2)</f>
        <v>0</v>
      </c>
      <c r="BL156" s="14" t="s">
        <v>88</v>
      </c>
      <c r="BM156" s="228" t="s">
        <v>1323</v>
      </c>
    </row>
    <row r="157" s="12" customFormat="1" ht="22.8" customHeight="1">
      <c r="A157" s="12"/>
      <c r="B157" s="200"/>
      <c r="C157" s="201"/>
      <c r="D157" s="202" t="s">
        <v>72</v>
      </c>
      <c r="E157" s="214" t="s">
        <v>88</v>
      </c>
      <c r="F157" s="214" t="s">
        <v>244</v>
      </c>
      <c r="G157" s="201"/>
      <c r="H157" s="201"/>
      <c r="I157" s="204"/>
      <c r="J157" s="215">
        <f>BK157</f>
        <v>0</v>
      </c>
      <c r="K157" s="201"/>
      <c r="L157" s="206"/>
      <c r="M157" s="207"/>
      <c r="N157" s="208"/>
      <c r="O157" s="208"/>
      <c r="P157" s="209">
        <f>P158</f>
        <v>0</v>
      </c>
      <c r="Q157" s="208"/>
      <c r="R157" s="209">
        <f>R158</f>
        <v>0</v>
      </c>
      <c r="S157" s="208"/>
      <c r="T157" s="210">
        <f>T158</f>
        <v>0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1" t="s">
        <v>78</v>
      </c>
      <c r="AT157" s="212" t="s">
        <v>72</v>
      </c>
      <c r="AU157" s="212" t="s">
        <v>78</v>
      </c>
      <c r="AY157" s="211" t="s">
        <v>147</v>
      </c>
      <c r="BK157" s="213">
        <f>BK158</f>
        <v>0</v>
      </c>
    </row>
    <row r="158" s="2" customFormat="1" ht="24.15" customHeight="1">
      <c r="A158" s="35"/>
      <c r="B158" s="36"/>
      <c r="C158" s="216" t="s">
        <v>215</v>
      </c>
      <c r="D158" s="216" t="s">
        <v>149</v>
      </c>
      <c r="E158" s="217" t="s">
        <v>1324</v>
      </c>
      <c r="F158" s="218" t="s">
        <v>1325</v>
      </c>
      <c r="G158" s="219" t="s">
        <v>160</v>
      </c>
      <c r="H158" s="220">
        <v>1.575</v>
      </c>
      <c r="I158" s="221"/>
      <c r="J158" s="222">
        <f>ROUND(I158*H158,2)</f>
        <v>0</v>
      </c>
      <c r="K158" s="223"/>
      <c r="L158" s="41"/>
      <c r="M158" s="224" t="s">
        <v>1</v>
      </c>
      <c r="N158" s="225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88</v>
      </c>
      <c r="AT158" s="228" t="s">
        <v>149</v>
      </c>
      <c r="AU158" s="228" t="s">
        <v>82</v>
      </c>
      <c r="AY158" s="14" t="s">
        <v>147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78</v>
      </c>
      <c r="BK158" s="229">
        <f>ROUND(I158*H158,2)</f>
        <v>0</v>
      </c>
      <c r="BL158" s="14" t="s">
        <v>88</v>
      </c>
      <c r="BM158" s="228" t="s">
        <v>1326</v>
      </c>
    </row>
    <row r="159" s="12" customFormat="1" ht="22.8" customHeight="1">
      <c r="A159" s="12"/>
      <c r="B159" s="200"/>
      <c r="C159" s="201"/>
      <c r="D159" s="202" t="s">
        <v>72</v>
      </c>
      <c r="E159" s="214" t="s">
        <v>94</v>
      </c>
      <c r="F159" s="214" t="s">
        <v>262</v>
      </c>
      <c r="G159" s="201"/>
      <c r="H159" s="201"/>
      <c r="I159" s="204"/>
      <c r="J159" s="215">
        <f>BK159</f>
        <v>0</v>
      </c>
      <c r="K159" s="201"/>
      <c r="L159" s="206"/>
      <c r="M159" s="207"/>
      <c r="N159" s="208"/>
      <c r="O159" s="208"/>
      <c r="P159" s="209">
        <f>SUM(P160:P161)</f>
        <v>0</v>
      </c>
      <c r="Q159" s="208"/>
      <c r="R159" s="209">
        <f>SUM(R160:R161)</f>
        <v>3.5502769999999995</v>
      </c>
      <c r="S159" s="208"/>
      <c r="T159" s="210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211" t="s">
        <v>78</v>
      </c>
      <c r="AT159" s="212" t="s">
        <v>72</v>
      </c>
      <c r="AU159" s="212" t="s">
        <v>78</v>
      </c>
      <c r="AY159" s="211" t="s">
        <v>147</v>
      </c>
      <c r="BK159" s="213">
        <f>SUM(BK160:BK161)</f>
        <v>0</v>
      </c>
    </row>
    <row r="160" s="2" customFormat="1" ht="21.75" customHeight="1">
      <c r="A160" s="35"/>
      <c r="B160" s="36"/>
      <c r="C160" s="216" t="s">
        <v>219</v>
      </c>
      <c r="D160" s="216" t="s">
        <v>149</v>
      </c>
      <c r="E160" s="217" t="s">
        <v>1327</v>
      </c>
      <c r="F160" s="218" t="s">
        <v>1328</v>
      </c>
      <c r="G160" s="219" t="s">
        <v>234</v>
      </c>
      <c r="H160" s="220">
        <v>35.899999999999999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0.056000000000000001</v>
      </c>
      <c r="R160" s="226">
        <f>Q160*H160</f>
        <v>2.0103999999999997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88</v>
      </c>
      <c r="AT160" s="228" t="s">
        <v>149</v>
      </c>
      <c r="AU160" s="228" t="s">
        <v>82</v>
      </c>
      <c r="AY160" s="14" t="s">
        <v>147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78</v>
      </c>
      <c r="BK160" s="229">
        <f>ROUND(I160*H160,2)</f>
        <v>0</v>
      </c>
      <c r="BL160" s="14" t="s">
        <v>88</v>
      </c>
      <c r="BM160" s="228" t="s">
        <v>1329</v>
      </c>
    </row>
    <row r="161" s="2" customFormat="1" ht="24.15" customHeight="1">
      <c r="A161" s="35"/>
      <c r="B161" s="36"/>
      <c r="C161" s="216" t="s">
        <v>224</v>
      </c>
      <c r="D161" s="216" t="s">
        <v>149</v>
      </c>
      <c r="E161" s="217" t="s">
        <v>1330</v>
      </c>
      <c r="F161" s="218" t="s">
        <v>1331</v>
      </c>
      <c r="G161" s="219" t="s">
        <v>234</v>
      </c>
      <c r="H161" s="220">
        <v>37.899999999999999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0.040629999999999999</v>
      </c>
      <c r="R161" s="226">
        <f>Q161*H161</f>
        <v>1.5398769999999999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88</v>
      </c>
      <c r="AT161" s="228" t="s">
        <v>149</v>
      </c>
      <c r="AU161" s="228" t="s">
        <v>82</v>
      </c>
      <c r="AY161" s="14" t="s">
        <v>147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78</v>
      </c>
      <c r="BK161" s="229">
        <f>ROUND(I161*H161,2)</f>
        <v>0</v>
      </c>
      <c r="BL161" s="14" t="s">
        <v>88</v>
      </c>
      <c r="BM161" s="228" t="s">
        <v>1332</v>
      </c>
    </row>
    <row r="162" s="12" customFormat="1" ht="22.8" customHeight="1">
      <c r="A162" s="12"/>
      <c r="B162" s="200"/>
      <c r="C162" s="201"/>
      <c r="D162" s="202" t="s">
        <v>72</v>
      </c>
      <c r="E162" s="214" t="s">
        <v>175</v>
      </c>
      <c r="F162" s="214" t="s">
        <v>1333</v>
      </c>
      <c r="G162" s="201"/>
      <c r="H162" s="201"/>
      <c r="I162" s="204"/>
      <c r="J162" s="215">
        <f>BK162</f>
        <v>0</v>
      </c>
      <c r="K162" s="201"/>
      <c r="L162" s="206"/>
      <c r="M162" s="207"/>
      <c r="N162" s="208"/>
      <c r="O162" s="208"/>
      <c r="P162" s="209">
        <f>SUM(P163:P168)</f>
        <v>0</v>
      </c>
      <c r="Q162" s="208"/>
      <c r="R162" s="209">
        <f>SUM(R163:R168)</f>
        <v>0.012306919999999999</v>
      </c>
      <c r="S162" s="208"/>
      <c r="T162" s="210">
        <f>SUM(T163:T168)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1" t="s">
        <v>78</v>
      </c>
      <c r="AT162" s="212" t="s">
        <v>72</v>
      </c>
      <c r="AU162" s="212" t="s">
        <v>78</v>
      </c>
      <c r="AY162" s="211" t="s">
        <v>147</v>
      </c>
      <c r="BK162" s="213">
        <f>SUM(BK163:BK168)</f>
        <v>0</v>
      </c>
    </row>
    <row r="163" s="2" customFormat="1" ht="33" customHeight="1">
      <c r="A163" s="35"/>
      <c r="B163" s="36"/>
      <c r="C163" s="216" t="s">
        <v>228</v>
      </c>
      <c r="D163" s="216" t="s">
        <v>149</v>
      </c>
      <c r="E163" s="217" t="s">
        <v>1334</v>
      </c>
      <c r="F163" s="218" t="s">
        <v>1335</v>
      </c>
      <c r="G163" s="219" t="s">
        <v>222</v>
      </c>
      <c r="H163" s="220">
        <v>25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88</v>
      </c>
      <c r="AT163" s="228" t="s">
        <v>149</v>
      </c>
      <c r="AU163" s="228" t="s">
        <v>82</v>
      </c>
      <c r="AY163" s="14" t="s">
        <v>147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78</v>
      </c>
      <c r="BK163" s="229">
        <f>ROUND(I163*H163,2)</f>
        <v>0</v>
      </c>
      <c r="BL163" s="14" t="s">
        <v>88</v>
      </c>
      <c r="BM163" s="228" t="s">
        <v>1336</v>
      </c>
    </row>
    <row r="164" s="2" customFormat="1" ht="24.15" customHeight="1">
      <c r="A164" s="35"/>
      <c r="B164" s="36"/>
      <c r="C164" s="230" t="s">
        <v>7</v>
      </c>
      <c r="D164" s="230" t="s">
        <v>207</v>
      </c>
      <c r="E164" s="231" t="s">
        <v>1337</v>
      </c>
      <c r="F164" s="232" t="s">
        <v>1338</v>
      </c>
      <c r="G164" s="233" t="s">
        <v>222</v>
      </c>
      <c r="H164" s="234">
        <v>26.643999999999998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38</v>
      </c>
      <c r="O164" s="88"/>
      <c r="P164" s="226">
        <f>O164*H164</f>
        <v>0</v>
      </c>
      <c r="Q164" s="226">
        <v>0.00042999999999999999</v>
      </c>
      <c r="R164" s="226">
        <f>Q164*H164</f>
        <v>0.011456919999999999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175</v>
      </c>
      <c r="AT164" s="228" t="s">
        <v>207</v>
      </c>
      <c r="AU164" s="228" t="s">
        <v>82</v>
      </c>
      <c r="AY164" s="14" t="s">
        <v>147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78</v>
      </c>
      <c r="BK164" s="229">
        <f>ROUND(I164*H164,2)</f>
        <v>0</v>
      </c>
      <c r="BL164" s="14" t="s">
        <v>88</v>
      </c>
      <c r="BM164" s="228" t="s">
        <v>1339</v>
      </c>
    </row>
    <row r="165" s="2" customFormat="1" ht="24.15" customHeight="1">
      <c r="A165" s="35"/>
      <c r="B165" s="36"/>
      <c r="C165" s="216" t="s">
        <v>236</v>
      </c>
      <c r="D165" s="216" t="s">
        <v>149</v>
      </c>
      <c r="E165" s="217" t="s">
        <v>1340</v>
      </c>
      <c r="F165" s="218" t="s">
        <v>1341</v>
      </c>
      <c r="G165" s="219" t="s">
        <v>189</v>
      </c>
      <c r="H165" s="220">
        <v>2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88</v>
      </c>
      <c r="AT165" s="228" t="s">
        <v>149</v>
      </c>
      <c r="AU165" s="228" t="s">
        <v>82</v>
      </c>
      <c r="AY165" s="14" t="s">
        <v>147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78</v>
      </c>
      <c r="BK165" s="229">
        <f>ROUND(I165*H165,2)</f>
        <v>0</v>
      </c>
      <c r="BL165" s="14" t="s">
        <v>88</v>
      </c>
      <c r="BM165" s="228" t="s">
        <v>1342</v>
      </c>
    </row>
    <row r="166" s="2" customFormat="1" ht="16.5" customHeight="1">
      <c r="A166" s="35"/>
      <c r="B166" s="36"/>
      <c r="C166" s="230" t="s">
        <v>240</v>
      </c>
      <c r="D166" s="230" t="s">
        <v>207</v>
      </c>
      <c r="E166" s="231" t="s">
        <v>1343</v>
      </c>
      <c r="F166" s="232" t="s">
        <v>1344</v>
      </c>
      <c r="G166" s="233" t="s">
        <v>189</v>
      </c>
      <c r="H166" s="234">
        <v>2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38</v>
      </c>
      <c r="O166" s="88"/>
      <c r="P166" s="226">
        <f>O166*H166</f>
        <v>0</v>
      </c>
      <c r="Q166" s="226">
        <v>0.00010000000000000001</v>
      </c>
      <c r="R166" s="226">
        <f>Q166*H166</f>
        <v>0.00020000000000000001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175</v>
      </c>
      <c r="AT166" s="228" t="s">
        <v>207</v>
      </c>
      <c r="AU166" s="228" t="s">
        <v>82</v>
      </c>
      <c r="AY166" s="14" t="s">
        <v>147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78</v>
      </c>
      <c r="BK166" s="229">
        <f>ROUND(I166*H166,2)</f>
        <v>0</v>
      </c>
      <c r="BL166" s="14" t="s">
        <v>88</v>
      </c>
      <c r="BM166" s="228" t="s">
        <v>1345</v>
      </c>
    </row>
    <row r="167" s="2" customFormat="1" ht="24.15" customHeight="1">
      <c r="A167" s="35"/>
      <c r="B167" s="36"/>
      <c r="C167" s="216" t="s">
        <v>245</v>
      </c>
      <c r="D167" s="216" t="s">
        <v>149</v>
      </c>
      <c r="E167" s="217" t="s">
        <v>1346</v>
      </c>
      <c r="F167" s="218" t="s">
        <v>1347</v>
      </c>
      <c r="G167" s="219" t="s">
        <v>189</v>
      </c>
      <c r="H167" s="220">
        <v>5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88</v>
      </c>
      <c r="AT167" s="228" t="s">
        <v>149</v>
      </c>
      <c r="AU167" s="228" t="s">
        <v>82</v>
      </c>
      <c r="AY167" s="14" t="s">
        <v>147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78</v>
      </c>
      <c r="BK167" s="229">
        <f>ROUND(I167*H167,2)</f>
        <v>0</v>
      </c>
      <c r="BL167" s="14" t="s">
        <v>88</v>
      </c>
      <c r="BM167" s="228" t="s">
        <v>1348</v>
      </c>
    </row>
    <row r="168" s="2" customFormat="1" ht="16.5" customHeight="1">
      <c r="A168" s="35"/>
      <c r="B168" s="36"/>
      <c r="C168" s="230" t="s">
        <v>250</v>
      </c>
      <c r="D168" s="230" t="s">
        <v>207</v>
      </c>
      <c r="E168" s="231" t="s">
        <v>1349</v>
      </c>
      <c r="F168" s="232" t="s">
        <v>1350</v>
      </c>
      <c r="G168" s="233" t="s">
        <v>189</v>
      </c>
      <c r="H168" s="234">
        <v>5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38</v>
      </c>
      <c r="O168" s="88"/>
      <c r="P168" s="226">
        <f>O168*H168</f>
        <v>0</v>
      </c>
      <c r="Q168" s="226">
        <v>0.00012999999999999999</v>
      </c>
      <c r="R168" s="226">
        <f>Q168*H168</f>
        <v>0.00064999999999999997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175</v>
      </c>
      <c r="AT168" s="228" t="s">
        <v>207</v>
      </c>
      <c r="AU168" s="228" t="s">
        <v>82</v>
      </c>
      <c r="AY168" s="14" t="s">
        <v>147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78</v>
      </c>
      <c r="BK168" s="229">
        <f>ROUND(I168*H168,2)</f>
        <v>0</v>
      </c>
      <c r="BL168" s="14" t="s">
        <v>88</v>
      </c>
      <c r="BM168" s="228" t="s">
        <v>1351</v>
      </c>
    </row>
    <row r="169" s="12" customFormat="1" ht="22.8" customHeight="1">
      <c r="A169" s="12"/>
      <c r="B169" s="200"/>
      <c r="C169" s="201"/>
      <c r="D169" s="202" t="s">
        <v>72</v>
      </c>
      <c r="E169" s="214" t="s">
        <v>181</v>
      </c>
      <c r="F169" s="214" t="s">
        <v>363</v>
      </c>
      <c r="G169" s="201"/>
      <c r="H169" s="201"/>
      <c r="I169" s="204"/>
      <c r="J169" s="215">
        <f>BK169</f>
        <v>0</v>
      </c>
      <c r="K169" s="201"/>
      <c r="L169" s="206"/>
      <c r="M169" s="207"/>
      <c r="N169" s="208"/>
      <c r="O169" s="208"/>
      <c r="P169" s="209">
        <f>SUM(P170:P175)</f>
        <v>0</v>
      </c>
      <c r="Q169" s="208"/>
      <c r="R169" s="209">
        <f>SUM(R170:R175)</f>
        <v>0.31915000000000004</v>
      </c>
      <c r="S169" s="208"/>
      <c r="T169" s="210">
        <f>SUM(T170:T175)</f>
        <v>10.057199999999998</v>
      </c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R169" s="211" t="s">
        <v>78</v>
      </c>
      <c r="AT169" s="212" t="s">
        <v>72</v>
      </c>
      <c r="AU169" s="212" t="s">
        <v>78</v>
      </c>
      <c r="AY169" s="211" t="s">
        <v>147</v>
      </c>
      <c r="BK169" s="213">
        <f>SUM(BK170:BK175)</f>
        <v>0</v>
      </c>
    </row>
    <row r="170" s="2" customFormat="1" ht="21.75" customHeight="1">
      <c r="A170" s="35"/>
      <c r="B170" s="36"/>
      <c r="C170" s="216" t="s">
        <v>254</v>
      </c>
      <c r="D170" s="216" t="s">
        <v>149</v>
      </c>
      <c r="E170" s="217" t="s">
        <v>1352</v>
      </c>
      <c r="F170" s="218" t="s">
        <v>1353</v>
      </c>
      <c r="G170" s="219" t="s">
        <v>234</v>
      </c>
      <c r="H170" s="220">
        <v>1.2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0.18099999999999999</v>
      </c>
      <c r="T170" s="227">
        <f>S170*H170</f>
        <v>0.21719999999999998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88</v>
      </c>
      <c r="AT170" s="228" t="s">
        <v>149</v>
      </c>
      <c r="AU170" s="228" t="s">
        <v>82</v>
      </c>
      <c r="AY170" s="14" t="s">
        <v>147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78</v>
      </c>
      <c r="BK170" s="229">
        <f>ROUND(I170*H170,2)</f>
        <v>0</v>
      </c>
      <c r="BL170" s="14" t="s">
        <v>88</v>
      </c>
      <c r="BM170" s="228" t="s">
        <v>1354</v>
      </c>
    </row>
    <row r="171" s="2" customFormat="1" ht="24.15" customHeight="1">
      <c r="A171" s="35"/>
      <c r="B171" s="36"/>
      <c r="C171" s="216" t="s">
        <v>258</v>
      </c>
      <c r="D171" s="216" t="s">
        <v>149</v>
      </c>
      <c r="E171" s="217" t="s">
        <v>1355</v>
      </c>
      <c r="F171" s="218" t="s">
        <v>1356</v>
      </c>
      <c r="G171" s="219" t="s">
        <v>222</v>
      </c>
      <c r="H171" s="220">
        <v>63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38</v>
      </c>
      <c r="O171" s="88"/>
      <c r="P171" s="226">
        <f>O171*H171</f>
        <v>0</v>
      </c>
      <c r="Q171" s="226">
        <v>0</v>
      </c>
      <c r="R171" s="226">
        <f>Q171*H171</f>
        <v>0</v>
      </c>
      <c r="S171" s="226">
        <v>0.070000000000000007</v>
      </c>
      <c r="T171" s="227">
        <f>S171*H171</f>
        <v>4.4100000000000001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88</v>
      </c>
      <c r="AT171" s="228" t="s">
        <v>149</v>
      </c>
      <c r="AU171" s="228" t="s">
        <v>82</v>
      </c>
      <c r="AY171" s="14" t="s">
        <v>147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78</v>
      </c>
      <c r="BK171" s="229">
        <f>ROUND(I171*H171,2)</f>
        <v>0</v>
      </c>
      <c r="BL171" s="14" t="s">
        <v>88</v>
      </c>
      <c r="BM171" s="228" t="s">
        <v>1357</v>
      </c>
    </row>
    <row r="172" s="2" customFormat="1" ht="24.15" customHeight="1">
      <c r="A172" s="35"/>
      <c r="B172" s="36"/>
      <c r="C172" s="216" t="s">
        <v>263</v>
      </c>
      <c r="D172" s="216" t="s">
        <v>149</v>
      </c>
      <c r="E172" s="217" t="s">
        <v>1358</v>
      </c>
      <c r="F172" s="218" t="s">
        <v>1359</v>
      </c>
      <c r="G172" s="219" t="s">
        <v>222</v>
      </c>
      <c r="H172" s="220">
        <v>50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0.090999999999999998</v>
      </c>
      <c r="T172" s="227">
        <f>S172*H172</f>
        <v>4.5499999999999998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88</v>
      </c>
      <c r="AT172" s="228" t="s">
        <v>149</v>
      </c>
      <c r="AU172" s="228" t="s">
        <v>82</v>
      </c>
      <c r="AY172" s="14" t="s">
        <v>147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78</v>
      </c>
      <c r="BK172" s="229">
        <f>ROUND(I172*H172,2)</f>
        <v>0</v>
      </c>
      <c r="BL172" s="14" t="s">
        <v>88</v>
      </c>
      <c r="BM172" s="228" t="s">
        <v>1360</v>
      </c>
    </row>
    <row r="173" s="2" customFormat="1" ht="24.15" customHeight="1">
      <c r="A173" s="35"/>
      <c r="B173" s="36"/>
      <c r="C173" s="216" t="s">
        <v>267</v>
      </c>
      <c r="D173" s="216" t="s">
        <v>149</v>
      </c>
      <c r="E173" s="217" t="s">
        <v>1361</v>
      </c>
      <c r="F173" s="218" t="s">
        <v>1362</v>
      </c>
      <c r="G173" s="219" t="s">
        <v>222</v>
      </c>
      <c r="H173" s="220">
        <v>15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0.0027899999999999999</v>
      </c>
      <c r="R173" s="226">
        <f>Q173*H173</f>
        <v>0.041849999999999998</v>
      </c>
      <c r="S173" s="226">
        <v>0.056000000000000001</v>
      </c>
      <c r="T173" s="227">
        <f>S173*H173</f>
        <v>0.83999999999999997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88</v>
      </c>
      <c r="AT173" s="228" t="s">
        <v>149</v>
      </c>
      <c r="AU173" s="228" t="s">
        <v>82</v>
      </c>
      <c r="AY173" s="14" t="s">
        <v>147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78</v>
      </c>
      <c r="BK173" s="229">
        <f>ROUND(I173*H173,2)</f>
        <v>0</v>
      </c>
      <c r="BL173" s="14" t="s">
        <v>88</v>
      </c>
      <c r="BM173" s="228" t="s">
        <v>1363</v>
      </c>
    </row>
    <row r="174" s="2" customFormat="1" ht="16.5" customHeight="1">
      <c r="A174" s="35"/>
      <c r="B174" s="36"/>
      <c r="C174" s="216" t="s">
        <v>271</v>
      </c>
      <c r="D174" s="216" t="s">
        <v>149</v>
      </c>
      <c r="E174" s="217" t="s">
        <v>1364</v>
      </c>
      <c r="F174" s="218" t="s">
        <v>1365</v>
      </c>
      <c r="G174" s="219" t="s">
        <v>222</v>
      </c>
      <c r="H174" s="220">
        <v>15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0.018460000000000001</v>
      </c>
      <c r="R174" s="226">
        <f>Q174*H174</f>
        <v>0.27690000000000004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211</v>
      </c>
      <c r="AT174" s="228" t="s">
        <v>149</v>
      </c>
      <c r="AU174" s="228" t="s">
        <v>82</v>
      </c>
      <c r="AY174" s="14" t="s">
        <v>147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78</v>
      </c>
      <c r="BK174" s="229">
        <f>ROUND(I174*H174,2)</f>
        <v>0</v>
      </c>
      <c r="BL174" s="14" t="s">
        <v>211</v>
      </c>
      <c r="BM174" s="228" t="s">
        <v>1366</v>
      </c>
    </row>
    <row r="175" s="2" customFormat="1" ht="21.75" customHeight="1">
      <c r="A175" s="35"/>
      <c r="B175" s="36"/>
      <c r="C175" s="216" t="s">
        <v>275</v>
      </c>
      <c r="D175" s="216" t="s">
        <v>149</v>
      </c>
      <c r="E175" s="217" t="s">
        <v>1367</v>
      </c>
      <c r="F175" s="218" t="s">
        <v>1368</v>
      </c>
      <c r="G175" s="219" t="s">
        <v>222</v>
      </c>
      <c r="H175" s="220">
        <v>20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2.0000000000000002E-05</v>
      </c>
      <c r="R175" s="226">
        <f>Q175*H175</f>
        <v>0.00040000000000000002</v>
      </c>
      <c r="S175" s="226">
        <v>0.002</v>
      </c>
      <c r="T175" s="227">
        <f>S175*H175</f>
        <v>0.040000000000000001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88</v>
      </c>
      <c r="AT175" s="228" t="s">
        <v>149</v>
      </c>
      <c r="AU175" s="228" t="s">
        <v>82</v>
      </c>
      <c r="AY175" s="14" t="s">
        <v>147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78</v>
      </c>
      <c r="BK175" s="229">
        <f>ROUND(I175*H175,2)</f>
        <v>0</v>
      </c>
      <c r="BL175" s="14" t="s">
        <v>88</v>
      </c>
      <c r="BM175" s="228" t="s">
        <v>1369</v>
      </c>
    </row>
    <row r="176" s="12" customFormat="1" ht="22.8" customHeight="1">
      <c r="A176" s="12"/>
      <c r="B176" s="200"/>
      <c r="C176" s="201"/>
      <c r="D176" s="202" t="s">
        <v>72</v>
      </c>
      <c r="E176" s="214" t="s">
        <v>540</v>
      </c>
      <c r="F176" s="214" t="s">
        <v>541</v>
      </c>
      <c r="G176" s="201"/>
      <c r="H176" s="201"/>
      <c r="I176" s="204"/>
      <c r="J176" s="215">
        <f>BK176</f>
        <v>0</v>
      </c>
      <c r="K176" s="201"/>
      <c r="L176" s="206"/>
      <c r="M176" s="207"/>
      <c r="N176" s="208"/>
      <c r="O176" s="208"/>
      <c r="P176" s="209">
        <f>SUM(P177:P181)</f>
        <v>0</v>
      </c>
      <c r="Q176" s="208"/>
      <c r="R176" s="209">
        <f>SUM(R177:R181)</f>
        <v>0</v>
      </c>
      <c r="S176" s="208"/>
      <c r="T176" s="210">
        <f>SUM(T177:T181)</f>
        <v>0</v>
      </c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R176" s="211" t="s">
        <v>78</v>
      </c>
      <c r="AT176" s="212" t="s">
        <v>72</v>
      </c>
      <c r="AU176" s="212" t="s">
        <v>78</v>
      </c>
      <c r="AY176" s="211" t="s">
        <v>147</v>
      </c>
      <c r="BK176" s="213">
        <f>SUM(BK177:BK181)</f>
        <v>0</v>
      </c>
    </row>
    <row r="177" s="2" customFormat="1" ht="24.15" customHeight="1">
      <c r="A177" s="35"/>
      <c r="B177" s="36"/>
      <c r="C177" s="216" t="s">
        <v>279</v>
      </c>
      <c r="D177" s="216" t="s">
        <v>149</v>
      </c>
      <c r="E177" s="217" t="s">
        <v>543</v>
      </c>
      <c r="F177" s="218" t="s">
        <v>544</v>
      </c>
      <c r="G177" s="219" t="s">
        <v>178</v>
      </c>
      <c r="H177" s="220">
        <v>10.77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88</v>
      </c>
      <c r="AT177" s="228" t="s">
        <v>149</v>
      </c>
      <c r="AU177" s="228" t="s">
        <v>82</v>
      </c>
      <c r="AY177" s="14" t="s">
        <v>147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78</v>
      </c>
      <c r="BK177" s="229">
        <f>ROUND(I177*H177,2)</f>
        <v>0</v>
      </c>
      <c r="BL177" s="14" t="s">
        <v>88</v>
      </c>
      <c r="BM177" s="228" t="s">
        <v>1370</v>
      </c>
    </row>
    <row r="178" s="2" customFormat="1" ht="33" customHeight="1">
      <c r="A178" s="35"/>
      <c r="B178" s="36"/>
      <c r="C178" s="216" t="s">
        <v>283</v>
      </c>
      <c r="D178" s="216" t="s">
        <v>149</v>
      </c>
      <c r="E178" s="217" t="s">
        <v>547</v>
      </c>
      <c r="F178" s="218" t="s">
        <v>548</v>
      </c>
      <c r="G178" s="219" t="s">
        <v>178</v>
      </c>
      <c r="H178" s="220">
        <v>107.7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88</v>
      </c>
      <c r="AT178" s="228" t="s">
        <v>149</v>
      </c>
      <c r="AU178" s="228" t="s">
        <v>82</v>
      </c>
      <c r="AY178" s="14" t="s">
        <v>147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78</v>
      </c>
      <c r="BK178" s="229">
        <f>ROUND(I178*H178,2)</f>
        <v>0</v>
      </c>
      <c r="BL178" s="14" t="s">
        <v>88</v>
      </c>
      <c r="BM178" s="228" t="s">
        <v>1371</v>
      </c>
    </row>
    <row r="179" s="2" customFormat="1" ht="24.15" customHeight="1">
      <c r="A179" s="35"/>
      <c r="B179" s="36"/>
      <c r="C179" s="216" t="s">
        <v>287</v>
      </c>
      <c r="D179" s="216" t="s">
        <v>149</v>
      </c>
      <c r="E179" s="217" t="s">
        <v>551</v>
      </c>
      <c r="F179" s="218" t="s">
        <v>552</v>
      </c>
      <c r="G179" s="219" t="s">
        <v>178</v>
      </c>
      <c r="H179" s="220">
        <v>10.77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88</v>
      </c>
      <c r="AT179" s="228" t="s">
        <v>149</v>
      </c>
      <c r="AU179" s="228" t="s">
        <v>82</v>
      </c>
      <c r="AY179" s="14" t="s">
        <v>147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78</v>
      </c>
      <c r="BK179" s="229">
        <f>ROUND(I179*H179,2)</f>
        <v>0</v>
      </c>
      <c r="BL179" s="14" t="s">
        <v>88</v>
      </c>
      <c r="BM179" s="228" t="s">
        <v>1372</v>
      </c>
    </row>
    <row r="180" s="2" customFormat="1" ht="24.15" customHeight="1">
      <c r="A180" s="35"/>
      <c r="B180" s="36"/>
      <c r="C180" s="216" t="s">
        <v>291</v>
      </c>
      <c r="D180" s="216" t="s">
        <v>149</v>
      </c>
      <c r="E180" s="217" t="s">
        <v>555</v>
      </c>
      <c r="F180" s="218" t="s">
        <v>556</v>
      </c>
      <c r="G180" s="219" t="s">
        <v>178</v>
      </c>
      <c r="H180" s="220">
        <v>204.63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88</v>
      </c>
      <c r="AT180" s="228" t="s">
        <v>149</v>
      </c>
      <c r="AU180" s="228" t="s">
        <v>82</v>
      </c>
      <c r="AY180" s="14" t="s">
        <v>147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78</v>
      </c>
      <c r="BK180" s="229">
        <f>ROUND(I180*H180,2)</f>
        <v>0</v>
      </c>
      <c r="BL180" s="14" t="s">
        <v>88</v>
      </c>
      <c r="BM180" s="228" t="s">
        <v>1373</v>
      </c>
    </row>
    <row r="181" s="2" customFormat="1" ht="33" customHeight="1">
      <c r="A181" s="35"/>
      <c r="B181" s="36"/>
      <c r="C181" s="216" t="s">
        <v>295</v>
      </c>
      <c r="D181" s="216" t="s">
        <v>149</v>
      </c>
      <c r="E181" s="217" t="s">
        <v>559</v>
      </c>
      <c r="F181" s="218" t="s">
        <v>560</v>
      </c>
      <c r="G181" s="219" t="s">
        <v>178</v>
      </c>
      <c r="H181" s="220">
        <v>7.9900000000000002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88</v>
      </c>
      <c r="AT181" s="228" t="s">
        <v>149</v>
      </c>
      <c r="AU181" s="228" t="s">
        <v>82</v>
      </c>
      <c r="AY181" s="14" t="s">
        <v>147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78</v>
      </c>
      <c r="BK181" s="229">
        <f>ROUND(I181*H181,2)</f>
        <v>0</v>
      </c>
      <c r="BL181" s="14" t="s">
        <v>88</v>
      </c>
      <c r="BM181" s="228" t="s">
        <v>1374</v>
      </c>
    </row>
    <row r="182" s="12" customFormat="1" ht="22.8" customHeight="1">
      <c r="A182" s="12"/>
      <c r="B182" s="200"/>
      <c r="C182" s="201"/>
      <c r="D182" s="202" t="s">
        <v>72</v>
      </c>
      <c r="E182" s="214" t="s">
        <v>562</v>
      </c>
      <c r="F182" s="214" t="s">
        <v>563</v>
      </c>
      <c r="G182" s="201"/>
      <c r="H182" s="201"/>
      <c r="I182" s="204"/>
      <c r="J182" s="215">
        <f>BK182</f>
        <v>0</v>
      </c>
      <c r="K182" s="201"/>
      <c r="L182" s="206"/>
      <c r="M182" s="207"/>
      <c r="N182" s="208"/>
      <c r="O182" s="208"/>
      <c r="P182" s="209">
        <f>SUM(P183:P184)</f>
        <v>0</v>
      </c>
      <c r="Q182" s="208"/>
      <c r="R182" s="209">
        <f>SUM(R183:R184)</f>
        <v>0</v>
      </c>
      <c r="S182" s="208"/>
      <c r="T182" s="210">
        <f>SUM(T183:T184)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11" t="s">
        <v>78</v>
      </c>
      <c r="AT182" s="212" t="s">
        <v>72</v>
      </c>
      <c r="AU182" s="212" t="s">
        <v>78</v>
      </c>
      <c r="AY182" s="211" t="s">
        <v>147</v>
      </c>
      <c r="BK182" s="213">
        <f>SUM(BK183:BK184)</f>
        <v>0</v>
      </c>
    </row>
    <row r="183" s="2" customFormat="1" ht="21.75" customHeight="1">
      <c r="A183" s="35"/>
      <c r="B183" s="36"/>
      <c r="C183" s="216" t="s">
        <v>299</v>
      </c>
      <c r="D183" s="216" t="s">
        <v>149</v>
      </c>
      <c r="E183" s="217" t="s">
        <v>565</v>
      </c>
      <c r="F183" s="218" t="s">
        <v>566</v>
      </c>
      <c r="G183" s="219" t="s">
        <v>178</v>
      </c>
      <c r="H183" s="220">
        <v>10.201000000000001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38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88</v>
      </c>
      <c r="AT183" s="228" t="s">
        <v>149</v>
      </c>
      <c r="AU183" s="228" t="s">
        <v>82</v>
      </c>
      <c r="AY183" s="14" t="s">
        <v>147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78</v>
      </c>
      <c r="BK183" s="229">
        <f>ROUND(I183*H183,2)</f>
        <v>0</v>
      </c>
      <c r="BL183" s="14" t="s">
        <v>88</v>
      </c>
      <c r="BM183" s="228" t="s">
        <v>1375</v>
      </c>
    </row>
    <row r="184" s="2" customFormat="1" ht="24.15" customHeight="1">
      <c r="A184" s="35"/>
      <c r="B184" s="36"/>
      <c r="C184" s="216" t="s">
        <v>303</v>
      </c>
      <c r="D184" s="216" t="s">
        <v>149</v>
      </c>
      <c r="E184" s="217" t="s">
        <v>569</v>
      </c>
      <c r="F184" s="218" t="s">
        <v>570</v>
      </c>
      <c r="G184" s="219" t="s">
        <v>178</v>
      </c>
      <c r="H184" s="220">
        <v>10.262000000000001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88</v>
      </c>
      <c r="AT184" s="228" t="s">
        <v>149</v>
      </c>
      <c r="AU184" s="228" t="s">
        <v>82</v>
      </c>
      <c r="AY184" s="14" t="s">
        <v>147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78</v>
      </c>
      <c r="BK184" s="229">
        <f>ROUND(I184*H184,2)</f>
        <v>0</v>
      </c>
      <c r="BL184" s="14" t="s">
        <v>88</v>
      </c>
      <c r="BM184" s="228" t="s">
        <v>1376</v>
      </c>
    </row>
    <row r="185" s="12" customFormat="1" ht="25.92" customHeight="1">
      <c r="A185" s="12"/>
      <c r="B185" s="200"/>
      <c r="C185" s="201"/>
      <c r="D185" s="202" t="s">
        <v>72</v>
      </c>
      <c r="E185" s="203" t="s">
        <v>572</v>
      </c>
      <c r="F185" s="203" t="s">
        <v>573</v>
      </c>
      <c r="G185" s="201"/>
      <c r="H185" s="201"/>
      <c r="I185" s="204"/>
      <c r="J185" s="205">
        <f>BK185</f>
        <v>0</v>
      </c>
      <c r="K185" s="201"/>
      <c r="L185" s="206"/>
      <c r="M185" s="207"/>
      <c r="N185" s="208"/>
      <c r="O185" s="208"/>
      <c r="P185" s="209">
        <f>P186+P207+P253+P264+P295+P299+P305+P310+P315</f>
        <v>0</v>
      </c>
      <c r="Q185" s="208"/>
      <c r="R185" s="209">
        <f>R186+R207+R253+R264+R295+R299+R305+R310+R315</f>
        <v>0.99558799999999992</v>
      </c>
      <c r="S185" s="208"/>
      <c r="T185" s="210">
        <f>T186+T207+T253+T264+T295+T299+T305+T310+T315</f>
        <v>0.71279000000000003</v>
      </c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R185" s="211" t="s">
        <v>82</v>
      </c>
      <c r="AT185" s="212" t="s">
        <v>72</v>
      </c>
      <c r="AU185" s="212" t="s">
        <v>73</v>
      </c>
      <c r="AY185" s="211" t="s">
        <v>147</v>
      </c>
      <c r="BK185" s="213">
        <f>BK186+BK207+BK253+BK264+BK295+BK299+BK305+BK310+BK315</f>
        <v>0</v>
      </c>
    </row>
    <row r="186" s="12" customFormat="1" ht="22.8" customHeight="1">
      <c r="A186" s="12"/>
      <c r="B186" s="200"/>
      <c r="C186" s="201"/>
      <c r="D186" s="202" t="s">
        <v>72</v>
      </c>
      <c r="E186" s="214" t="s">
        <v>1377</v>
      </c>
      <c r="F186" s="214" t="s">
        <v>1378</v>
      </c>
      <c r="G186" s="201"/>
      <c r="H186" s="201"/>
      <c r="I186" s="204"/>
      <c r="J186" s="215">
        <f>BK186</f>
        <v>0</v>
      </c>
      <c r="K186" s="201"/>
      <c r="L186" s="206"/>
      <c r="M186" s="207"/>
      <c r="N186" s="208"/>
      <c r="O186" s="208"/>
      <c r="P186" s="209">
        <f>SUM(P187:P206)</f>
        <v>0</v>
      </c>
      <c r="Q186" s="208"/>
      <c r="R186" s="209">
        <f>SUM(R187:R206)</f>
        <v>0.14318100000000003</v>
      </c>
      <c r="S186" s="208"/>
      <c r="T186" s="210">
        <f>SUM(T187:T206)</f>
        <v>0.063060000000000005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11" t="s">
        <v>82</v>
      </c>
      <c r="AT186" s="212" t="s">
        <v>72</v>
      </c>
      <c r="AU186" s="212" t="s">
        <v>78</v>
      </c>
      <c r="AY186" s="211" t="s">
        <v>147</v>
      </c>
      <c r="BK186" s="213">
        <f>SUM(BK187:BK206)</f>
        <v>0</v>
      </c>
    </row>
    <row r="187" s="2" customFormat="1" ht="16.5" customHeight="1">
      <c r="A187" s="35"/>
      <c r="B187" s="36"/>
      <c r="C187" s="216" t="s">
        <v>307</v>
      </c>
      <c r="D187" s="216" t="s">
        <v>149</v>
      </c>
      <c r="E187" s="217" t="s">
        <v>1379</v>
      </c>
      <c r="F187" s="218" t="s">
        <v>1380</v>
      </c>
      <c r="G187" s="219" t="s">
        <v>222</v>
      </c>
      <c r="H187" s="220">
        <v>15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38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0.0020999999999999999</v>
      </c>
      <c r="T187" s="227">
        <f>S187*H187</f>
        <v>0.0315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211</v>
      </c>
      <c r="AT187" s="228" t="s">
        <v>149</v>
      </c>
      <c r="AU187" s="228" t="s">
        <v>82</v>
      </c>
      <c r="AY187" s="14" t="s">
        <v>147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78</v>
      </c>
      <c r="BK187" s="229">
        <f>ROUND(I187*H187,2)</f>
        <v>0</v>
      </c>
      <c r="BL187" s="14" t="s">
        <v>211</v>
      </c>
      <c r="BM187" s="228" t="s">
        <v>1381</v>
      </c>
    </row>
    <row r="188" s="2" customFormat="1" ht="16.5" customHeight="1">
      <c r="A188" s="35"/>
      <c r="B188" s="36"/>
      <c r="C188" s="216" t="s">
        <v>311</v>
      </c>
      <c r="D188" s="216" t="s">
        <v>149</v>
      </c>
      <c r="E188" s="217" t="s">
        <v>1382</v>
      </c>
      <c r="F188" s="218" t="s">
        <v>1383</v>
      </c>
      <c r="G188" s="219" t="s">
        <v>222</v>
      </c>
      <c r="H188" s="220">
        <v>12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</v>
      </c>
      <c r="R188" s="226">
        <f>Q188*H188</f>
        <v>0</v>
      </c>
      <c r="S188" s="226">
        <v>0.00263</v>
      </c>
      <c r="T188" s="227">
        <f>S188*H188</f>
        <v>0.031559999999999998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211</v>
      </c>
      <c r="AT188" s="228" t="s">
        <v>149</v>
      </c>
      <c r="AU188" s="228" t="s">
        <v>82</v>
      </c>
      <c r="AY188" s="14" t="s">
        <v>147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78</v>
      </c>
      <c r="BK188" s="229">
        <f>ROUND(I188*H188,2)</f>
        <v>0</v>
      </c>
      <c r="BL188" s="14" t="s">
        <v>211</v>
      </c>
      <c r="BM188" s="228" t="s">
        <v>1384</v>
      </c>
    </row>
    <row r="189" s="2" customFormat="1" ht="21.75" customHeight="1">
      <c r="A189" s="35"/>
      <c r="B189" s="36"/>
      <c r="C189" s="216" t="s">
        <v>315</v>
      </c>
      <c r="D189" s="216" t="s">
        <v>149</v>
      </c>
      <c r="E189" s="217" t="s">
        <v>1385</v>
      </c>
      <c r="F189" s="218" t="s">
        <v>1386</v>
      </c>
      <c r="G189" s="219" t="s">
        <v>222</v>
      </c>
      <c r="H189" s="220">
        <v>11.800000000000001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0.0030400000000000002</v>
      </c>
      <c r="R189" s="226">
        <f>Q189*H189</f>
        <v>0.035872000000000001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211</v>
      </c>
      <c r="AT189" s="228" t="s">
        <v>149</v>
      </c>
      <c r="AU189" s="228" t="s">
        <v>82</v>
      </c>
      <c r="AY189" s="14" t="s">
        <v>147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78</v>
      </c>
      <c r="BK189" s="229">
        <f>ROUND(I189*H189,2)</f>
        <v>0</v>
      </c>
      <c r="BL189" s="14" t="s">
        <v>211</v>
      </c>
      <c r="BM189" s="228" t="s">
        <v>1387</v>
      </c>
    </row>
    <row r="190" s="2" customFormat="1" ht="16.5" customHeight="1">
      <c r="A190" s="35"/>
      <c r="B190" s="36"/>
      <c r="C190" s="216" t="s">
        <v>319</v>
      </c>
      <c r="D190" s="216" t="s">
        <v>149</v>
      </c>
      <c r="E190" s="217" t="s">
        <v>1388</v>
      </c>
      <c r="F190" s="218" t="s">
        <v>1389</v>
      </c>
      <c r="G190" s="219" t="s">
        <v>222</v>
      </c>
      <c r="H190" s="220">
        <v>3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0.00036000000000000002</v>
      </c>
      <c r="R190" s="226">
        <f>Q190*H190</f>
        <v>0.00108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211</v>
      </c>
      <c r="AT190" s="228" t="s">
        <v>149</v>
      </c>
      <c r="AU190" s="228" t="s">
        <v>82</v>
      </c>
      <c r="AY190" s="14" t="s">
        <v>147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78</v>
      </c>
      <c r="BK190" s="229">
        <f>ROUND(I190*H190,2)</f>
        <v>0</v>
      </c>
      <c r="BL190" s="14" t="s">
        <v>211</v>
      </c>
      <c r="BM190" s="228" t="s">
        <v>1390</v>
      </c>
    </row>
    <row r="191" s="2" customFormat="1" ht="16.5" customHeight="1">
      <c r="A191" s="35"/>
      <c r="B191" s="36"/>
      <c r="C191" s="216" t="s">
        <v>323</v>
      </c>
      <c r="D191" s="216" t="s">
        <v>149</v>
      </c>
      <c r="E191" s="217" t="s">
        <v>1391</v>
      </c>
      <c r="F191" s="218" t="s">
        <v>1392</v>
      </c>
      <c r="G191" s="219" t="s">
        <v>222</v>
      </c>
      <c r="H191" s="220">
        <v>2.2000000000000002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38</v>
      </c>
      <c r="O191" s="88"/>
      <c r="P191" s="226">
        <f>O191*H191</f>
        <v>0</v>
      </c>
      <c r="Q191" s="226">
        <v>0.00046999999999999999</v>
      </c>
      <c r="R191" s="226">
        <f>Q191*H191</f>
        <v>0.001034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211</v>
      </c>
      <c r="AT191" s="228" t="s">
        <v>149</v>
      </c>
      <c r="AU191" s="228" t="s">
        <v>82</v>
      </c>
      <c r="AY191" s="14" t="s">
        <v>147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78</v>
      </c>
      <c r="BK191" s="229">
        <f>ROUND(I191*H191,2)</f>
        <v>0</v>
      </c>
      <c r="BL191" s="14" t="s">
        <v>211</v>
      </c>
      <c r="BM191" s="228" t="s">
        <v>1393</v>
      </c>
    </row>
    <row r="192" s="2" customFormat="1" ht="16.5" customHeight="1">
      <c r="A192" s="35"/>
      <c r="B192" s="36"/>
      <c r="C192" s="216" t="s">
        <v>327</v>
      </c>
      <c r="D192" s="216" t="s">
        <v>149</v>
      </c>
      <c r="E192" s="217" t="s">
        <v>1394</v>
      </c>
      <c r="F192" s="218" t="s">
        <v>1395</v>
      </c>
      <c r="G192" s="219" t="s">
        <v>222</v>
      </c>
      <c r="H192" s="220">
        <v>3.5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0.00072999999999999996</v>
      </c>
      <c r="R192" s="226">
        <f>Q192*H192</f>
        <v>0.002555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211</v>
      </c>
      <c r="AT192" s="228" t="s">
        <v>149</v>
      </c>
      <c r="AU192" s="228" t="s">
        <v>82</v>
      </c>
      <c r="AY192" s="14" t="s">
        <v>147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78</v>
      </c>
      <c r="BK192" s="229">
        <f>ROUND(I192*H192,2)</f>
        <v>0</v>
      </c>
      <c r="BL192" s="14" t="s">
        <v>211</v>
      </c>
      <c r="BM192" s="228" t="s">
        <v>1396</v>
      </c>
    </row>
    <row r="193" s="2" customFormat="1" ht="16.5" customHeight="1">
      <c r="A193" s="35"/>
      <c r="B193" s="36"/>
      <c r="C193" s="216" t="s">
        <v>331</v>
      </c>
      <c r="D193" s="216" t="s">
        <v>149</v>
      </c>
      <c r="E193" s="217" t="s">
        <v>1397</v>
      </c>
      <c r="F193" s="218" t="s">
        <v>1398</v>
      </c>
      <c r="G193" s="219" t="s">
        <v>222</v>
      </c>
      <c r="H193" s="220">
        <v>3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38</v>
      </c>
      <c r="O193" s="88"/>
      <c r="P193" s="226">
        <f>O193*H193</f>
        <v>0</v>
      </c>
      <c r="Q193" s="226">
        <v>0.00157</v>
      </c>
      <c r="R193" s="226">
        <f>Q193*H193</f>
        <v>0.0047099999999999998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211</v>
      </c>
      <c r="AT193" s="228" t="s">
        <v>149</v>
      </c>
      <c r="AU193" s="228" t="s">
        <v>82</v>
      </c>
      <c r="AY193" s="14" t="s">
        <v>147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78</v>
      </c>
      <c r="BK193" s="229">
        <f>ROUND(I193*H193,2)</f>
        <v>0</v>
      </c>
      <c r="BL193" s="14" t="s">
        <v>211</v>
      </c>
      <c r="BM193" s="228" t="s">
        <v>1399</v>
      </c>
    </row>
    <row r="194" s="2" customFormat="1" ht="16.5" customHeight="1">
      <c r="A194" s="35"/>
      <c r="B194" s="36"/>
      <c r="C194" s="216" t="s">
        <v>335</v>
      </c>
      <c r="D194" s="216" t="s">
        <v>149</v>
      </c>
      <c r="E194" s="217" t="s">
        <v>1400</v>
      </c>
      <c r="F194" s="218" t="s">
        <v>1401</v>
      </c>
      <c r="G194" s="219" t="s">
        <v>222</v>
      </c>
      <c r="H194" s="220">
        <v>2.5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38</v>
      </c>
      <c r="O194" s="88"/>
      <c r="P194" s="226">
        <f>O194*H194</f>
        <v>0</v>
      </c>
      <c r="Q194" s="226">
        <v>0.0020600000000000002</v>
      </c>
      <c r="R194" s="226">
        <f>Q194*H194</f>
        <v>0.0051500000000000001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211</v>
      </c>
      <c r="AT194" s="228" t="s">
        <v>149</v>
      </c>
      <c r="AU194" s="228" t="s">
        <v>82</v>
      </c>
      <c r="AY194" s="14" t="s">
        <v>147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78</v>
      </c>
      <c r="BK194" s="229">
        <f>ROUND(I194*H194,2)</f>
        <v>0</v>
      </c>
      <c r="BL194" s="14" t="s">
        <v>211</v>
      </c>
      <c r="BM194" s="228" t="s">
        <v>1402</v>
      </c>
    </row>
    <row r="195" s="2" customFormat="1" ht="16.5" customHeight="1">
      <c r="A195" s="35"/>
      <c r="B195" s="36"/>
      <c r="C195" s="216" t="s">
        <v>339</v>
      </c>
      <c r="D195" s="216" t="s">
        <v>149</v>
      </c>
      <c r="E195" s="217" t="s">
        <v>1403</v>
      </c>
      <c r="F195" s="218" t="s">
        <v>1404</v>
      </c>
      <c r="G195" s="219" t="s">
        <v>222</v>
      </c>
      <c r="H195" s="220">
        <v>19.199999999999999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38</v>
      </c>
      <c r="O195" s="88"/>
      <c r="P195" s="226">
        <f>O195*H195</f>
        <v>0</v>
      </c>
      <c r="Q195" s="226">
        <v>0.00155</v>
      </c>
      <c r="R195" s="226">
        <f>Q195*H195</f>
        <v>0.029759999999999998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211</v>
      </c>
      <c r="AT195" s="228" t="s">
        <v>149</v>
      </c>
      <c r="AU195" s="228" t="s">
        <v>82</v>
      </c>
      <c r="AY195" s="14" t="s">
        <v>147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78</v>
      </c>
      <c r="BK195" s="229">
        <f>ROUND(I195*H195,2)</f>
        <v>0</v>
      </c>
      <c r="BL195" s="14" t="s">
        <v>211</v>
      </c>
      <c r="BM195" s="228" t="s">
        <v>1405</v>
      </c>
    </row>
    <row r="196" s="2" customFormat="1" ht="16.5" customHeight="1">
      <c r="A196" s="35"/>
      <c r="B196" s="36"/>
      <c r="C196" s="216" t="s">
        <v>343</v>
      </c>
      <c r="D196" s="216" t="s">
        <v>149</v>
      </c>
      <c r="E196" s="217" t="s">
        <v>1406</v>
      </c>
      <c r="F196" s="218" t="s">
        <v>1407</v>
      </c>
      <c r="G196" s="219" t="s">
        <v>222</v>
      </c>
      <c r="H196" s="220">
        <v>16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38</v>
      </c>
      <c r="O196" s="88"/>
      <c r="P196" s="226">
        <f>O196*H196</f>
        <v>0</v>
      </c>
      <c r="Q196" s="226">
        <v>0.00059000000000000003</v>
      </c>
      <c r="R196" s="226">
        <f>Q196*H196</f>
        <v>0.0094400000000000005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211</v>
      </c>
      <c r="AT196" s="228" t="s">
        <v>149</v>
      </c>
      <c r="AU196" s="228" t="s">
        <v>82</v>
      </c>
      <c r="AY196" s="14" t="s">
        <v>147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78</v>
      </c>
      <c r="BK196" s="229">
        <f>ROUND(I196*H196,2)</f>
        <v>0</v>
      </c>
      <c r="BL196" s="14" t="s">
        <v>211</v>
      </c>
      <c r="BM196" s="228" t="s">
        <v>1408</v>
      </c>
    </row>
    <row r="197" s="2" customFormat="1" ht="16.5" customHeight="1">
      <c r="A197" s="35"/>
      <c r="B197" s="36"/>
      <c r="C197" s="216" t="s">
        <v>347</v>
      </c>
      <c r="D197" s="216" t="s">
        <v>149</v>
      </c>
      <c r="E197" s="217" t="s">
        <v>1409</v>
      </c>
      <c r="F197" s="218" t="s">
        <v>1410</v>
      </c>
      <c r="G197" s="219" t="s">
        <v>222</v>
      </c>
      <c r="H197" s="220">
        <v>23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38</v>
      </c>
      <c r="O197" s="88"/>
      <c r="P197" s="226">
        <f>O197*H197</f>
        <v>0</v>
      </c>
      <c r="Q197" s="226">
        <v>0.0020100000000000001</v>
      </c>
      <c r="R197" s="226">
        <f>Q197*H197</f>
        <v>0.04623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211</v>
      </c>
      <c r="AT197" s="228" t="s">
        <v>149</v>
      </c>
      <c r="AU197" s="228" t="s">
        <v>82</v>
      </c>
      <c r="AY197" s="14" t="s">
        <v>147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78</v>
      </c>
      <c r="BK197" s="229">
        <f>ROUND(I197*H197,2)</f>
        <v>0</v>
      </c>
      <c r="BL197" s="14" t="s">
        <v>211</v>
      </c>
      <c r="BM197" s="228" t="s">
        <v>1411</v>
      </c>
    </row>
    <row r="198" s="2" customFormat="1" ht="16.5" customHeight="1">
      <c r="A198" s="35"/>
      <c r="B198" s="36"/>
      <c r="C198" s="216" t="s">
        <v>351</v>
      </c>
      <c r="D198" s="216" t="s">
        <v>149</v>
      </c>
      <c r="E198" s="217" t="s">
        <v>1412</v>
      </c>
      <c r="F198" s="218" t="s">
        <v>1413</v>
      </c>
      <c r="G198" s="219" t="s">
        <v>189</v>
      </c>
      <c r="H198" s="220">
        <v>6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38</v>
      </c>
      <c r="O198" s="88"/>
      <c r="P198" s="226">
        <f>O198*H198</f>
        <v>0</v>
      </c>
      <c r="Q198" s="226">
        <v>0</v>
      </c>
      <c r="R198" s="226">
        <f>Q198*H198</f>
        <v>0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211</v>
      </c>
      <c r="AT198" s="228" t="s">
        <v>149</v>
      </c>
      <c r="AU198" s="228" t="s">
        <v>82</v>
      </c>
      <c r="AY198" s="14" t="s">
        <v>147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78</v>
      </c>
      <c r="BK198" s="229">
        <f>ROUND(I198*H198,2)</f>
        <v>0</v>
      </c>
      <c r="BL198" s="14" t="s">
        <v>211</v>
      </c>
      <c r="BM198" s="228" t="s">
        <v>1414</v>
      </c>
    </row>
    <row r="199" s="2" customFormat="1" ht="16.5" customHeight="1">
      <c r="A199" s="35"/>
      <c r="B199" s="36"/>
      <c r="C199" s="216" t="s">
        <v>355</v>
      </c>
      <c r="D199" s="216" t="s">
        <v>149</v>
      </c>
      <c r="E199" s="217" t="s">
        <v>1415</v>
      </c>
      <c r="F199" s="218" t="s">
        <v>1416</v>
      </c>
      <c r="G199" s="219" t="s">
        <v>189</v>
      </c>
      <c r="H199" s="220">
        <v>2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38</v>
      </c>
      <c r="O199" s="88"/>
      <c r="P199" s="226">
        <f>O199*H199</f>
        <v>0</v>
      </c>
      <c r="Q199" s="226">
        <v>0</v>
      </c>
      <c r="R199" s="226">
        <f>Q199*H199</f>
        <v>0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211</v>
      </c>
      <c r="AT199" s="228" t="s">
        <v>149</v>
      </c>
      <c r="AU199" s="228" t="s">
        <v>82</v>
      </c>
      <c r="AY199" s="14" t="s">
        <v>147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78</v>
      </c>
      <c r="BK199" s="229">
        <f>ROUND(I199*H199,2)</f>
        <v>0</v>
      </c>
      <c r="BL199" s="14" t="s">
        <v>211</v>
      </c>
      <c r="BM199" s="228" t="s">
        <v>1417</v>
      </c>
    </row>
    <row r="200" s="2" customFormat="1" ht="21.75" customHeight="1">
      <c r="A200" s="35"/>
      <c r="B200" s="36"/>
      <c r="C200" s="216" t="s">
        <v>359</v>
      </c>
      <c r="D200" s="216" t="s">
        <v>149</v>
      </c>
      <c r="E200" s="217" t="s">
        <v>1418</v>
      </c>
      <c r="F200" s="218" t="s">
        <v>1419</v>
      </c>
      <c r="G200" s="219" t="s">
        <v>189</v>
      </c>
      <c r="H200" s="220">
        <v>5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38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211</v>
      </c>
      <c r="AT200" s="228" t="s">
        <v>149</v>
      </c>
      <c r="AU200" s="228" t="s">
        <v>82</v>
      </c>
      <c r="AY200" s="14" t="s">
        <v>147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78</v>
      </c>
      <c r="BK200" s="229">
        <f>ROUND(I200*H200,2)</f>
        <v>0</v>
      </c>
      <c r="BL200" s="14" t="s">
        <v>211</v>
      </c>
      <c r="BM200" s="228" t="s">
        <v>1420</v>
      </c>
    </row>
    <row r="201" s="2" customFormat="1" ht="24.15" customHeight="1">
      <c r="A201" s="35"/>
      <c r="B201" s="36"/>
      <c r="C201" s="216" t="s">
        <v>364</v>
      </c>
      <c r="D201" s="216" t="s">
        <v>149</v>
      </c>
      <c r="E201" s="217" t="s">
        <v>1421</v>
      </c>
      <c r="F201" s="218" t="s">
        <v>1422</v>
      </c>
      <c r="G201" s="219" t="s">
        <v>189</v>
      </c>
      <c r="H201" s="220">
        <v>1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38</v>
      </c>
      <c r="O201" s="88"/>
      <c r="P201" s="226">
        <f>O201*H201</f>
        <v>0</v>
      </c>
      <c r="Q201" s="226">
        <v>0.00148</v>
      </c>
      <c r="R201" s="226">
        <f>Q201*H201</f>
        <v>0.00148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211</v>
      </c>
      <c r="AT201" s="228" t="s">
        <v>149</v>
      </c>
      <c r="AU201" s="228" t="s">
        <v>82</v>
      </c>
      <c r="AY201" s="14" t="s">
        <v>147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78</v>
      </c>
      <c r="BK201" s="229">
        <f>ROUND(I201*H201,2)</f>
        <v>0</v>
      </c>
      <c r="BL201" s="14" t="s">
        <v>211</v>
      </c>
      <c r="BM201" s="228" t="s">
        <v>1423</v>
      </c>
    </row>
    <row r="202" s="2" customFormat="1" ht="24.15" customHeight="1">
      <c r="A202" s="35"/>
      <c r="B202" s="36"/>
      <c r="C202" s="216" t="s">
        <v>368</v>
      </c>
      <c r="D202" s="216" t="s">
        <v>149</v>
      </c>
      <c r="E202" s="217" t="s">
        <v>1424</v>
      </c>
      <c r="F202" s="218" t="s">
        <v>1425</v>
      </c>
      <c r="G202" s="219" t="s">
        <v>189</v>
      </c>
      <c r="H202" s="220">
        <v>1</v>
      </c>
      <c r="I202" s="221"/>
      <c r="J202" s="222">
        <f>ROUND(I202*H202,2)</f>
        <v>0</v>
      </c>
      <c r="K202" s="223"/>
      <c r="L202" s="41"/>
      <c r="M202" s="224" t="s">
        <v>1</v>
      </c>
      <c r="N202" s="225" t="s">
        <v>38</v>
      </c>
      <c r="O202" s="88"/>
      <c r="P202" s="226">
        <f>O202*H202</f>
        <v>0</v>
      </c>
      <c r="Q202" s="226">
        <v>0.0049500000000000004</v>
      </c>
      <c r="R202" s="226">
        <f>Q202*H202</f>
        <v>0.0049500000000000004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211</v>
      </c>
      <c r="AT202" s="228" t="s">
        <v>149</v>
      </c>
      <c r="AU202" s="228" t="s">
        <v>82</v>
      </c>
      <c r="AY202" s="14" t="s">
        <v>147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78</v>
      </c>
      <c r="BK202" s="229">
        <f>ROUND(I202*H202,2)</f>
        <v>0</v>
      </c>
      <c r="BL202" s="14" t="s">
        <v>211</v>
      </c>
      <c r="BM202" s="228" t="s">
        <v>1426</v>
      </c>
    </row>
    <row r="203" s="2" customFormat="1" ht="16.5" customHeight="1">
      <c r="A203" s="35"/>
      <c r="B203" s="36"/>
      <c r="C203" s="216" t="s">
        <v>372</v>
      </c>
      <c r="D203" s="216" t="s">
        <v>149</v>
      </c>
      <c r="E203" s="217" t="s">
        <v>1427</v>
      </c>
      <c r="F203" s="218" t="s">
        <v>1428</v>
      </c>
      <c r="G203" s="219" t="s">
        <v>189</v>
      </c>
      <c r="H203" s="220">
        <v>2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38</v>
      </c>
      <c r="O203" s="88"/>
      <c r="P203" s="226">
        <f>O203*H203</f>
        <v>0</v>
      </c>
      <c r="Q203" s="226">
        <v>0.00029</v>
      </c>
      <c r="R203" s="226">
        <f>Q203*H203</f>
        <v>0.00058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211</v>
      </c>
      <c r="AT203" s="228" t="s">
        <v>149</v>
      </c>
      <c r="AU203" s="228" t="s">
        <v>82</v>
      </c>
      <c r="AY203" s="14" t="s">
        <v>147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78</v>
      </c>
      <c r="BK203" s="229">
        <f>ROUND(I203*H203,2)</f>
        <v>0</v>
      </c>
      <c r="BL203" s="14" t="s">
        <v>211</v>
      </c>
      <c r="BM203" s="228" t="s">
        <v>1429</v>
      </c>
    </row>
    <row r="204" s="2" customFormat="1" ht="24.15" customHeight="1">
      <c r="A204" s="35"/>
      <c r="B204" s="36"/>
      <c r="C204" s="216" t="s">
        <v>376</v>
      </c>
      <c r="D204" s="216" t="s">
        <v>149</v>
      </c>
      <c r="E204" s="217" t="s">
        <v>1430</v>
      </c>
      <c r="F204" s="218" t="s">
        <v>1431</v>
      </c>
      <c r="G204" s="219" t="s">
        <v>189</v>
      </c>
      <c r="H204" s="220">
        <v>2</v>
      </c>
      <c r="I204" s="221"/>
      <c r="J204" s="222">
        <f>ROUND(I204*H204,2)</f>
        <v>0</v>
      </c>
      <c r="K204" s="223"/>
      <c r="L204" s="41"/>
      <c r="M204" s="224" t="s">
        <v>1</v>
      </c>
      <c r="N204" s="225" t="s">
        <v>38</v>
      </c>
      <c r="O204" s="88"/>
      <c r="P204" s="226">
        <f>O204*H204</f>
        <v>0</v>
      </c>
      <c r="Q204" s="226">
        <v>0.00017000000000000001</v>
      </c>
      <c r="R204" s="226">
        <f>Q204*H204</f>
        <v>0.00034000000000000002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211</v>
      </c>
      <c r="AT204" s="228" t="s">
        <v>149</v>
      </c>
      <c r="AU204" s="228" t="s">
        <v>82</v>
      </c>
      <c r="AY204" s="14" t="s">
        <v>147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78</v>
      </c>
      <c r="BK204" s="229">
        <f>ROUND(I204*H204,2)</f>
        <v>0</v>
      </c>
      <c r="BL204" s="14" t="s">
        <v>211</v>
      </c>
      <c r="BM204" s="228" t="s">
        <v>1432</v>
      </c>
    </row>
    <row r="205" s="2" customFormat="1" ht="24.15" customHeight="1">
      <c r="A205" s="35"/>
      <c r="B205" s="36"/>
      <c r="C205" s="216" t="s">
        <v>380</v>
      </c>
      <c r="D205" s="216" t="s">
        <v>149</v>
      </c>
      <c r="E205" s="217" t="s">
        <v>1433</v>
      </c>
      <c r="F205" s="218" t="s">
        <v>1434</v>
      </c>
      <c r="G205" s="219" t="s">
        <v>178</v>
      </c>
      <c r="H205" s="220">
        <v>0.14299999999999999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38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211</v>
      </c>
      <c r="AT205" s="228" t="s">
        <v>149</v>
      </c>
      <c r="AU205" s="228" t="s">
        <v>82</v>
      </c>
      <c r="AY205" s="14" t="s">
        <v>147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78</v>
      </c>
      <c r="BK205" s="229">
        <f>ROUND(I205*H205,2)</f>
        <v>0</v>
      </c>
      <c r="BL205" s="14" t="s">
        <v>211</v>
      </c>
      <c r="BM205" s="228" t="s">
        <v>1435</v>
      </c>
    </row>
    <row r="206" s="2" customFormat="1" ht="33" customHeight="1">
      <c r="A206" s="35"/>
      <c r="B206" s="36"/>
      <c r="C206" s="216" t="s">
        <v>384</v>
      </c>
      <c r="D206" s="216" t="s">
        <v>149</v>
      </c>
      <c r="E206" s="217" t="s">
        <v>1436</v>
      </c>
      <c r="F206" s="218" t="s">
        <v>1437</v>
      </c>
      <c r="G206" s="219" t="s">
        <v>178</v>
      </c>
      <c r="H206" s="220">
        <v>0.71499999999999997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38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211</v>
      </c>
      <c r="AT206" s="228" t="s">
        <v>149</v>
      </c>
      <c r="AU206" s="228" t="s">
        <v>82</v>
      </c>
      <c r="AY206" s="14" t="s">
        <v>147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78</v>
      </c>
      <c r="BK206" s="229">
        <f>ROUND(I206*H206,2)</f>
        <v>0</v>
      </c>
      <c r="BL206" s="14" t="s">
        <v>211</v>
      </c>
      <c r="BM206" s="228" t="s">
        <v>1438</v>
      </c>
    </row>
    <row r="207" s="12" customFormat="1" ht="22.8" customHeight="1">
      <c r="A207" s="12"/>
      <c r="B207" s="200"/>
      <c r="C207" s="201"/>
      <c r="D207" s="202" t="s">
        <v>72</v>
      </c>
      <c r="E207" s="214" t="s">
        <v>1439</v>
      </c>
      <c r="F207" s="214" t="s">
        <v>1440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SUM(P208:P252)</f>
        <v>0</v>
      </c>
      <c r="Q207" s="208"/>
      <c r="R207" s="209">
        <f>SUM(R208:R252)</f>
        <v>0.34221500000000005</v>
      </c>
      <c r="S207" s="208"/>
      <c r="T207" s="210">
        <f>SUM(T208:T252)</f>
        <v>0.046799999999999994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82</v>
      </c>
      <c r="AT207" s="212" t="s">
        <v>72</v>
      </c>
      <c r="AU207" s="212" t="s">
        <v>78</v>
      </c>
      <c r="AY207" s="211" t="s">
        <v>147</v>
      </c>
      <c r="BK207" s="213">
        <f>SUM(BK208:BK252)</f>
        <v>0</v>
      </c>
    </row>
    <row r="208" s="2" customFormat="1" ht="16.5" customHeight="1">
      <c r="A208" s="35"/>
      <c r="B208" s="36"/>
      <c r="C208" s="216" t="s">
        <v>388</v>
      </c>
      <c r="D208" s="216" t="s">
        <v>149</v>
      </c>
      <c r="E208" s="217" t="s">
        <v>1441</v>
      </c>
      <c r="F208" s="218" t="s">
        <v>1442</v>
      </c>
      <c r="G208" s="219" t="s">
        <v>222</v>
      </c>
      <c r="H208" s="220">
        <v>50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38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0.00027999999999999998</v>
      </c>
      <c r="T208" s="227">
        <f>S208*H208</f>
        <v>0.013999999999999999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211</v>
      </c>
      <c r="AT208" s="228" t="s">
        <v>149</v>
      </c>
      <c r="AU208" s="228" t="s">
        <v>82</v>
      </c>
      <c r="AY208" s="14" t="s">
        <v>147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78</v>
      </c>
      <c r="BK208" s="229">
        <f>ROUND(I208*H208,2)</f>
        <v>0</v>
      </c>
      <c r="BL208" s="14" t="s">
        <v>211</v>
      </c>
      <c r="BM208" s="228" t="s">
        <v>1443</v>
      </c>
    </row>
    <row r="209" s="2" customFormat="1" ht="21.75" customHeight="1">
      <c r="A209" s="35"/>
      <c r="B209" s="36"/>
      <c r="C209" s="216" t="s">
        <v>392</v>
      </c>
      <c r="D209" s="216" t="s">
        <v>149</v>
      </c>
      <c r="E209" s="217" t="s">
        <v>1444</v>
      </c>
      <c r="F209" s="218" t="s">
        <v>1445</v>
      </c>
      <c r="G209" s="219" t="s">
        <v>222</v>
      </c>
      <c r="H209" s="220">
        <v>40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38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0.00029</v>
      </c>
      <c r="T209" s="227">
        <f>S209*H209</f>
        <v>0.011599999999999999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211</v>
      </c>
      <c r="AT209" s="228" t="s">
        <v>149</v>
      </c>
      <c r="AU209" s="228" t="s">
        <v>82</v>
      </c>
      <c r="AY209" s="14" t="s">
        <v>147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78</v>
      </c>
      <c r="BK209" s="229">
        <f>ROUND(I209*H209,2)</f>
        <v>0</v>
      </c>
      <c r="BL209" s="14" t="s">
        <v>211</v>
      </c>
      <c r="BM209" s="228" t="s">
        <v>1446</v>
      </c>
    </row>
    <row r="210" s="2" customFormat="1" ht="24.15" customHeight="1">
      <c r="A210" s="35"/>
      <c r="B210" s="36"/>
      <c r="C210" s="216" t="s">
        <v>396</v>
      </c>
      <c r="D210" s="216" t="s">
        <v>149</v>
      </c>
      <c r="E210" s="217" t="s">
        <v>1447</v>
      </c>
      <c r="F210" s="218" t="s">
        <v>1448</v>
      </c>
      <c r="G210" s="219" t="s">
        <v>222</v>
      </c>
      <c r="H210" s="220">
        <v>17.5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38</v>
      </c>
      <c r="O210" s="88"/>
      <c r="P210" s="226">
        <f>O210*H210</f>
        <v>0</v>
      </c>
      <c r="Q210" s="226">
        <v>0.00097999999999999997</v>
      </c>
      <c r="R210" s="226">
        <f>Q210*H210</f>
        <v>0.017149999999999999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211</v>
      </c>
      <c r="AT210" s="228" t="s">
        <v>149</v>
      </c>
      <c r="AU210" s="228" t="s">
        <v>82</v>
      </c>
      <c r="AY210" s="14" t="s">
        <v>147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78</v>
      </c>
      <c r="BK210" s="229">
        <f>ROUND(I210*H210,2)</f>
        <v>0</v>
      </c>
      <c r="BL210" s="14" t="s">
        <v>211</v>
      </c>
      <c r="BM210" s="228" t="s">
        <v>1449</v>
      </c>
    </row>
    <row r="211" s="2" customFormat="1" ht="24.15" customHeight="1">
      <c r="A211" s="35"/>
      <c r="B211" s="36"/>
      <c r="C211" s="216" t="s">
        <v>400</v>
      </c>
      <c r="D211" s="216" t="s">
        <v>149</v>
      </c>
      <c r="E211" s="217" t="s">
        <v>1450</v>
      </c>
      <c r="F211" s="218" t="s">
        <v>1451</v>
      </c>
      <c r="G211" s="219" t="s">
        <v>222</v>
      </c>
      <c r="H211" s="220">
        <v>84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38</v>
      </c>
      <c r="O211" s="88"/>
      <c r="P211" s="226">
        <f>O211*H211</f>
        <v>0</v>
      </c>
      <c r="Q211" s="226">
        <v>0.0012600000000000001</v>
      </c>
      <c r="R211" s="226">
        <f>Q211*H211</f>
        <v>0.10584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211</v>
      </c>
      <c r="AT211" s="228" t="s">
        <v>149</v>
      </c>
      <c r="AU211" s="228" t="s">
        <v>82</v>
      </c>
      <c r="AY211" s="14" t="s">
        <v>147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78</v>
      </c>
      <c r="BK211" s="229">
        <f>ROUND(I211*H211,2)</f>
        <v>0</v>
      </c>
      <c r="BL211" s="14" t="s">
        <v>211</v>
      </c>
      <c r="BM211" s="228" t="s">
        <v>1452</v>
      </c>
    </row>
    <row r="212" s="2" customFormat="1" ht="24.15" customHeight="1">
      <c r="A212" s="35"/>
      <c r="B212" s="36"/>
      <c r="C212" s="216" t="s">
        <v>404</v>
      </c>
      <c r="D212" s="216" t="s">
        <v>149</v>
      </c>
      <c r="E212" s="217" t="s">
        <v>1453</v>
      </c>
      <c r="F212" s="218" t="s">
        <v>1454</v>
      </c>
      <c r="G212" s="219" t="s">
        <v>222</v>
      </c>
      <c r="H212" s="220">
        <v>46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38</v>
      </c>
      <c r="O212" s="88"/>
      <c r="P212" s="226">
        <f>O212*H212</f>
        <v>0</v>
      </c>
      <c r="Q212" s="226">
        <v>0.0015299999999999999</v>
      </c>
      <c r="R212" s="226">
        <f>Q212*H212</f>
        <v>0.070379999999999998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211</v>
      </c>
      <c r="AT212" s="228" t="s">
        <v>149</v>
      </c>
      <c r="AU212" s="228" t="s">
        <v>82</v>
      </c>
      <c r="AY212" s="14" t="s">
        <v>147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78</v>
      </c>
      <c r="BK212" s="229">
        <f>ROUND(I212*H212,2)</f>
        <v>0</v>
      </c>
      <c r="BL212" s="14" t="s">
        <v>211</v>
      </c>
      <c r="BM212" s="228" t="s">
        <v>1455</v>
      </c>
    </row>
    <row r="213" s="2" customFormat="1" ht="24.15" customHeight="1">
      <c r="A213" s="35"/>
      <c r="B213" s="36"/>
      <c r="C213" s="216" t="s">
        <v>408</v>
      </c>
      <c r="D213" s="216" t="s">
        <v>149</v>
      </c>
      <c r="E213" s="217" t="s">
        <v>1456</v>
      </c>
      <c r="F213" s="218" t="s">
        <v>1457</v>
      </c>
      <c r="G213" s="219" t="s">
        <v>189</v>
      </c>
      <c r="H213" s="220">
        <v>20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38</v>
      </c>
      <c r="O213" s="88"/>
      <c r="P213" s="226">
        <f>O213*H213</f>
        <v>0</v>
      </c>
      <c r="Q213" s="226">
        <v>0.00069999999999999999</v>
      </c>
      <c r="R213" s="226">
        <f>Q213*H213</f>
        <v>0.014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211</v>
      </c>
      <c r="AT213" s="228" t="s">
        <v>149</v>
      </c>
      <c r="AU213" s="228" t="s">
        <v>82</v>
      </c>
      <c r="AY213" s="14" t="s">
        <v>147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78</v>
      </c>
      <c r="BK213" s="229">
        <f>ROUND(I213*H213,2)</f>
        <v>0</v>
      </c>
      <c r="BL213" s="14" t="s">
        <v>211</v>
      </c>
      <c r="BM213" s="228" t="s">
        <v>1458</v>
      </c>
    </row>
    <row r="214" s="2" customFormat="1" ht="24.15" customHeight="1">
      <c r="A214" s="35"/>
      <c r="B214" s="36"/>
      <c r="C214" s="216" t="s">
        <v>412</v>
      </c>
      <c r="D214" s="216" t="s">
        <v>149</v>
      </c>
      <c r="E214" s="217" t="s">
        <v>1459</v>
      </c>
      <c r="F214" s="218" t="s">
        <v>1460</v>
      </c>
      <c r="G214" s="219" t="s">
        <v>189</v>
      </c>
      <c r="H214" s="220">
        <v>20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38</v>
      </c>
      <c r="O214" s="88"/>
      <c r="P214" s="226">
        <f>O214*H214</f>
        <v>0</v>
      </c>
      <c r="Q214" s="226">
        <v>0.00133</v>
      </c>
      <c r="R214" s="226">
        <f>Q214*H214</f>
        <v>0.026599999999999999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211</v>
      </c>
      <c r="AT214" s="228" t="s">
        <v>149</v>
      </c>
      <c r="AU214" s="228" t="s">
        <v>82</v>
      </c>
      <c r="AY214" s="14" t="s">
        <v>147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78</v>
      </c>
      <c r="BK214" s="229">
        <f>ROUND(I214*H214,2)</f>
        <v>0</v>
      </c>
      <c r="BL214" s="14" t="s">
        <v>211</v>
      </c>
      <c r="BM214" s="228" t="s">
        <v>1461</v>
      </c>
    </row>
    <row r="215" s="2" customFormat="1" ht="24.15" customHeight="1">
      <c r="A215" s="35"/>
      <c r="B215" s="36"/>
      <c r="C215" s="216" t="s">
        <v>416</v>
      </c>
      <c r="D215" s="216" t="s">
        <v>149</v>
      </c>
      <c r="E215" s="217" t="s">
        <v>1462</v>
      </c>
      <c r="F215" s="218" t="s">
        <v>1463</v>
      </c>
      <c r="G215" s="219" t="s">
        <v>189</v>
      </c>
      <c r="H215" s="220">
        <v>20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38</v>
      </c>
      <c r="O215" s="88"/>
      <c r="P215" s="226">
        <f>O215*H215</f>
        <v>0</v>
      </c>
      <c r="Q215" s="226">
        <v>0.00175</v>
      </c>
      <c r="R215" s="226">
        <f>Q215*H215</f>
        <v>0.035000000000000003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211</v>
      </c>
      <c r="AT215" s="228" t="s">
        <v>149</v>
      </c>
      <c r="AU215" s="228" t="s">
        <v>82</v>
      </c>
      <c r="AY215" s="14" t="s">
        <v>147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78</v>
      </c>
      <c r="BK215" s="229">
        <f>ROUND(I215*H215,2)</f>
        <v>0</v>
      </c>
      <c r="BL215" s="14" t="s">
        <v>211</v>
      </c>
      <c r="BM215" s="228" t="s">
        <v>1464</v>
      </c>
    </row>
    <row r="216" s="2" customFormat="1" ht="24.15" customHeight="1">
      <c r="A216" s="35"/>
      <c r="B216" s="36"/>
      <c r="C216" s="216" t="s">
        <v>420</v>
      </c>
      <c r="D216" s="216" t="s">
        <v>149</v>
      </c>
      <c r="E216" s="217" t="s">
        <v>1465</v>
      </c>
      <c r="F216" s="218" t="s">
        <v>1466</v>
      </c>
      <c r="G216" s="219" t="s">
        <v>1467</v>
      </c>
      <c r="H216" s="220">
        <v>1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38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211</v>
      </c>
      <c r="AT216" s="228" t="s">
        <v>149</v>
      </c>
      <c r="AU216" s="228" t="s">
        <v>82</v>
      </c>
      <c r="AY216" s="14" t="s">
        <v>147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78</v>
      </c>
      <c r="BK216" s="229">
        <f>ROUND(I216*H216,2)</f>
        <v>0</v>
      </c>
      <c r="BL216" s="14" t="s">
        <v>211</v>
      </c>
      <c r="BM216" s="228" t="s">
        <v>1468</v>
      </c>
    </row>
    <row r="217" s="2" customFormat="1" ht="24.15" customHeight="1">
      <c r="A217" s="35"/>
      <c r="B217" s="36"/>
      <c r="C217" s="216" t="s">
        <v>424</v>
      </c>
      <c r="D217" s="216" t="s">
        <v>149</v>
      </c>
      <c r="E217" s="217" t="s">
        <v>1469</v>
      </c>
      <c r="F217" s="218" t="s">
        <v>1470</v>
      </c>
      <c r="G217" s="219" t="s">
        <v>1467</v>
      </c>
      <c r="H217" s="220">
        <v>1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38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211</v>
      </c>
      <c r="AT217" s="228" t="s">
        <v>149</v>
      </c>
      <c r="AU217" s="228" t="s">
        <v>82</v>
      </c>
      <c r="AY217" s="14" t="s">
        <v>147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78</v>
      </c>
      <c r="BK217" s="229">
        <f>ROUND(I217*H217,2)</f>
        <v>0</v>
      </c>
      <c r="BL217" s="14" t="s">
        <v>211</v>
      </c>
      <c r="BM217" s="228" t="s">
        <v>1471</v>
      </c>
    </row>
    <row r="218" s="2" customFormat="1" ht="24.15" customHeight="1">
      <c r="A218" s="35"/>
      <c r="B218" s="36"/>
      <c r="C218" s="216" t="s">
        <v>428</v>
      </c>
      <c r="D218" s="216" t="s">
        <v>149</v>
      </c>
      <c r="E218" s="217" t="s">
        <v>1469</v>
      </c>
      <c r="F218" s="218" t="s">
        <v>1470</v>
      </c>
      <c r="G218" s="219" t="s">
        <v>1467</v>
      </c>
      <c r="H218" s="220">
        <v>20</v>
      </c>
      <c r="I218" s="221"/>
      <c r="J218" s="222">
        <f>ROUND(I218*H218,2)</f>
        <v>0</v>
      </c>
      <c r="K218" s="223"/>
      <c r="L218" s="41"/>
      <c r="M218" s="224" t="s">
        <v>1</v>
      </c>
      <c r="N218" s="225" t="s">
        <v>38</v>
      </c>
      <c r="O218" s="88"/>
      <c r="P218" s="226">
        <f>O218*H218</f>
        <v>0</v>
      </c>
      <c r="Q218" s="226">
        <v>0</v>
      </c>
      <c r="R218" s="226">
        <f>Q218*H218</f>
        <v>0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211</v>
      </c>
      <c r="AT218" s="228" t="s">
        <v>149</v>
      </c>
      <c r="AU218" s="228" t="s">
        <v>82</v>
      </c>
      <c r="AY218" s="14" t="s">
        <v>147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78</v>
      </c>
      <c r="BK218" s="229">
        <f>ROUND(I218*H218,2)</f>
        <v>0</v>
      </c>
      <c r="BL218" s="14" t="s">
        <v>211</v>
      </c>
      <c r="BM218" s="228" t="s">
        <v>1472</v>
      </c>
    </row>
    <row r="219" s="2" customFormat="1" ht="24.15" customHeight="1">
      <c r="A219" s="35"/>
      <c r="B219" s="36"/>
      <c r="C219" s="216" t="s">
        <v>432</v>
      </c>
      <c r="D219" s="216" t="s">
        <v>149</v>
      </c>
      <c r="E219" s="217" t="s">
        <v>1473</v>
      </c>
      <c r="F219" s="218" t="s">
        <v>1474</v>
      </c>
      <c r="G219" s="219" t="s">
        <v>189</v>
      </c>
      <c r="H219" s="220">
        <v>30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38</v>
      </c>
      <c r="O219" s="88"/>
      <c r="P219" s="226">
        <f>O219*H219</f>
        <v>0</v>
      </c>
      <c r="Q219" s="226">
        <v>8.0000000000000007E-05</v>
      </c>
      <c r="R219" s="226">
        <f>Q219*H219</f>
        <v>0.0024000000000000002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211</v>
      </c>
      <c r="AT219" s="228" t="s">
        <v>149</v>
      </c>
      <c r="AU219" s="228" t="s">
        <v>82</v>
      </c>
      <c r="AY219" s="14" t="s">
        <v>147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78</v>
      </c>
      <c r="BK219" s="229">
        <f>ROUND(I219*H219,2)</f>
        <v>0</v>
      </c>
      <c r="BL219" s="14" t="s">
        <v>211</v>
      </c>
      <c r="BM219" s="228" t="s">
        <v>1475</v>
      </c>
    </row>
    <row r="220" s="2" customFormat="1" ht="24.15" customHeight="1">
      <c r="A220" s="35"/>
      <c r="B220" s="36"/>
      <c r="C220" s="216" t="s">
        <v>436</v>
      </c>
      <c r="D220" s="216" t="s">
        <v>149</v>
      </c>
      <c r="E220" s="217" t="s">
        <v>1476</v>
      </c>
      <c r="F220" s="218" t="s">
        <v>1477</v>
      </c>
      <c r="G220" s="219" t="s">
        <v>189</v>
      </c>
      <c r="H220" s="220">
        <v>15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38</v>
      </c>
      <c r="O220" s="88"/>
      <c r="P220" s="226">
        <f>O220*H220</f>
        <v>0</v>
      </c>
      <c r="Q220" s="226">
        <v>0.00011</v>
      </c>
      <c r="R220" s="226">
        <f>Q220*H220</f>
        <v>0.00165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211</v>
      </c>
      <c r="AT220" s="228" t="s">
        <v>149</v>
      </c>
      <c r="AU220" s="228" t="s">
        <v>82</v>
      </c>
      <c r="AY220" s="14" t="s">
        <v>147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78</v>
      </c>
      <c r="BK220" s="229">
        <f>ROUND(I220*H220,2)</f>
        <v>0</v>
      </c>
      <c r="BL220" s="14" t="s">
        <v>211</v>
      </c>
      <c r="BM220" s="228" t="s">
        <v>1478</v>
      </c>
    </row>
    <row r="221" s="2" customFormat="1" ht="37.8" customHeight="1">
      <c r="A221" s="35"/>
      <c r="B221" s="36"/>
      <c r="C221" s="216" t="s">
        <v>440</v>
      </c>
      <c r="D221" s="216" t="s">
        <v>149</v>
      </c>
      <c r="E221" s="217" t="s">
        <v>1479</v>
      </c>
      <c r="F221" s="218" t="s">
        <v>1480</v>
      </c>
      <c r="G221" s="219" t="s">
        <v>222</v>
      </c>
      <c r="H221" s="220">
        <v>17.5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38</v>
      </c>
      <c r="O221" s="88"/>
      <c r="P221" s="226">
        <f>O221*H221</f>
        <v>0</v>
      </c>
      <c r="Q221" s="226">
        <v>0.00012</v>
      </c>
      <c r="R221" s="226">
        <f>Q221*H221</f>
        <v>0.0020999999999999999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211</v>
      </c>
      <c r="AT221" s="228" t="s">
        <v>149</v>
      </c>
      <c r="AU221" s="228" t="s">
        <v>82</v>
      </c>
      <c r="AY221" s="14" t="s">
        <v>147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78</v>
      </c>
      <c r="BK221" s="229">
        <f>ROUND(I221*H221,2)</f>
        <v>0</v>
      </c>
      <c r="BL221" s="14" t="s">
        <v>211</v>
      </c>
      <c r="BM221" s="228" t="s">
        <v>1481</v>
      </c>
    </row>
    <row r="222" s="2" customFormat="1" ht="37.8" customHeight="1">
      <c r="A222" s="35"/>
      <c r="B222" s="36"/>
      <c r="C222" s="216" t="s">
        <v>444</v>
      </c>
      <c r="D222" s="216" t="s">
        <v>149</v>
      </c>
      <c r="E222" s="217" t="s">
        <v>1482</v>
      </c>
      <c r="F222" s="218" t="s">
        <v>1483</v>
      </c>
      <c r="G222" s="219" t="s">
        <v>222</v>
      </c>
      <c r="H222" s="220">
        <v>84</v>
      </c>
      <c r="I222" s="221"/>
      <c r="J222" s="222">
        <f>ROUND(I222*H222,2)</f>
        <v>0</v>
      </c>
      <c r="K222" s="223"/>
      <c r="L222" s="41"/>
      <c r="M222" s="224" t="s">
        <v>1</v>
      </c>
      <c r="N222" s="225" t="s">
        <v>38</v>
      </c>
      <c r="O222" s="88"/>
      <c r="P222" s="226">
        <f>O222*H222</f>
        <v>0</v>
      </c>
      <c r="Q222" s="226">
        <v>0.00024000000000000001</v>
      </c>
      <c r="R222" s="226">
        <f>Q222*H222</f>
        <v>0.020160000000000001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211</v>
      </c>
      <c r="AT222" s="228" t="s">
        <v>149</v>
      </c>
      <c r="AU222" s="228" t="s">
        <v>82</v>
      </c>
      <c r="AY222" s="14" t="s">
        <v>147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78</v>
      </c>
      <c r="BK222" s="229">
        <f>ROUND(I222*H222,2)</f>
        <v>0</v>
      </c>
      <c r="BL222" s="14" t="s">
        <v>211</v>
      </c>
      <c r="BM222" s="228" t="s">
        <v>1484</v>
      </c>
    </row>
    <row r="223" s="2" customFormat="1" ht="37.8" customHeight="1">
      <c r="A223" s="35"/>
      <c r="B223" s="36"/>
      <c r="C223" s="216" t="s">
        <v>448</v>
      </c>
      <c r="D223" s="216" t="s">
        <v>149</v>
      </c>
      <c r="E223" s="217" t="s">
        <v>1482</v>
      </c>
      <c r="F223" s="218" t="s">
        <v>1483</v>
      </c>
      <c r="G223" s="219" t="s">
        <v>222</v>
      </c>
      <c r="H223" s="220">
        <v>46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38</v>
      </c>
      <c r="O223" s="88"/>
      <c r="P223" s="226">
        <f>O223*H223</f>
        <v>0</v>
      </c>
      <c r="Q223" s="226">
        <v>0.00024000000000000001</v>
      </c>
      <c r="R223" s="226">
        <f>Q223*H223</f>
        <v>0.01104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211</v>
      </c>
      <c r="AT223" s="228" t="s">
        <v>149</v>
      </c>
      <c r="AU223" s="228" t="s">
        <v>82</v>
      </c>
      <c r="AY223" s="14" t="s">
        <v>147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78</v>
      </c>
      <c r="BK223" s="229">
        <f>ROUND(I223*H223,2)</f>
        <v>0</v>
      </c>
      <c r="BL223" s="14" t="s">
        <v>211</v>
      </c>
      <c r="BM223" s="228" t="s">
        <v>1485</v>
      </c>
    </row>
    <row r="224" s="2" customFormat="1" ht="16.5" customHeight="1">
      <c r="A224" s="35"/>
      <c r="B224" s="36"/>
      <c r="C224" s="216" t="s">
        <v>452</v>
      </c>
      <c r="D224" s="216" t="s">
        <v>149</v>
      </c>
      <c r="E224" s="217" t="s">
        <v>1486</v>
      </c>
      <c r="F224" s="218" t="s">
        <v>1487</v>
      </c>
      <c r="G224" s="219" t="s">
        <v>222</v>
      </c>
      <c r="H224" s="220">
        <v>40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38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0.00023000000000000001</v>
      </c>
      <c r="T224" s="227">
        <f>S224*H224</f>
        <v>0.0091999999999999998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211</v>
      </c>
      <c r="AT224" s="228" t="s">
        <v>149</v>
      </c>
      <c r="AU224" s="228" t="s">
        <v>82</v>
      </c>
      <c r="AY224" s="14" t="s">
        <v>147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78</v>
      </c>
      <c r="BK224" s="229">
        <f>ROUND(I224*H224,2)</f>
        <v>0</v>
      </c>
      <c r="BL224" s="14" t="s">
        <v>211</v>
      </c>
      <c r="BM224" s="228" t="s">
        <v>1488</v>
      </c>
    </row>
    <row r="225" s="2" customFormat="1" ht="16.5" customHeight="1">
      <c r="A225" s="35"/>
      <c r="B225" s="36"/>
      <c r="C225" s="216" t="s">
        <v>456</v>
      </c>
      <c r="D225" s="216" t="s">
        <v>149</v>
      </c>
      <c r="E225" s="217" t="s">
        <v>1489</v>
      </c>
      <c r="F225" s="218" t="s">
        <v>1490</v>
      </c>
      <c r="G225" s="219" t="s">
        <v>222</v>
      </c>
      <c r="H225" s="220">
        <v>50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38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0.00024000000000000001</v>
      </c>
      <c r="T225" s="227">
        <f>S225*H225</f>
        <v>0.012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211</v>
      </c>
      <c r="AT225" s="228" t="s">
        <v>149</v>
      </c>
      <c r="AU225" s="228" t="s">
        <v>82</v>
      </c>
      <c r="AY225" s="14" t="s">
        <v>147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78</v>
      </c>
      <c r="BK225" s="229">
        <f>ROUND(I225*H225,2)</f>
        <v>0</v>
      </c>
      <c r="BL225" s="14" t="s">
        <v>211</v>
      </c>
      <c r="BM225" s="228" t="s">
        <v>1491</v>
      </c>
    </row>
    <row r="226" s="2" customFormat="1" ht="16.5" customHeight="1">
      <c r="A226" s="35"/>
      <c r="B226" s="36"/>
      <c r="C226" s="216" t="s">
        <v>460</v>
      </c>
      <c r="D226" s="216" t="s">
        <v>149</v>
      </c>
      <c r="E226" s="217" t="s">
        <v>1492</v>
      </c>
      <c r="F226" s="218" t="s">
        <v>1493</v>
      </c>
      <c r="G226" s="219" t="s">
        <v>222</v>
      </c>
      <c r="H226" s="220">
        <v>5</v>
      </c>
      <c r="I226" s="221"/>
      <c r="J226" s="222">
        <f>ROUND(I226*H226,2)</f>
        <v>0</v>
      </c>
      <c r="K226" s="223"/>
      <c r="L226" s="41"/>
      <c r="M226" s="224" t="s">
        <v>1</v>
      </c>
      <c r="N226" s="225" t="s">
        <v>38</v>
      </c>
      <c r="O226" s="88"/>
      <c r="P226" s="226">
        <f>O226*H226</f>
        <v>0</v>
      </c>
      <c r="Q226" s="226">
        <v>0.00019000000000000001</v>
      </c>
      <c r="R226" s="226">
        <f>Q226*H226</f>
        <v>0.00095000000000000011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211</v>
      </c>
      <c r="AT226" s="228" t="s">
        <v>149</v>
      </c>
      <c r="AU226" s="228" t="s">
        <v>82</v>
      </c>
      <c r="AY226" s="14" t="s">
        <v>147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78</v>
      </c>
      <c r="BK226" s="229">
        <f>ROUND(I226*H226,2)</f>
        <v>0</v>
      </c>
      <c r="BL226" s="14" t="s">
        <v>211</v>
      </c>
      <c r="BM226" s="228" t="s">
        <v>1494</v>
      </c>
    </row>
    <row r="227" s="2" customFormat="1" ht="16.5" customHeight="1">
      <c r="A227" s="35"/>
      <c r="B227" s="36"/>
      <c r="C227" s="216" t="s">
        <v>464</v>
      </c>
      <c r="D227" s="216" t="s">
        <v>149</v>
      </c>
      <c r="E227" s="217" t="s">
        <v>1495</v>
      </c>
      <c r="F227" s="218" t="s">
        <v>1496</v>
      </c>
      <c r="G227" s="219" t="s">
        <v>222</v>
      </c>
      <c r="H227" s="220">
        <v>20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38</v>
      </c>
      <c r="O227" s="88"/>
      <c r="P227" s="226">
        <f>O227*H227</f>
        <v>0</v>
      </c>
      <c r="Q227" s="226">
        <v>0.00025000000000000001</v>
      </c>
      <c r="R227" s="226">
        <f>Q227*H227</f>
        <v>0.0050000000000000001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211</v>
      </c>
      <c r="AT227" s="228" t="s">
        <v>149</v>
      </c>
      <c r="AU227" s="228" t="s">
        <v>82</v>
      </c>
      <c r="AY227" s="14" t="s">
        <v>147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78</v>
      </c>
      <c r="BK227" s="229">
        <f>ROUND(I227*H227,2)</f>
        <v>0</v>
      </c>
      <c r="BL227" s="14" t="s">
        <v>211</v>
      </c>
      <c r="BM227" s="228" t="s">
        <v>1497</v>
      </c>
    </row>
    <row r="228" s="2" customFormat="1" ht="16.5" customHeight="1">
      <c r="A228" s="35"/>
      <c r="B228" s="36"/>
      <c r="C228" s="216" t="s">
        <v>468</v>
      </c>
      <c r="D228" s="216" t="s">
        <v>149</v>
      </c>
      <c r="E228" s="217" t="s">
        <v>1498</v>
      </c>
      <c r="F228" s="218" t="s">
        <v>1499</v>
      </c>
      <c r="G228" s="219" t="s">
        <v>222</v>
      </c>
      <c r="H228" s="220">
        <v>10</v>
      </c>
      <c r="I228" s="221"/>
      <c r="J228" s="222">
        <f>ROUND(I228*H228,2)</f>
        <v>0</v>
      </c>
      <c r="K228" s="223"/>
      <c r="L228" s="41"/>
      <c r="M228" s="224" t="s">
        <v>1</v>
      </c>
      <c r="N228" s="225" t="s">
        <v>38</v>
      </c>
      <c r="O228" s="88"/>
      <c r="P228" s="226">
        <f>O228*H228</f>
        <v>0</v>
      </c>
      <c r="Q228" s="226">
        <v>0.00025999999999999998</v>
      </c>
      <c r="R228" s="226">
        <f>Q228*H228</f>
        <v>0.0025999999999999999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211</v>
      </c>
      <c r="AT228" s="228" t="s">
        <v>149</v>
      </c>
      <c r="AU228" s="228" t="s">
        <v>82</v>
      </c>
      <c r="AY228" s="14" t="s">
        <v>147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78</v>
      </c>
      <c r="BK228" s="229">
        <f>ROUND(I228*H228,2)</f>
        <v>0</v>
      </c>
      <c r="BL228" s="14" t="s">
        <v>211</v>
      </c>
      <c r="BM228" s="228" t="s">
        <v>1500</v>
      </c>
    </row>
    <row r="229" s="2" customFormat="1" ht="16.5" customHeight="1">
      <c r="A229" s="35"/>
      <c r="B229" s="36"/>
      <c r="C229" s="216" t="s">
        <v>472</v>
      </c>
      <c r="D229" s="216" t="s">
        <v>149</v>
      </c>
      <c r="E229" s="217" t="s">
        <v>1501</v>
      </c>
      <c r="F229" s="218" t="s">
        <v>1502</v>
      </c>
      <c r="G229" s="219" t="s">
        <v>189</v>
      </c>
      <c r="H229" s="220">
        <v>25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38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211</v>
      </c>
      <c r="AT229" s="228" t="s">
        <v>149</v>
      </c>
      <c r="AU229" s="228" t="s">
        <v>82</v>
      </c>
      <c r="AY229" s="14" t="s">
        <v>147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78</v>
      </c>
      <c r="BK229" s="229">
        <f>ROUND(I229*H229,2)</f>
        <v>0</v>
      </c>
      <c r="BL229" s="14" t="s">
        <v>211</v>
      </c>
      <c r="BM229" s="228" t="s">
        <v>1503</v>
      </c>
    </row>
    <row r="230" s="2" customFormat="1" ht="21.75" customHeight="1">
      <c r="A230" s="35"/>
      <c r="B230" s="36"/>
      <c r="C230" s="216" t="s">
        <v>476</v>
      </c>
      <c r="D230" s="216" t="s">
        <v>149</v>
      </c>
      <c r="E230" s="217" t="s">
        <v>1504</v>
      </c>
      <c r="F230" s="218" t="s">
        <v>1505</v>
      </c>
      <c r="G230" s="219" t="s">
        <v>189</v>
      </c>
      <c r="H230" s="220">
        <v>2</v>
      </c>
      <c r="I230" s="221"/>
      <c r="J230" s="222">
        <f>ROUND(I230*H230,2)</f>
        <v>0</v>
      </c>
      <c r="K230" s="223"/>
      <c r="L230" s="41"/>
      <c r="M230" s="224" t="s">
        <v>1</v>
      </c>
      <c r="N230" s="225" t="s">
        <v>38</v>
      </c>
      <c r="O230" s="88"/>
      <c r="P230" s="226">
        <f>O230*H230</f>
        <v>0</v>
      </c>
      <c r="Q230" s="226">
        <v>0</v>
      </c>
      <c r="R230" s="226">
        <f>Q230*H230</f>
        <v>0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211</v>
      </c>
      <c r="AT230" s="228" t="s">
        <v>149</v>
      </c>
      <c r="AU230" s="228" t="s">
        <v>82</v>
      </c>
      <c r="AY230" s="14" t="s">
        <v>147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78</v>
      </c>
      <c r="BK230" s="229">
        <f>ROUND(I230*H230,2)</f>
        <v>0</v>
      </c>
      <c r="BL230" s="14" t="s">
        <v>211</v>
      </c>
      <c r="BM230" s="228" t="s">
        <v>1506</v>
      </c>
    </row>
    <row r="231" s="2" customFormat="1" ht="21.75" customHeight="1">
      <c r="A231" s="35"/>
      <c r="B231" s="36"/>
      <c r="C231" s="216" t="s">
        <v>480</v>
      </c>
      <c r="D231" s="216" t="s">
        <v>149</v>
      </c>
      <c r="E231" s="217" t="s">
        <v>1507</v>
      </c>
      <c r="F231" s="218" t="s">
        <v>1508</v>
      </c>
      <c r="G231" s="219" t="s">
        <v>189</v>
      </c>
      <c r="H231" s="220">
        <v>13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38</v>
      </c>
      <c r="O231" s="88"/>
      <c r="P231" s="226">
        <f>O231*H231</f>
        <v>0</v>
      </c>
      <c r="Q231" s="226">
        <v>0.00017000000000000001</v>
      </c>
      <c r="R231" s="226">
        <f>Q231*H231</f>
        <v>0.0022100000000000002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211</v>
      </c>
      <c r="AT231" s="228" t="s">
        <v>149</v>
      </c>
      <c r="AU231" s="228" t="s">
        <v>82</v>
      </c>
      <c r="AY231" s="14" t="s">
        <v>147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78</v>
      </c>
      <c r="BK231" s="229">
        <f>ROUND(I231*H231,2)</f>
        <v>0</v>
      </c>
      <c r="BL231" s="14" t="s">
        <v>211</v>
      </c>
      <c r="BM231" s="228" t="s">
        <v>1509</v>
      </c>
    </row>
    <row r="232" s="2" customFormat="1" ht="21.75" customHeight="1">
      <c r="A232" s="35"/>
      <c r="B232" s="36"/>
      <c r="C232" s="216" t="s">
        <v>484</v>
      </c>
      <c r="D232" s="216" t="s">
        <v>149</v>
      </c>
      <c r="E232" s="217" t="s">
        <v>1510</v>
      </c>
      <c r="F232" s="218" t="s">
        <v>1511</v>
      </c>
      <c r="G232" s="219" t="s">
        <v>1467</v>
      </c>
      <c r="H232" s="220">
        <v>2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38</v>
      </c>
      <c r="O232" s="88"/>
      <c r="P232" s="226">
        <f>O232*H232</f>
        <v>0</v>
      </c>
      <c r="Q232" s="226">
        <v>0.00021000000000000001</v>
      </c>
      <c r="R232" s="226">
        <f>Q232*H232</f>
        <v>0.00042000000000000002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211</v>
      </c>
      <c r="AT232" s="228" t="s">
        <v>149</v>
      </c>
      <c r="AU232" s="228" t="s">
        <v>82</v>
      </c>
      <c r="AY232" s="14" t="s">
        <v>147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78</v>
      </c>
      <c r="BK232" s="229">
        <f>ROUND(I232*H232,2)</f>
        <v>0</v>
      </c>
      <c r="BL232" s="14" t="s">
        <v>211</v>
      </c>
      <c r="BM232" s="228" t="s">
        <v>1512</v>
      </c>
    </row>
    <row r="233" s="2" customFormat="1" ht="24.15" customHeight="1">
      <c r="A233" s="35"/>
      <c r="B233" s="36"/>
      <c r="C233" s="216" t="s">
        <v>488</v>
      </c>
      <c r="D233" s="216" t="s">
        <v>149</v>
      </c>
      <c r="E233" s="217" t="s">
        <v>1513</v>
      </c>
      <c r="F233" s="218" t="s">
        <v>1514</v>
      </c>
      <c r="G233" s="219" t="s">
        <v>189</v>
      </c>
      <c r="H233" s="220">
        <v>20</v>
      </c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38</v>
      </c>
      <c r="O233" s="88"/>
      <c r="P233" s="226">
        <f>O233*H233</f>
        <v>0</v>
      </c>
      <c r="Q233" s="226">
        <v>0.00011</v>
      </c>
      <c r="R233" s="226">
        <f>Q233*H233</f>
        <v>0.0022000000000000001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211</v>
      </c>
      <c r="AT233" s="228" t="s">
        <v>149</v>
      </c>
      <c r="AU233" s="228" t="s">
        <v>82</v>
      </c>
      <c r="AY233" s="14" t="s">
        <v>147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78</v>
      </c>
      <c r="BK233" s="229">
        <f>ROUND(I233*H233,2)</f>
        <v>0</v>
      </c>
      <c r="BL233" s="14" t="s">
        <v>211</v>
      </c>
      <c r="BM233" s="228" t="s">
        <v>1515</v>
      </c>
    </row>
    <row r="234" s="2" customFormat="1" ht="24.15" customHeight="1">
      <c r="A234" s="35"/>
      <c r="B234" s="36"/>
      <c r="C234" s="216" t="s">
        <v>492</v>
      </c>
      <c r="D234" s="216" t="s">
        <v>149</v>
      </c>
      <c r="E234" s="217" t="s">
        <v>1516</v>
      </c>
      <c r="F234" s="218" t="s">
        <v>1517</v>
      </c>
      <c r="G234" s="219" t="s">
        <v>189</v>
      </c>
      <c r="H234" s="220">
        <v>10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38</v>
      </c>
      <c r="O234" s="88"/>
      <c r="P234" s="226">
        <f>O234*H234</f>
        <v>0</v>
      </c>
      <c r="Q234" s="226">
        <v>0.00019000000000000001</v>
      </c>
      <c r="R234" s="226">
        <f>Q234*H234</f>
        <v>0.0019000000000000002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211</v>
      </c>
      <c r="AT234" s="228" t="s">
        <v>149</v>
      </c>
      <c r="AU234" s="228" t="s">
        <v>82</v>
      </c>
      <c r="AY234" s="14" t="s">
        <v>147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78</v>
      </c>
      <c r="BK234" s="229">
        <f>ROUND(I234*H234,2)</f>
        <v>0</v>
      </c>
      <c r="BL234" s="14" t="s">
        <v>211</v>
      </c>
      <c r="BM234" s="228" t="s">
        <v>1518</v>
      </c>
    </row>
    <row r="235" s="2" customFormat="1" ht="24.15" customHeight="1">
      <c r="A235" s="35"/>
      <c r="B235" s="36"/>
      <c r="C235" s="216" t="s">
        <v>496</v>
      </c>
      <c r="D235" s="216" t="s">
        <v>149</v>
      </c>
      <c r="E235" s="217" t="s">
        <v>1519</v>
      </c>
      <c r="F235" s="218" t="s">
        <v>1520</v>
      </c>
      <c r="G235" s="219" t="s">
        <v>189</v>
      </c>
      <c r="H235" s="220">
        <v>10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38</v>
      </c>
      <c r="O235" s="88"/>
      <c r="P235" s="226">
        <f>O235*H235</f>
        <v>0</v>
      </c>
      <c r="Q235" s="226">
        <v>0.00010000000000000001</v>
      </c>
      <c r="R235" s="226">
        <f>Q235*H235</f>
        <v>0.001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211</v>
      </c>
      <c r="AT235" s="228" t="s">
        <v>149</v>
      </c>
      <c r="AU235" s="228" t="s">
        <v>82</v>
      </c>
      <c r="AY235" s="14" t="s">
        <v>147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78</v>
      </c>
      <c r="BK235" s="229">
        <f>ROUND(I235*H235,2)</f>
        <v>0</v>
      </c>
      <c r="BL235" s="14" t="s">
        <v>211</v>
      </c>
      <c r="BM235" s="228" t="s">
        <v>1521</v>
      </c>
    </row>
    <row r="236" s="2" customFormat="1" ht="24.15" customHeight="1">
      <c r="A236" s="35"/>
      <c r="B236" s="36"/>
      <c r="C236" s="216" t="s">
        <v>500</v>
      </c>
      <c r="D236" s="216" t="s">
        <v>149</v>
      </c>
      <c r="E236" s="217" t="s">
        <v>1522</v>
      </c>
      <c r="F236" s="218" t="s">
        <v>1523</v>
      </c>
      <c r="G236" s="219" t="s">
        <v>189</v>
      </c>
      <c r="H236" s="220">
        <v>5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38</v>
      </c>
      <c r="O236" s="88"/>
      <c r="P236" s="226">
        <f>O236*H236</f>
        <v>0</v>
      </c>
      <c r="Q236" s="226">
        <v>0.00023000000000000001</v>
      </c>
      <c r="R236" s="226">
        <f>Q236*H236</f>
        <v>0.00115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211</v>
      </c>
      <c r="AT236" s="228" t="s">
        <v>149</v>
      </c>
      <c r="AU236" s="228" t="s">
        <v>82</v>
      </c>
      <c r="AY236" s="14" t="s">
        <v>147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78</v>
      </c>
      <c r="BK236" s="229">
        <f>ROUND(I236*H236,2)</f>
        <v>0</v>
      </c>
      <c r="BL236" s="14" t="s">
        <v>211</v>
      </c>
      <c r="BM236" s="228" t="s">
        <v>1524</v>
      </c>
    </row>
    <row r="237" s="2" customFormat="1" ht="24.15" customHeight="1">
      <c r="A237" s="35"/>
      <c r="B237" s="36"/>
      <c r="C237" s="216" t="s">
        <v>504</v>
      </c>
      <c r="D237" s="216" t="s">
        <v>149</v>
      </c>
      <c r="E237" s="217" t="s">
        <v>1525</v>
      </c>
      <c r="F237" s="218" t="s">
        <v>1526</v>
      </c>
      <c r="G237" s="219" t="s">
        <v>189</v>
      </c>
      <c r="H237" s="220">
        <v>2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38</v>
      </c>
      <c r="O237" s="88"/>
      <c r="P237" s="226">
        <f>O237*H237</f>
        <v>0</v>
      </c>
      <c r="Q237" s="226">
        <v>0.00022000000000000001</v>
      </c>
      <c r="R237" s="226">
        <f>Q237*H237</f>
        <v>0.00044000000000000002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211</v>
      </c>
      <c r="AT237" s="228" t="s">
        <v>149</v>
      </c>
      <c r="AU237" s="228" t="s">
        <v>82</v>
      </c>
      <c r="AY237" s="14" t="s">
        <v>147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78</v>
      </c>
      <c r="BK237" s="229">
        <f>ROUND(I237*H237,2)</f>
        <v>0</v>
      </c>
      <c r="BL237" s="14" t="s">
        <v>211</v>
      </c>
      <c r="BM237" s="228" t="s">
        <v>1527</v>
      </c>
    </row>
    <row r="238" s="2" customFormat="1" ht="24.15" customHeight="1">
      <c r="A238" s="35"/>
      <c r="B238" s="36"/>
      <c r="C238" s="216" t="s">
        <v>846</v>
      </c>
      <c r="D238" s="216" t="s">
        <v>149</v>
      </c>
      <c r="E238" s="217" t="s">
        <v>1528</v>
      </c>
      <c r="F238" s="218" t="s">
        <v>1529</v>
      </c>
      <c r="G238" s="219" t="s">
        <v>189</v>
      </c>
      <c r="H238" s="220">
        <v>1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38</v>
      </c>
      <c r="O238" s="88"/>
      <c r="P238" s="226">
        <f>O238*H238</f>
        <v>0</v>
      </c>
      <c r="Q238" s="226">
        <v>0.00027</v>
      </c>
      <c r="R238" s="226">
        <f>Q238*H238</f>
        <v>0.00027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211</v>
      </c>
      <c r="AT238" s="228" t="s">
        <v>149</v>
      </c>
      <c r="AU238" s="228" t="s">
        <v>82</v>
      </c>
      <c r="AY238" s="14" t="s">
        <v>147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78</v>
      </c>
      <c r="BK238" s="229">
        <f>ROUND(I238*H238,2)</f>
        <v>0</v>
      </c>
      <c r="BL238" s="14" t="s">
        <v>211</v>
      </c>
      <c r="BM238" s="228" t="s">
        <v>1530</v>
      </c>
    </row>
    <row r="239" s="2" customFormat="1" ht="24.15" customHeight="1">
      <c r="A239" s="35"/>
      <c r="B239" s="36"/>
      <c r="C239" s="216" t="s">
        <v>508</v>
      </c>
      <c r="D239" s="216" t="s">
        <v>149</v>
      </c>
      <c r="E239" s="217" t="s">
        <v>1531</v>
      </c>
      <c r="F239" s="218" t="s">
        <v>1532</v>
      </c>
      <c r="G239" s="219" t="s">
        <v>189</v>
      </c>
      <c r="H239" s="220">
        <v>1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38</v>
      </c>
      <c r="O239" s="88"/>
      <c r="P239" s="226">
        <f>O239*H239</f>
        <v>0</v>
      </c>
      <c r="Q239" s="226">
        <v>0.00012</v>
      </c>
      <c r="R239" s="226">
        <f>Q239*H239</f>
        <v>0.00012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211</v>
      </c>
      <c r="AT239" s="228" t="s">
        <v>149</v>
      </c>
      <c r="AU239" s="228" t="s">
        <v>82</v>
      </c>
      <c r="AY239" s="14" t="s">
        <v>147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78</v>
      </c>
      <c r="BK239" s="229">
        <f>ROUND(I239*H239,2)</f>
        <v>0</v>
      </c>
      <c r="BL239" s="14" t="s">
        <v>211</v>
      </c>
      <c r="BM239" s="228" t="s">
        <v>1533</v>
      </c>
    </row>
    <row r="240" s="2" customFormat="1" ht="24.15" customHeight="1">
      <c r="A240" s="35"/>
      <c r="B240" s="36"/>
      <c r="C240" s="216" t="s">
        <v>512</v>
      </c>
      <c r="D240" s="216" t="s">
        <v>149</v>
      </c>
      <c r="E240" s="217" t="s">
        <v>1534</v>
      </c>
      <c r="F240" s="218" t="s">
        <v>1535</v>
      </c>
      <c r="G240" s="219" t="s">
        <v>189</v>
      </c>
      <c r="H240" s="220">
        <v>1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38</v>
      </c>
      <c r="O240" s="88"/>
      <c r="P240" s="226">
        <f>O240*H240</f>
        <v>0</v>
      </c>
      <c r="Q240" s="226">
        <v>0.00051999999999999995</v>
      </c>
      <c r="R240" s="226">
        <f>Q240*H240</f>
        <v>0.00051999999999999995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211</v>
      </c>
      <c r="AT240" s="228" t="s">
        <v>149</v>
      </c>
      <c r="AU240" s="228" t="s">
        <v>82</v>
      </c>
      <c r="AY240" s="14" t="s">
        <v>147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78</v>
      </c>
      <c r="BK240" s="229">
        <f>ROUND(I240*H240,2)</f>
        <v>0</v>
      </c>
      <c r="BL240" s="14" t="s">
        <v>211</v>
      </c>
      <c r="BM240" s="228" t="s">
        <v>1536</v>
      </c>
    </row>
    <row r="241" s="2" customFormat="1" ht="24.15" customHeight="1">
      <c r="A241" s="35"/>
      <c r="B241" s="36"/>
      <c r="C241" s="216" t="s">
        <v>838</v>
      </c>
      <c r="D241" s="216" t="s">
        <v>149</v>
      </c>
      <c r="E241" s="217" t="s">
        <v>1537</v>
      </c>
      <c r="F241" s="218" t="s">
        <v>1538</v>
      </c>
      <c r="G241" s="219" t="s">
        <v>189</v>
      </c>
      <c r="H241" s="220">
        <v>1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38</v>
      </c>
      <c r="O241" s="88"/>
      <c r="P241" s="226">
        <f>O241*H241</f>
        <v>0</v>
      </c>
      <c r="Q241" s="226">
        <v>0.00050000000000000001</v>
      </c>
      <c r="R241" s="226">
        <f>Q241*H241</f>
        <v>0.00050000000000000001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211</v>
      </c>
      <c r="AT241" s="228" t="s">
        <v>149</v>
      </c>
      <c r="AU241" s="228" t="s">
        <v>82</v>
      </c>
      <c r="AY241" s="14" t="s">
        <v>147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78</v>
      </c>
      <c r="BK241" s="229">
        <f>ROUND(I241*H241,2)</f>
        <v>0</v>
      </c>
      <c r="BL241" s="14" t="s">
        <v>211</v>
      </c>
      <c r="BM241" s="228" t="s">
        <v>1539</v>
      </c>
    </row>
    <row r="242" s="2" customFormat="1" ht="24.15" customHeight="1">
      <c r="A242" s="35"/>
      <c r="B242" s="36"/>
      <c r="C242" s="216" t="s">
        <v>516</v>
      </c>
      <c r="D242" s="216" t="s">
        <v>149</v>
      </c>
      <c r="E242" s="217" t="s">
        <v>1540</v>
      </c>
      <c r="F242" s="218" t="s">
        <v>1541</v>
      </c>
      <c r="G242" s="219" t="s">
        <v>189</v>
      </c>
      <c r="H242" s="220">
        <v>1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38</v>
      </c>
      <c r="O242" s="88"/>
      <c r="P242" s="226">
        <f>O242*H242</f>
        <v>0</v>
      </c>
      <c r="Q242" s="226">
        <v>0.00012</v>
      </c>
      <c r="R242" s="226">
        <f>Q242*H242</f>
        <v>0.00012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211</v>
      </c>
      <c r="AT242" s="228" t="s">
        <v>149</v>
      </c>
      <c r="AU242" s="228" t="s">
        <v>82</v>
      </c>
      <c r="AY242" s="14" t="s">
        <v>147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78</v>
      </c>
      <c r="BK242" s="229">
        <f>ROUND(I242*H242,2)</f>
        <v>0</v>
      </c>
      <c r="BL242" s="14" t="s">
        <v>211</v>
      </c>
      <c r="BM242" s="228" t="s">
        <v>1542</v>
      </c>
    </row>
    <row r="243" s="2" customFormat="1" ht="21.75" customHeight="1">
      <c r="A243" s="35"/>
      <c r="B243" s="36"/>
      <c r="C243" s="216" t="s">
        <v>520</v>
      </c>
      <c r="D243" s="216" t="s">
        <v>149</v>
      </c>
      <c r="E243" s="217" t="s">
        <v>1543</v>
      </c>
      <c r="F243" s="218" t="s">
        <v>1544</v>
      </c>
      <c r="G243" s="219" t="s">
        <v>189</v>
      </c>
      <c r="H243" s="220">
        <v>2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38</v>
      </c>
      <c r="O243" s="88"/>
      <c r="P243" s="226">
        <f>O243*H243</f>
        <v>0</v>
      </c>
      <c r="Q243" s="226">
        <v>0.00021000000000000001</v>
      </c>
      <c r="R243" s="226">
        <f>Q243*H243</f>
        <v>0.00042000000000000002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211</v>
      </c>
      <c r="AT243" s="228" t="s">
        <v>149</v>
      </c>
      <c r="AU243" s="228" t="s">
        <v>82</v>
      </c>
      <c r="AY243" s="14" t="s">
        <v>147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78</v>
      </c>
      <c r="BK243" s="229">
        <f>ROUND(I243*H243,2)</f>
        <v>0</v>
      </c>
      <c r="BL243" s="14" t="s">
        <v>211</v>
      </c>
      <c r="BM243" s="228" t="s">
        <v>1545</v>
      </c>
    </row>
    <row r="244" s="2" customFormat="1" ht="24.15" customHeight="1">
      <c r="A244" s="35"/>
      <c r="B244" s="36"/>
      <c r="C244" s="216" t="s">
        <v>524</v>
      </c>
      <c r="D244" s="216" t="s">
        <v>149</v>
      </c>
      <c r="E244" s="217" t="s">
        <v>1546</v>
      </c>
      <c r="F244" s="218" t="s">
        <v>1547</v>
      </c>
      <c r="G244" s="219" t="s">
        <v>189</v>
      </c>
      <c r="H244" s="220">
        <v>14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38</v>
      </c>
      <c r="O244" s="88"/>
      <c r="P244" s="226">
        <f>O244*H244</f>
        <v>0</v>
      </c>
      <c r="Q244" s="226">
        <v>0.00027999999999999998</v>
      </c>
      <c r="R244" s="226">
        <f>Q244*H244</f>
        <v>0.0039199999999999999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211</v>
      </c>
      <c r="AT244" s="228" t="s">
        <v>149</v>
      </c>
      <c r="AU244" s="228" t="s">
        <v>82</v>
      </c>
      <c r="AY244" s="14" t="s">
        <v>147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78</v>
      </c>
      <c r="BK244" s="229">
        <f>ROUND(I244*H244,2)</f>
        <v>0</v>
      </c>
      <c r="BL244" s="14" t="s">
        <v>211</v>
      </c>
      <c r="BM244" s="228" t="s">
        <v>1548</v>
      </c>
    </row>
    <row r="245" s="2" customFormat="1" ht="24.15" customHeight="1">
      <c r="A245" s="35"/>
      <c r="B245" s="36"/>
      <c r="C245" s="216" t="s">
        <v>528</v>
      </c>
      <c r="D245" s="216" t="s">
        <v>149</v>
      </c>
      <c r="E245" s="217" t="s">
        <v>1549</v>
      </c>
      <c r="F245" s="218" t="s">
        <v>1550</v>
      </c>
      <c r="G245" s="219" t="s">
        <v>189</v>
      </c>
      <c r="H245" s="220">
        <v>2</v>
      </c>
      <c r="I245" s="221"/>
      <c r="J245" s="222">
        <f>ROUND(I245*H245,2)</f>
        <v>0</v>
      </c>
      <c r="K245" s="223"/>
      <c r="L245" s="41"/>
      <c r="M245" s="224" t="s">
        <v>1</v>
      </c>
      <c r="N245" s="225" t="s">
        <v>38</v>
      </c>
      <c r="O245" s="88"/>
      <c r="P245" s="226">
        <f>O245*H245</f>
        <v>0</v>
      </c>
      <c r="Q245" s="226">
        <v>0.00062</v>
      </c>
      <c r="R245" s="226">
        <f>Q245*H245</f>
        <v>0.00124</v>
      </c>
      <c r="S245" s="226">
        <v>0</v>
      </c>
      <c r="T245" s="227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211</v>
      </c>
      <c r="AT245" s="228" t="s">
        <v>149</v>
      </c>
      <c r="AU245" s="228" t="s">
        <v>82</v>
      </c>
      <c r="AY245" s="14" t="s">
        <v>147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78</v>
      </c>
      <c r="BK245" s="229">
        <f>ROUND(I245*H245,2)</f>
        <v>0</v>
      </c>
      <c r="BL245" s="14" t="s">
        <v>211</v>
      </c>
      <c r="BM245" s="228" t="s">
        <v>1551</v>
      </c>
    </row>
    <row r="246" s="2" customFormat="1" ht="24.15" customHeight="1">
      <c r="A246" s="35"/>
      <c r="B246" s="36"/>
      <c r="C246" s="216" t="s">
        <v>532</v>
      </c>
      <c r="D246" s="216" t="s">
        <v>149</v>
      </c>
      <c r="E246" s="217" t="s">
        <v>1552</v>
      </c>
      <c r="F246" s="218" t="s">
        <v>1553</v>
      </c>
      <c r="G246" s="219" t="s">
        <v>189</v>
      </c>
      <c r="H246" s="220">
        <v>1</v>
      </c>
      <c r="I246" s="221"/>
      <c r="J246" s="222">
        <f>ROUND(I246*H246,2)</f>
        <v>0</v>
      </c>
      <c r="K246" s="223"/>
      <c r="L246" s="41"/>
      <c r="M246" s="224" t="s">
        <v>1</v>
      </c>
      <c r="N246" s="225" t="s">
        <v>38</v>
      </c>
      <c r="O246" s="88"/>
      <c r="P246" s="226">
        <f>O246*H246</f>
        <v>0</v>
      </c>
      <c r="Q246" s="226">
        <v>0.00014999999999999999</v>
      </c>
      <c r="R246" s="226">
        <f>Q246*H246</f>
        <v>0.00014999999999999999</v>
      </c>
      <c r="S246" s="226">
        <v>0</v>
      </c>
      <c r="T246" s="227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8" t="s">
        <v>211</v>
      </c>
      <c r="AT246" s="228" t="s">
        <v>149</v>
      </c>
      <c r="AU246" s="228" t="s">
        <v>82</v>
      </c>
      <c r="AY246" s="14" t="s">
        <v>147</v>
      </c>
      <c r="BE246" s="229">
        <f>IF(N246="základní",J246,0)</f>
        <v>0</v>
      </c>
      <c r="BF246" s="229">
        <f>IF(N246="snížená",J246,0)</f>
        <v>0</v>
      </c>
      <c r="BG246" s="229">
        <f>IF(N246="zákl. přenesená",J246,0)</f>
        <v>0</v>
      </c>
      <c r="BH246" s="229">
        <f>IF(N246="sníž. přenesená",J246,0)</f>
        <v>0</v>
      </c>
      <c r="BI246" s="229">
        <f>IF(N246="nulová",J246,0)</f>
        <v>0</v>
      </c>
      <c r="BJ246" s="14" t="s">
        <v>78</v>
      </c>
      <c r="BK246" s="229">
        <f>ROUND(I246*H246,2)</f>
        <v>0</v>
      </c>
      <c r="BL246" s="14" t="s">
        <v>211</v>
      </c>
      <c r="BM246" s="228" t="s">
        <v>1554</v>
      </c>
    </row>
    <row r="247" s="2" customFormat="1" ht="16.5" customHeight="1">
      <c r="A247" s="35"/>
      <c r="B247" s="36"/>
      <c r="C247" s="216" t="s">
        <v>536</v>
      </c>
      <c r="D247" s="216" t="s">
        <v>149</v>
      </c>
      <c r="E247" s="217" t="s">
        <v>1555</v>
      </c>
      <c r="F247" s="218" t="s">
        <v>1556</v>
      </c>
      <c r="G247" s="219" t="s">
        <v>189</v>
      </c>
      <c r="H247" s="220">
        <v>4</v>
      </c>
      <c r="I247" s="221"/>
      <c r="J247" s="222">
        <f>ROUND(I247*H247,2)</f>
        <v>0</v>
      </c>
      <c r="K247" s="223"/>
      <c r="L247" s="41"/>
      <c r="M247" s="224" t="s">
        <v>1</v>
      </c>
      <c r="N247" s="225" t="s">
        <v>38</v>
      </c>
      <c r="O247" s="88"/>
      <c r="P247" s="226">
        <f>O247*H247</f>
        <v>0</v>
      </c>
      <c r="Q247" s="226">
        <v>0.00097000000000000005</v>
      </c>
      <c r="R247" s="226">
        <f>Q247*H247</f>
        <v>0.0038800000000000002</v>
      </c>
      <c r="S247" s="226">
        <v>0</v>
      </c>
      <c r="T247" s="227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8" t="s">
        <v>211</v>
      </c>
      <c r="AT247" s="228" t="s">
        <v>149</v>
      </c>
      <c r="AU247" s="228" t="s">
        <v>82</v>
      </c>
      <c r="AY247" s="14" t="s">
        <v>147</v>
      </c>
      <c r="BE247" s="229">
        <f>IF(N247="základní",J247,0)</f>
        <v>0</v>
      </c>
      <c r="BF247" s="229">
        <f>IF(N247="snížená",J247,0)</f>
        <v>0</v>
      </c>
      <c r="BG247" s="229">
        <f>IF(N247="zákl. přenesená",J247,0)</f>
        <v>0</v>
      </c>
      <c r="BH247" s="229">
        <f>IF(N247="sníž. přenesená",J247,0)</f>
        <v>0</v>
      </c>
      <c r="BI247" s="229">
        <f>IF(N247="nulová",J247,0)</f>
        <v>0</v>
      </c>
      <c r="BJ247" s="14" t="s">
        <v>78</v>
      </c>
      <c r="BK247" s="229">
        <f>ROUND(I247*H247,2)</f>
        <v>0</v>
      </c>
      <c r="BL247" s="14" t="s">
        <v>211</v>
      </c>
      <c r="BM247" s="228" t="s">
        <v>1557</v>
      </c>
    </row>
    <row r="248" s="2" customFormat="1" ht="16.5" customHeight="1">
      <c r="A248" s="35"/>
      <c r="B248" s="36"/>
      <c r="C248" s="216" t="s">
        <v>542</v>
      </c>
      <c r="D248" s="216" t="s">
        <v>149</v>
      </c>
      <c r="E248" s="217" t="s">
        <v>1558</v>
      </c>
      <c r="F248" s="218" t="s">
        <v>1559</v>
      </c>
      <c r="G248" s="219" t="s">
        <v>189</v>
      </c>
      <c r="H248" s="220">
        <v>2</v>
      </c>
      <c r="I248" s="221"/>
      <c r="J248" s="222">
        <f>ROUND(I248*H248,2)</f>
        <v>0</v>
      </c>
      <c r="K248" s="223"/>
      <c r="L248" s="41"/>
      <c r="M248" s="224" t="s">
        <v>1</v>
      </c>
      <c r="N248" s="225" t="s">
        <v>38</v>
      </c>
      <c r="O248" s="88"/>
      <c r="P248" s="226">
        <f>O248*H248</f>
        <v>0</v>
      </c>
      <c r="Q248" s="226">
        <v>0.00123</v>
      </c>
      <c r="R248" s="226">
        <f>Q248*H248</f>
        <v>0.0024599999999999999</v>
      </c>
      <c r="S248" s="226">
        <v>0</v>
      </c>
      <c r="T248" s="227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8" t="s">
        <v>211</v>
      </c>
      <c r="AT248" s="228" t="s">
        <v>149</v>
      </c>
      <c r="AU248" s="228" t="s">
        <v>82</v>
      </c>
      <c r="AY248" s="14" t="s">
        <v>147</v>
      </c>
      <c r="BE248" s="229">
        <f>IF(N248="základní",J248,0)</f>
        <v>0</v>
      </c>
      <c r="BF248" s="229">
        <f>IF(N248="snížená",J248,0)</f>
        <v>0</v>
      </c>
      <c r="BG248" s="229">
        <f>IF(N248="zákl. přenesená",J248,0)</f>
        <v>0</v>
      </c>
      <c r="BH248" s="229">
        <f>IF(N248="sníž. přenesená",J248,0)</f>
        <v>0</v>
      </c>
      <c r="BI248" s="229">
        <f>IF(N248="nulová",J248,0)</f>
        <v>0</v>
      </c>
      <c r="BJ248" s="14" t="s">
        <v>78</v>
      </c>
      <c r="BK248" s="229">
        <f>ROUND(I248*H248,2)</f>
        <v>0</v>
      </c>
      <c r="BL248" s="14" t="s">
        <v>211</v>
      </c>
      <c r="BM248" s="228" t="s">
        <v>1560</v>
      </c>
    </row>
    <row r="249" s="2" customFormat="1" ht="21.75" customHeight="1">
      <c r="A249" s="35"/>
      <c r="B249" s="36"/>
      <c r="C249" s="216" t="s">
        <v>546</v>
      </c>
      <c r="D249" s="216" t="s">
        <v>149</v>
      </c>
      <c r="E249" s="217" t="s">
        <v>1561</v>
      </c>
      <c r="F249" s="218" t="s">
        <v>1562</v>
      </c>
      <c r="G249" s="219" t="s">
        <v>222</v>
      </c>
      <c r="H249" s="220">
        <v>147.5</v>
      </c>
      <c r="I249" s="221"/>
      <c r="J249" s="222">
        <f>ROUND(I249*H249,2)</f>
        <v>0</v>
      </c>
      <c r="K249" s="223"/>
      <c r="L249" s="41"/>
      <c r="M249" s="224" t="s">
        <v>1</v>
      </c>
      <c r="N249" s="225" t="s">
        <v>38</v>
      </c>
      <c r="O249" s="88"/>
      <c r="P249" s="226">
        <f>O249*H249</f>
        <v>0</v>
      </c>
      <c r="Q249" s="226">
        <v>1.0000000000000001E-05</v>
      </c>
      <c r="R249" s="226">
        <f>Q249*H249</f>
        <v>0.0014750000000000002</v>
      </c>
      <c r="S249" s="226">
        <v>0</v>
      </c>
      <c r="T249" s="227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8" t="s">
        <v>211</v>
      </c>
      <c r="AT249" s="228" t="s">
        <v>149</v>
      </c>
      <c r="AU249" s="228" t="s">
        <v>82</v>
      </c>
      <c r="AY249" s="14" t="s">
        <v>147</v>
      </c>
      <c r="BE249" s="229">
        <f>IF(N249="základní",J249,0)</f>
        <v>0</v>
      </c>
      <c r="BF249" s="229">
        <f>IF(N249="snížená",J249,0)</f>
        <v>0</v>
      </c>
      <c r="BG249" s="229">
        <f>IF(N249="zákl. přenesená",J249,0)</f>
        <v>0</v>
      </c>
      <c r="BH249" s="229">
        <f>IF(N249="sníž. přenesená",J249,0)</f>
        <v>0</v>
      </c>
      <c r="BI249" s="229">
        <f>IF(N249="nulová",J249,0)</f>
        <v>0</v>
      </c>
      <c r="BJ249" s="14" t="s">
        <v>78</v>
      </c>
      <c r="BK249" s="229">
        <f>ROUND(I249*H249,2)</f>
        <v>0</v>
      </c>
      <c r="BL249" s="14" t="s">
        <v>211</v>
      </c>
      <c r="BM249" s="228" t="s">
        <v>1563</v>
      </c>
    </row>
    <row r="250" s="2" customFormat="1" ht="24.15" customHeight="1">
      <c r="A250" s="35"/>
      <c r="B250" s="36"/>
      <c r="C250" s="216" t="s">
        <v>550</v>
      </c>
      <c r="D250" s="216" t="s">
        <v>149</v>
      </c>
      <c r="E250" s="217" t="s">
        <v>1564</v>
      </c>
      <c r="F250" s="218" t="s">
        <v>1565</v>
      </c>
      <c r="G250" s="219" t="s">
        <v>222</v>
      </c>
      <c r="H250" s="220">
        <v>147.5</v>
      </c>
      <c r="I250" s="221"/>
      <c r="J250" s="222">
        <f>ROUND(I250*H250,2)</f>
        <v>0</v>
      </c>
      <c r="K250" s="223"/>
      <c r="L250" s="41"/>
      <c r="M250" s="224" t="s">
        <v>1</v>
      </c>
      <c r="N250" s="225" t="s">
        <v>38</v>
      </c>
      <c r="O250" s="88"/>
      <c r="P250" s="226">
        <f>O250*H250</f>
        <v>0</v>
      </c>
      <c r="Q250" s="226">
        <v>2.0000000000000002E-05</v>
      </c>
      <c r="R250" s="226">
        <f>Q250*H250</f>
        <v>0.0029500000000000004</v>
      </c>
      <c r="S250" s="226">
        <v>0</v>
      </c>
      <c r="T250" s="227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8" t="s">
        <v>211</v>
      </c>
      <c r="AT250" s="228" t="s">
        <v>149</v>
      </c>
      <c r="AU250" s="228" t="s">
        <v>82</v>
      </c>
      <c r="AY250" s="14" t="s">
        <v>147</v>
      </c>
      <c r="BE250" s="229">
        <f>IF(N250="základní",J250,0)</f>
        <v>0</v>
      </c>
      <c r="BF250" s="229">
        <f>IF(N250="snížená",J250,0)</f>
        <v>0</v>
      </c>
      <c r="BG250" s="229">
        <f>IF(N250="zákl. přenesená",J250,0)</f>
        <v>0</v>
      </c>
      <c r="BH250" s="229">
        <f>IF(N250="sníž. přenesená",J250,0)</f>
        <v>0</v>
      </c>
      <c r="BI250" s="229">
        <f>IF(N250="nulová",J250,0)</f>
        <v>0</v>
      </c>
      <c r="BJ250" s="14" t="s">
        <v>78</v>
      </c>
      <c r="BK250" s="229">
        <f>ROUND(I250*H250,2)</f>
        <v>0</v>
      </c>
      <c r="BL250" s="14" t="s">
        <v>211</v>
      </c>
      <c r="BM250" s="228" t="s">
        <v>1566</v>
      </c>
    </row>
    <row r="251" s="2" customFormat="1" ht="24.15" customHeight="1">
      <c r="A251" s="35"/>
      <c r="B251" s="36"/>
      <c r="C251" s="216" t="s">
        <v>554</v>
      </c>
      <c r="D251" s="216" t="s">
        <v>149</v>
      </c>
      <c r="E251" s="217" t="s">
        <v>1567</v>
      </c>
      <c r="F251" s="218" t="s">
        <v>1568</v>
      </c>
      <c r="G251" s="219" t="s">
        <v>178</v>
      </c>
      <c r="H251" s="220">
        <v>0.34200000000000003</v>
      </c>
      <c r="I251" s="221"/>
      <c r="J251" s="222">
        <f>ROUND(I251*H251,2)</f>
        <v>0</v>
      </c>
      <c r="K251" s="223"/>
      <c r="L251" s="41"/>
      <c r="M251" s="224" t="s">
        <v>1</v>
      </c>
      <c r="N251" s="225" t="s">
        <v>38</v>
      </c>
      <c r="O251" s="88"/>
      <c r="P251" s="226">
        <f>O251*H251</f>
        <v>0</v>
      </c>
      <c r="Q251" s="226">
        <v>0</v>
      </c>
      <c r="R251" s="226">
        <f>Q251*H251</f>
        <v>0</v>
      </c>
      <c r="S251" s="226">
        <v>0</v>
      </c>
      <c r="T251" s="227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8" t="s">
        <v>211</v>
      </c>
      <c r="AT251" s="228" t="s">
        <v>149</v>
      </c>
      <c r="AU251" s="228" t="s">
        <v>82</v>
      </c>
      <c r="AY251" s="14" t="s">
        <v>147</v>
      </c>
      <c r="BE251" s="229">
        <f>IF(N251="základní",J251,0)</f>
        <v>0</v>
      </c>
      <c r="BF251" s="229">
        <f>IF(N251="snížená",J251,0)</f>
        <v>0</v>
      </c>
      <c r="BG251" s="229">
        <f>IF(N251="zákl. přenesená",J251,0)</f>
        <v>0</v>
      </c>
      <c r="BH251" s="229">
        <f>IF(N251="sníž. přenesená",J251,0)</f>
        <v>0</v>
      </c>
      <c r="BI251" s="229">
        <f>IF(N251="nulová",J251,0)</f>
        <v>0</v>
      </c>
      <c r="BJ251" s="14" t="s">
        <v>78</v>
      </c>
      <c r="BK251" s="229">
        <f>ROUND(I251*H251,2)</f>
        <v>0</v>
      </c>
      <c r="BL251" s="14" t="s">
        <v>211</v>
      </c>
      <c r="BM251" s="228" t="s">
        <v>1569</v>
      </c>
    </row>
    <row r="252" s="2" customFormat="1" ht="33" customHeight="1">
      <c r="A252" s="35"/>
      <c r="B252" s="36"/>
      <c r="C252" s="216" t="s">
        <v>558</v>
      </c>
      <c r="D252" s="216" t="s">
        <v>149</v>
      </c>
      <c r="E252" s="217" t="s">
        <v>1570</v>
      </c>
      <c r="F252" s="218" t="s">
        <v>1571</v>
      </c>
      <c r="G252" s="219" t="s">
        <v>178</v>
      </c>
      <c r="H252" s="220">
        <v>1.71</v>
      </c>
      <c r="I252" s="221"/>
      <c r="J252" s="222">
        <f>ROUND(I252*H252,2)</f>
        <v>0</v>
      </c>
      <c r="K252" s="223"/>
      <c r="L252" s="41"/>
      <c r="M252" s="224" t="s">
        <v>1</v>
      </c>
      <c r="N252" s="225" t="s">
        <v>38</v>
      </c>
      <c r="O252" s="88"/>
      <c r="P252" s="226">
        <f>O252*H252</f>
        <v>0</v>
      </c>
      <c r="Q252" s="226">
        <v>0</v>
      </c>
      <c r="R252" s="226">
        <f>Q252*H252</f>
        <v>0</v>
      </c>
      <c r="S252" s="226">
        <v>0</v>
      </c>
      <c r="T252" s="227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8" t="s">
        <v>211</v>
      </c>
      <c r="AT252" s="228" t="s">
        <v>149</v>
      </c>
      <c r="AU252" s="228" t="s">
        <v>82</v>
      </c>
      <c r="AY252" s="14" t="s">
        <v>147</v>
      </c>
      <c r="BE252" s="229">
        <f>IF(N252="základní",J252,0)</f>
        <v>0</v>
      </c>
      <c r="BF252" s="229">
        <f>IF(N252="snížená",J252,0)</f>
        <v>0</v>
      </c>
      <c r="BG252" s="229">
        <f>IF(N252="zákl. přenesená",J252,0)</f>
        <v>0</v>
      </c>
      <c r="BH252" s="229">
        <f>IF(N252="sníž. přenesená",J252,0)</f>
        <v>0</v>
      </c>
      <c r="BI252" s="229">
        <f>IF(N252="nulová",J252,0)</f>
        <v>0</v>
      </c>
      <c r="BJ252" s="14" t="s">
        <v>78</v>
      </c>
      <c r="BK252" s="229">
        <f>ROUND(I252*H252,2)</f>
        <v>0</v>
      </c>
      <c r="BL252" s="14" t="s">
        <v>211</v>
      </c>
      <c r="BM252" s="228" t="s">
        <v>1572</v>
      </c>
    </row>
    <row r="253" s="12" customFormat="1" ht="22.8" customHeight="1">
      <c r="A253" s="12"/>
      <c r="B253" s="200"/>
      <c r="C253" s="201"/>
      <c r="D253" s="202" t="s">
        <v>72</v>
      </c>
      <c r="E253" s="214" t="s">
        <v>1573</v>
      </c>
      <c r="F253" s="214" t="s">
        <v>1574</v>
      </c>
      <c r="G253" s="201"/>
      <c r="H253" s="201"/>
      <c r="I253" s="204"/>
      <c r="J253" s="215">
        <f>BK253</f>
        <v>0</v>
      </c>
      <c r="K253" s="201"/>
      <c r="L253" s="206"/>
      <c r="M253" s="207"/>
      <c r="N253" s="208"/>
      <c r="O253" s="208"/>
      <c r="P253" s="209">
        <f>SUM(P254:P263)</f>
        <v>0</v>
      </c>
      <c r="Q253" s="208"/>
      <c r="R253" s="209">
        <f>SUM(R254:R263)</f>
        <v>0.071120000000000003</v>
      </c>
      <c r="S253" s="208"/>
      <c r="T253" s="210">
        <f>SUM(T254:T263)</f>
        <v>0.20300000000000001</v>
      </c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R253" s="211" t="s">
        <v>82</v>
      </c>
      <c r="AT253" s="212" t="s">
        <v>72</v>
      </c>
      <c r="AU253" s="212" t="s">
        <v>78</v>
      </c>
      <c r="AY253" s="211" t="s">
        <v>147</v>
      </c>
      <c r="BK253" s="213">
        <f>SUM(BK254:BK263)</f>
        <v>0</v>
      </c>
    </row>
    <row r="254" s="2" customFormat="1" ht="24.15" customHeight="1">
      <c r="A254" s="35"/>
      <c r="B254" s="36"/>
      <c r="C254" s="216" t="s">
        <v>564</v>
      </c>
      <c r="D254" s="216" t="s">
        <v>149</v>
      </c>
      <c r="E254" s="217" t="s">
        <v>1575</v>
      </c>
      <c r="F254" s="218" t="s">
        <v>1576</v>
      </c>
      <c r="G254" s="219" t="s">
        <v>1467</v>
      </c>
      <c r="H254" s="220">
        <v>1</v>
      </c>
      <c r="I254" s="221"/>
      <c r="J254" s="222">
        <f>ROUND(I254*H254,2)</f>
        <v>0</v>
      </c>
      <c r="K254" s="223"/>
      <c r="L254" s="41"/>
      <c r="M254" s="224" t="s">
        <v>1</v>
      </c>
      <c r="N254" s="225" t="s">
        <v>38</v>
      </c>
      <c r="O254" s="88"/>
      <c r="P254" s="226">
        <f>O254*H254</f>
        <v>0</v>
      </c>
      <c r="Q254" s="226">
        <v>0.0040299999999999997</v>
      </c>
      <c r="R254" s="226">
        <f>Q254*H254</f>
        <v>0.0040299999999999997</v>
      </c>
      <c r="S254" s="226">
        <v>0</v>
      </c>
      <c r="T254" s="227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8" t="s">
        <v>211</v>
      </c>
      <c r="AT254" s="228" t="s">
        <v>149</v>
      </c>
      <c r="AU254" s="228" t="s">
        <v>82</v>
      </c>
      <c r="AY254" s="14" t="s">
        <v>147</v>
      </c>
      <c r="BE254" s="229">
        <f>IF(N254="základní",J254,0)</f>
        <v>0</v>
      </c>
      <c r="BF254" s="229">
        <f>IF(N254="snížená",J254,0)</f>
        <v>0</v>
      </c>
      <c r="BG254" s="229">
        <f>IF(N254="zákl. přenesená",J254,0)</f>
        <v>0</v>
      </c>
      <c r="BH254" s="229">
        <f>IF(N254="sníž. přenesená",J254,0)</f>
        <v>0</v>
      </c>
      <c r="BI254" s="229">
        <f>IF(N254="nulová",J254,0)</f>
        <v>0</v>
      </c>
      <c r="BJ254" s="14" t="s">
        <v>78</v>
      </c>
      <c r="BK254" s="229">
        <f>ROUND(I254*H254,2)</f>
        <v>0</v>
      </c>
      <c r="BL254" s="14" t="s">
        <v>211</v>
      </c>
      <c r="BM254" s="228" t="s">
        <v>1577</v>
      </c>
    </row>
    <row r="255" s="2" customFormat="1" ht="24.15" customHeight="1">
      <c r="A255" s="35"/>
      <c r="B255" s="36"/>
      <c r="C255" s="230" t="s">
        <v>568</v>
      </c>
      <c r="D255" s="230" t="s">
        <v>207</v>
      </c>
      <c r="E255" s="231" t="s">
        <v>1578</v>
      </c>
      <c r="F255" s="232" t="s">
        <v>1579</v>
      </c>
      <c r="G255" s="233" t="s">
        <v>189</v>
      </c>
      <c r="H255" s="234">
        <v>1</v>
      </c>
      <c r="I255" s="235"/>
      <c r="J255" s="236">
        <f>ROUND(I255*H255,2)</f>
        <v>0</v>
      </c>
      <c r="K255" s="237"/>
      <c r="L255" s="238"/>
      <c r="M255" s="239" t="s">
        <v>1</v>
      </c>
      <c r="N255" s="240" t="s">
        <v>38</v>
      </c>
      <c r="O255" s="88"/>
      <c r="P255" s="226">
        <f>O255*H255</f>
        <v>0</v>
      </c>
      <c r="Q255" s="226">
        <v>0.058900000000000001</v>
      </c>
      <c r="R255" s="226">
        <f>Q255*H255</f>
        <v>0.058900000000000001</v>
      </c>
      <c r="S255" s="226">
        <v>0</v>
      </c>
      <c r="T255" s="227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8" t="s">
        <v>175</v>
      </c>
      <c r="AT255" s="228" t="s">
        <v>207</v>
      </c>
      <c r="AU255" s="228" t="s">
        <v>82</v>
      </c>
      <c r="AY255" s="14" t="s">
        <v>147</v>
      </c>
      <c r="BE255" s="229">
        <f>IF(N255="základní",J255,0)</f>
        <v>0</v>
      </c>
      <c r="BF255" s="229">
        <f>IF(N255="snížená",J255,0)</f>
        <v>0</v>
      </c>
      <c r="BG255" s="229">
        <f>IF(N255="zákl. přenesená",J255,0)</f>
        <v>0</v>
      </c>
      <c r="BH255" s="229">
        <f>IF(N255="sníž. přenesená",J255,0)</f>
        <v>0</v>
      </c>
      <c r="BI255" s="229">
        <f>IF(N255="nulová",J255,0)</f>
        <v>0</v>
      </c>
      <c r="BJ255" s="14" t="s">
        <v>78</v>
      </c>
      <c r="BK255" s="229">
        <f>ROUND(I255*H255,2)</f>
        <v>0</v>
      </c>
      <c r="BL255" s="14" t="s">
        <v>88</v>
      </c>
      <c r="BM255" s="228" t="s">
        <v>1580</v>
      </c>
    </row>
    <row r="256" s="2" customFormat="1" ht="16.5" customHeight="1">
      <c r="A256" s="35"/>
      <c r="B256" s="36"/>
      <c r="C256" s="230" t="s">
        <v>576</v>
      </c>
      <c r="D256" s="230" t="s">
        <v>207</v>
      </c>
      <c r="E256" s="231" t="s">
        <v>1581</v>
      </c>
      <c r="F256" s="232" t="s">
        <v>1582</v>
      </c>
      <c r="G256" s="233" t="s">
        <v>189</v>
      </c>
      <c r="H256" s="234">
        <v>1</v>
      </c>
      <c r="I256" s="235"/>
      <c r="J256" s="236">
        <f>ROUND(I256*H256,2)</f>
        <v>0</v>
      </c>
      <c r="K256" s="237"/>
      <c r="L256" s="238"/>
      <c r="M256" s="239" t="s">
        <v>1</v>
      </c>
      <c r="N256" s="240" t="s">
        <v>38</v>
      </c>
      <c r="O256" s="88"/>
      <c r="P256" s="226">
        <f>O256*H256</f>
        <v>0</v>
      </c>
      <c r="Q256" s="226">
        <v>0.002</v>
      </c>
      <c r="R256" s="226">
        <f>Q256*H256</f>
        <v>0.002</v>
      </c>
      <c r="S256" s="226">
        <v>0</v>
      </c>
      <c r="T256" s="227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8" t="s">
        <v>175</v>
      </c>
      <c r="AT256" s="228" t="s">
        <v>207</v>
      </c>
      <c r="AU256" s="228" t="s">
        <v>82</v>
      </c>
      <c r="AY256" s="14" t="s">
        <v>147</v>
      </c>
      <c r="BE256" s="229">
        <f>IF(N256="základní",J256,0)</f>
        <v>0</v>
      </c>
      <c r="BF256" s="229">
        <f>IF(N256="snížená",J256,0)</f>
        <v>0</v>
      </c>
      <c r="BG256" s="229">
        <f>IF(N256="zákl. přenesená",J256,0)</f>
        <v>0</v>
      </c>
      <c r="BH256" s="229">
        <f>IF(N256="sníž. přenesená",J256,0)</f>
        <v>0</v>
      </c>
      <c r="BI256" s="229">
        <f>IF(N256="nulová",J256,0)</f>
        <v>0</v>
      </c>
      <c r="BJ256" s="14" t="s">
        <v>78</v>
      </c>
      <c r="BK256" s="229">
        <f>ROUND(I256*H256,2)</f>
        <v>0</v>
      </c>
      <c r="BL256" s="14" t="s">
        <v>88</v>
      </c>
      <c r="BM256" s="228" t="s">
        <v>1583</v>
      </c>
    </row>
    <row r="257" s="2" customFormat="1" ht="16.5" customHeight="1">
      <c r="A257" s="35"/>
      <c r="B257" s="36"/>
      <c r="C257" s="230" t="s">
        <v>580</v>
      </c>
      <c r="D257" s="230" t="s">
        <v>207</v>
      </c>
      <c r="E257" s="231" t="s">
        <v>1584</v>
      </c>
      <c r="F257" s="232" t="s">
        <v>1585</v>
      </c>
      <c r="G257" s="233" t="s">
        <v>189</v>
      </c>
      <c r="H257" s="234">
        <v>1</v>
      </c>
      <c r="I257" s="235"/>
      <c r="J257" s="236">
        <f>ROUND(I257*H257,2)</f>
        <v>0</v>
      </c>
      <c r="K257" s="237"/>
      <c r="L257" s="238"/>
      <c r="M257" s="239" t="s">
        <v>1</v>
      </c>
      <c r="N257" s="240" t="s">
        <v>38</v>
      </c>
      <c r="O257" s="88"/>
      <c r="P257" s="226">
        <f>O257*H257</f>
        <v>0</v>
      </c>
      <c r="Q257" s="226">
        <v>0.00095</v>
      </c>
      <c r="R257" s="226">
        <f>Q257*H257</f>
        <v>0.00095</v>
      </c>
      <c r="S257" s="226">
        <v>0</v>
      </c>
      <c r="T257" s="227">
        <f>S257*H257</f>
        <v>0</v>
      </c>
      <c r="U257" s="35"/>
      <c r="V257" s="35"/>
      <c r="W257" s="35"/>
      <c r="X257" s="35"/>
      <c r="Y257" s="35"/>
      <c r="Z257" s="35"/>
      <c r="AA257" s="35"/>
      <c r="AB257" s="35"/>
      <c r="AC257" s="35"/>
      <c r="AD257" s="35"/>
      <c r="AE257" s="35"/>
      <c r="AR257" s="228" t="s">
        <v>279</v>
      </c>
      <c r="AT257" s="228" t="s">
        <v>207</v>
      </c>
      <c r="AU257" s="228" t="s">
        <v>82</v>
      </c>
      <c r="AY257" s="14" t="s">
        <v>147</v>
      </c>
      <c r="BE257" s="229">
        <f>IF(N257="základní",J257,0)</f>
        <v>0</v>
      </c>
      <c r="BF257" s="229">
        <f>IF(N257="snížená",J257,0)</f>
        <v>0</v>
      </c>
      <c r="BG257" s="229">
        <f>IF(N257="zákl. přenesená",J257,0)</f>
        <v>0</v>
      </c>
      <c r="BH257" s="229">
        <f>IF(N257="sníž. přenesená",J257,0)</f>
        <v>0</v>
      </c>
      <c r="BI257" s="229">
        <f>IF(N257="nulová",J257,0)</f>
        <v>0</v>
      </c>
      <c r="BJ257" s="14" t="s">
        <v>78</v>
      </c>
      <c r="BK257" s="229">
        <f>ROUND(I257*H257,2)</f>
        <v>0</v>
      </c>
      <c r="BL257" s="14" t="s">
        <v>211</v>
      </c>
      <c r="BM257" s="228" t="s">
        <v>1586</v>
      </c>
    </row>
    <row r="258" s="2" customFormat="1" ht="24.15" customHeight="1">
      <c r="A258" s="35"/>
      <c r="B258" s="36"/>
      <c r="C258" s="216" t="s">
        <v>584</v>
      </c>
      <c r="D258" s="216" t="s">
        <v>149</v>
      </c>
      <c r="E258" s="217" t="s">
        <v>1587</v>
      </c>
      <c r="F258" s="218" t="s">
        <v>1588</v>
      </c>
      <c r="G258" s="219" t="s">
        <v>1467</v>
      </c>
      <c r="H258" s="220">
        <v>1</v>
      </c>
      <c r="I258" s="221"/>
      <c r="J258" s="222">
        <f>ROUND(I258*H258,2)</f>
        <v>0</v>
      </c>
      <c r="K258" s="223"/>
      <c r="L258" s="41"/>
      <c r="M258" s="224" t="s">
        <v>1</v>
      </c>
      <c r="N258" s="225" t="s">
        <v>38</v>
      </c>
      <c r="O258" s="88"/>
      <c r="P258" s="226">
        <f>O258*H258</f>
        <v>0</v>
      </c>
      <c r="Q258" s="226">
        <v>0</v>
      </c>
      <c r="R258" s="226">
        <f>Q258*H258</f>
        <v>0</v>
      </c>
      <c r="S258" s="226">
        <v>0.20300000000000001</v>
      </c>
      <c r="T258" s="227">
        <f>S258*H258</f>
        <v>0.20300000000000001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8" t="s">
        <v>211</v>
      </c>
      <c r="AT258" s="228" t="s">
        <v>149</v>
      </c>
      <c r="AU258" s="228" t="s">
        <v>82</v>
      </c>
      <c r="AY258" s="14" t="s">
        <v>147</v>
      </c>
      <c r="BE258" s="229">
        <f>IF(N258="základní",J258,0)</f>
        <v>0</v>
      </c>
      <c r="BF258" s="229">
        <f>IF(N258="snížená",J258,0)</f>
        <v>0</v>
      </c>
      <c r="BG258" s="229">
        <f>IF(N258="zákl. přenesená",J258,0)</f>
        <v>0</v>
      </c>
      <c r="BH258" s="229">
        <f>IF(N258="sníž. přenesená",J258,0)</f>
        <v>0</v>
      </c>
      <c r="BI258" s="229">
        <f>IF(N258="nulová",J258,0)</f>
        <v>0</v>
      </c>
      <c r="BJ258" s="14" t="s">
        <v>78</v>
      </c>
      <c r="BK258" s="229">
        <f>ROUND(I258*H258,2)</f>
        <v>0</v>
      </c>
      <c r="BL258" s="14" t="s">
        <v>211</v>
      </c>
      <c r="BM258" s="228" t="s">
        <v>1589</v>
      </c>
    </row>
    <row r="259" s="2" customFormat="1" ht="24.15" customHeight="1">
      <c r="A259" s="35"/>
      <c r="B259" s="36"/>
      <c r="C259" s="216" t="s">
        <v>588</v>
      </c>
      <c r="D259" s="216" t="s">
        <v>149</v>
      </c>
      <c r="E259" s="217" t="s">
        <v>1590</v>
      </c>
      <c r="F259" s="218" t="s">
        <v>1591</v>
      </c>
      <c r="G259" s="219" t="s">
        <v>1467</v>
      </c>
      <c r="H259" s="220">
        <v>1</v>
      </c>
      <c r="I259" s="221"/>
      <c r="J259" s="222">
        <f>ROUND(I259*H259,2)</f>
        <v>0</v>
      </c>
      <c r="K259" s="223"/>
      <c r="L259" s="41"/>
      <c r="M259" s="224" t="s">
        <v>1</v>
      </c>
      <c r="N259" s="225" t="s">
        <v>38</v>
      </c>
      <c r="O259" s="88"/>
      <c r="P259" s="226">
        <f>O259*H259</f>
        <v>0</v>
      </c>
      <c r="Q259" s="226">
        <v>0.00084000000000000003</v>
      </c>
      <c r="R259" s="226">
        <f>Q259*H259</f>
        <v>0.00084000000000000003</v>
      </c>
      <c r="S259" s="226">
        <v>0</v>
      </c>
      <c r="T259" s="227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8" t="s">
        <v>211</v>
      </c>
      <c r="AT259" s="228" t="s">
        <v>149</v>
      </c>
      <c r="AU259" s="228" t="s">
        <v>82</v>
      </c>
      <c r="AY259" s="14" t="s">
        <v>147</v>
      </c>
      <c r="BE259" s="229">
        <f>IF(N259="základní",J259,0)</f>
        <v>0</v>
      </c>
      <c r="BF259" s="229">
        <f>IF(N259="snížená",J259,0)</f>
        <v>0</v>
      </c>
      <c r="BG259" s="229">
        <f>IF(N259="zákl. přenesená",J259,0)</f>
        <v>0</v>
      </c>
      <c r="BH259" s="229">
        <f>IF(N259="sníž. přenesená",J259,0)</f>
        <v>0</v>
      </c>
      <c r="BI259" s="229">
        <f>IF(N259="nulová",J259,0)</f>
        <v>0</v>
      </c>
      <c r="BJ259" s="14" t="s">
        <v>78</v>
      </c>
      <c r="BK259" s="229">
        <f>ROUND(I259*H259,2)</f>
        <v>0</v>
      </c>
      <c r="BL259" s="14" t="s">
        <v>211</v>
      </c>
      <c r="BM259" s="228" t="s">
        <v>1592</v>
      </c>
    </row>
    <row r="260" s="2" customFormat="1" ht="16.5" customHeight="1">
      <c r="A260" s="35"/>
      <c r="B260" s="36"/>
      <c r="C260" s="230" t="s">
        <v>592</v>
      </c>
      <c r="D260" s="230" t="s">
        <v>207</v>
      </c>
      <c r="E260" s="231" t="s">
        <v>1593</v>
      </c>
      <c r="F260" s="232" t="s">
        <v>1594</v>
      </c>
      <c r="G260" s="233" t="s">
        <v>189</v>
      </c>
      <c r="H260" s="234">
        <v>1</v>
      </c>
      <c r="I260" s="235"/>
      <c r="J260" s="236">
        <f>ROUND(I260*H260,2)</f>
        <v>0</v>
      </c>
      <c r="K260" s="237"/>
      <c r="L260" s="238"/>
      <c r="M260" s="239" t="s">
        <v>1</v>
      </c>
      <c r="N260" s="240" t="s">
        <v>38</v>
      </c>
      <c r="O260" s="88"/>
      <c r="P260" s="226">
        <f>O260*H260</f>
        <v>0</v>
      </c>
      <c r="Q260" s="226">
        <v>0.00020000000000000001</v>
      </c>
      <c r="R260" s="226">
        <f>Q260*H260</f>
        <v>0.00020000000000000001</v>
      </c>
      <c r="S260" s="226">
        <v>0</v>
      </c>
      <c r="T260" s="227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8" t="s">
        <v>279</v>
      </c>
      <c r="AT260" s="228" t="s">
        <v>207</v>
      </c>
      <c r="AU260" s="228" t="s">
        <v>82</v>
      </c>
      <c r="AY260" s="14" t="s">
        <v>147</v>
      </c>
      <c r="BE260" s="229">
        <f>IF(N260="základní",J260,0)</f>
        <v>0</v>
      </c>
      <c r="BF260" s="229">
        <f>IF(N260="snížená",J260,0)</f>
        <v>0</v>
      </c>
      <c r="BG260" s="229">
        <f>IF(N260="zákl. přenesená",J260,0)</f>
        <v>0</v>
      </c>
      <c r="BH260" s="229">
        <f>IF(N260="sníž. přenesená",J260,0)</f>
        <v>0</v>
      </c>
      <c r="BI260" s="229">
        <f>IF(N260="nulová",J260,0)</f>
        <v>0</v>
      </c>
      <c r="BJ260" s="14" t="s">
        <v>78</v>
      </c>
      <c r="BK260" s="229">
        <f>ROUND(I260*H260,2)</f>
        <v>0</v>
      </c>
      <c r="BL260" s="14" t="s">
        <v>211</v>
      </c>
      <c r="BM260" s="228" t="s">
        <v>1595</v>
      </c>
    </row>
    <row r="261" s="2" customFormat="1" ht="16.5" customHeight="1">
      <c r="A261" s="35"/>
      <c r="B261" s="36"/>
      <c r="C261" s="230" t="s">
        <v>596</v>
      </c>
      <c r="D261" s="230" t="s">
        <v>207</v>
      </c>
      <c r="E261" s="231" t="s">
        <v>1596</v>
      </c>
      <c r="F261" s="232" t="s">
        <v>1597</v>
      </c>
      <c r="G261" s="233" t="s">
        <v>189</v>
      </c>
      <c r="H261" s="234">
        <v>1</v>
      </c>
      <c r="I261" s="235"/>
      <c r="J261" s="236">
        <f>ROUND(I261*H261,2)</f>
        <v>0</v>
      </c>
      <c r="K261" s="237"/>
      <c r="L261" s="238"/>
      <c r="M261" s="239" t="s">
        <v>1</v>
      </c>
      <c r="N261" s="240" t="s">
        <v>38</v>
      </c>
      <c r="O261" s="88"/>
      <c r="P261" s="226">
        <f>O261*H261</f>
        <v>0</v>
      </c>
      <c r="Q261" s="226">
        <v>0.0041999999999999997</v>
      </c>
      <c r="R261" s="226">
        <f>Q261*H261</f>
        <v>0.0041999999999999997</v>
      </c>
      <c r="S261" s="226">
        <v>0</v>
      </c>
      <c r="T261" s="227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8" t="s">
        <v>279</v>
      </c>
      <c r="AT261" s="228" t="s">
        <v>207</v>
      </c>
      <c r="AU261" s="228" t="s">
        <v>82</v>
      </c>
      <c r="AY261" s="14" t="s">
        <v>147</v>
      </c>
      <c r="BE261" s="229">
        <f>IF(N261="základní",J261,0)</f>
        <v>0</v>
      </c>
      <c r="BF261" s="229">
        <f>IF(N261="snížená",J261,0)</f>
        <v>0</v>
      </c>
      <c r="BG261" s="229">
        <f>IF(N261="zákl. přenesená",J261,0)</f>
        <v>0</v>
      </c>
      <c r="BH261" s="229">
        <f>IF(N261="sníž. přenesená",J261,0)</f>
        <v>0</v>
      </c>
      <c r="BI261" s="229">
        <f>IF(N261="nulová",J261,0)</f>
        <v>0</v>
      </c>
      <c r="BJ261" s="14" t="s">
        <v>78</v>
      </c>
      <c r="BK261" s="229">
        <f>ROUND(I261*H261,2)</f>
        <v>0</v>
      </c>
      <c r="BL261" s="14" t="s">
        <v>211</v>
      </c>
      <c r="BM261" s="228" t="s">
        <v>1598</v>
      </c>
    </row>
    <row r="262" s="2" customFormat="1" ht="24.15" customHeight="1">
      <c r="A262" s="35"/>
      <c r="B262" s="36"/>
      <c r="C262" s="216" t="s">
        <v>600</v>
      </c>
      <c r="D262" s="216" t="s">
        <v>149</v>
      </c>
      <c r="E262" s="217" t="s">
        <v>1599</v>
      </c>
      <c r="F262" s="218" t="s">
        <v>1600</v>
      </c>
      <c r="G262" s="219" t="s">
        <v>178</v>
      </c>
      <c r="H262" s="220">
        <v>0.01</v>
      </c>
      <c r="I262" s="221"/>
      <c r="J262" s="222">
        <f>ROUND(I262*H262,2)</f>
        <v>0</v>
      </c>
      <c r="K262" s="223"/>
      <c r="L262" s="41"/>
      <c r="M262" s="224" t="s">
        <v>1</v>
      </c>
      <c r="N262" s="225" t="s">
        <v>38</v>
      </c>
      <c r="O262" s="88"/>
      <c r="P262" s="226">
        <f>O262*H262</f>
        <v>0</v>
      </c>
      <c r="Q262" s="226">
        <v>0</v>
      </c>
      <c r="R262" s="226">
        <f>Q262*H262</f>
        <v>0</v>
      </c>
      <c r="S262" s="226">
        <v>0</v>
      </c>
      <c r="T262" s="227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8" t="s">
        <v>211</v>
      </c>
      <c r="AT262" s="228" t="s">
        <v>149</v>
      </c>
      <c r="AU262" s="228" t="s">
        <v>82</v>
      </c>
      <c r="AY262" s="14" t="s">
        <v>147</v>
      </c>
      <c r="BE262" s="229">
        <f>IF(N262="základní",J262,0)</f>
        <v>0</v>
      </c>
      <c r="BF262" s="229">
        <f>IF(N262="snížená",J262,0)</f>
        <v>0</v>
      </c>
      <c r="BG262" s="229">
        <f>IF(N262="zákl. přenesená",J262,0)</f>
        <v>0</v>
      </c>
      <c r="BH262" s="229">
        <f>IF(N262="sníž. přenesená",J262,0)</f>
        <v>0</v>
      </c>
      <c r="BI262" s="229">
        <f>IF(N262="nulová",J262,0)</f>
        <v>0</v>
      </c>
      <c r="BJ262" s="14" t="s">
        <v>78</v>
      </c>
      <c r="BK262" s="229">
        <f>ROUND(I262*H262,2)</f>
        <v>0</v>
      </c>
      <c r="BL262" s="14" t="s">
        <v>211</v>
      </c>
      <c r="BM262" s="228" t="s">
        <v>1601</v>
      </c>
    </row>
    <row r="263" s="2" customFormat="1" ht="33" customHeight="1">
      <c r="A263" s="35"/>
      <c r="B263" s="36"/>
      <c r="C263" s="216" t="s">
        <v>604</v>
      </c>
      <c r="D263" s="216" t="s">
        <v>149</v>
      </c>
      <c r="E263" s="217" t="s">
        <v>1602</v>
      </c>
      <c r="F263" s="218" t="s">
        <v>1603</v>
      </c>
      <c r="G263" s="219" t="s">
        <v>178</v>
      </c>
      <c r="H263" s="220">
        <v>0.050000000000000003</v>
      </c>
      <c r="I263" s="221"/>
      <c r="J263" s="222">
        <f>ROUND(I263*H263,2)</f>
        <v>0</v>
      </c>
      <c r="K263" s="223"/>
      <c r="L263" s="41"/>
      <c r="M263" s="224" t="s">
        <v>1</v>
      </c>
      <c r="N263" s="225" t="s">
        <v>38</v>
      </c>
      <c r="O263" s="88"/>
      <c r="P263" s="226">
        <f>O263*H263</f>
        <v>0</v>
      </c>
      <c r="Q263" s="226">
        <v>0</v>
      </c>
      <c r="R263" s="226">
        <f>Q263*H263</f>
        <v>0</v>
      </c>
      <c r="S263" s="226">
        <v>0</v>
      </c>
      <c r="T263" s="227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8" t="s">
        <v>211</v>
      </c>
      <c r="AT263" s="228" t="s">
        <v>149</v>
      </c>
      <c r="AU263" s="228" t="s">
        <v>82</v>
      </c>
      <c r="AY263" s="14" t="s">
        <v>147</v>
      </c>
      <c r="BE263" s="229">
        <f>IF(N263="základní",J263,0)</f>
        <v>0</v>
      </c>
      <c r="BF263" s="229">
        <f>IF(N263="snížená",J263,0)</f>
        <v>0</v>
      </c>
      <c r="BG263" s="229">
        <f>IF(N263="zákl. přenesená",J263,0)</f>
        <v>0</v>
      </c>
      <c r="BH263" s="229">
        <f>IF(N263="sníž. přenesená",J263,0)</f>
        <v>0</v>
      </c>
      <c r="BI263" s="229">
        <f>IF(N263="nulová",J263,0)</f>
        <v>0</v>
      </c>
      <c r="BJ263" s="14" t="s">
        <v>78</v>
      </c>
      <c r="BK263" s="229">
        <f>ROUND(I263*H263,2)</f>
        <v>0</v>
      </c>
      <c r="BL263" s="14" t="s">
        <v>211</v>
      </c>
      <c r="BM263" s="228" t="s">
        <v>1604</v>
      </c>
    </row>
    <row r="264" s="12" customFormat="1" ht="22.8" customHeight="1">
      <c r="A264" s="12"/>
      <c r="B264" s="200"/>
      <c r="C264" s="201"/>
      <c r="D264" s="202" t="s">
        <v>72</v>
      </c>
      <c r="E264" s="214" t="s">
        <v>1605</v>
      </c>
      <c r="F264" s="214" t="s">
        <v>1606</v>
      </c>
      <c r="G264" s="201"/>
      <c r="H264" s="201"/>
      <c r="I264" s="204"/>
      <c r="J264" s="215">
        <f>BK264</f>
        <v>0</v>
      </c>
      <c r="K264" s="201"/>
      <c r="L264" s="206"/>
      <c r="M264" s="207"/>
      <c r="N264" s="208"/>
      <c r="O264" s="208"/>
      <c r="P264" s="209">
        <f>SUM(P265:P294)</f>
        <v>0</v>
      </c>
      <c r="Q264" s="208"/>
      <c r="R264" s="209">
        <f>SUM(R265:R294)</f>
        <v>0.28487000000000001</v>
      </c>
      <c r="S264" s="208"/>
      <c r="T264" s="210">
        <f>SUM(T265:T294)</f>
        <v>0.31093000000000004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11" t="s">
        <v>82</v>
      </c>
      <c r="AT264" s="212" t="s">
        <v>72</v>
      </c>
      <c r="AU264" s="212" t="s">
        <v>78</v>
      </c>
      <c r="AY264" s="211" t="s">
        <v>147</v>
      </c>
      <c r="BK264" s="213">
        <f>SUM(BK265:BK294)</f>
        <v>0</v>
      </c>
    </row>
    <row r="265" s="2" customFormat="1" ht="16.5" customHeight="1">
      <c r="A265" s="35"/>
      <c r="B265" s="36"/>
      <c r="C265" s="216" t="s">
        <v>610</v>
      </c>
      <c r="D265" s="216" t="s">
        <v>149</v>
      </c>
      <c r="E265" s="217" t="s">
        <v>1607</v>
      </c>
      <c r="F265" s="218" t="s">
        <v>1608</v>
      </c>
      <c r="G265" s="219" t="s">
        <v>1467</v>
      </c>
      <c r="H265" s="220">
        <v>1</v>
      </c>
      <c r="I265" s="221"/>
      <c r="J265" s="222">
        <f>ROUND(I265*H265,2)</f>
        <v>0</v>
      </c>
      <c r="K265" s="223"/>
      <c r="L265" s="41"/>
      <c r="M265" s="224" t="s">
        <v>1</v>
      </c>
      <c r="N265" s="225" t="s">
        <v>38</v>
      </c>
      <c r="O265" s="88"/>
      <c r="P265" s="226">
        <f>O265*H265</f>
        <v>0</v>
      </c>
      <c r="Q265" s="226">
        <v>0</v>
      </c>
      <c r="R265" s="226">
        <f>Q265*H265</f>
        <v>0</v>
      </c>
      <c r="S265" s="226">
        <v>0.01933</v>
      </c>
      <c r="T265" s="227">
        <f>S265*H265</f>
        <v>0.01933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8" t="s">
        <v>211</v>
      </c>
      <c r="AT265" s="228" t="s">
        <v>149</v>
      </c>
      <c r="AU265" s="228" t="s">
        <v>82</v>
      </c>
      <c r="AY265" s="14" t="s">
        <v>147</v>
      </c>
      <c r="BE265" s="229">
        <f>IF(N265="základní",J265,0)</f>
        <v>0</v>
      </c>
      <c r="BF265" s="229">
        <f>IF(N265="snížená",J265,0)</f>
        <v>0</v>
      </c>
      <c r="BG265" s="229">
        <f>IF(N265="zákl. přenesená",J265,0)</f>
        <v>0</v>
      </c>
      <c r="BH265" s="229">
        <f>IF(N265="sníž. přenesená",J265,0)</f>
        <v>0</v>
      </c>
      <c r="BI265" s="229">
        <f>IF(N265="nulová",J265,0)</f>
        <v>0</v>
      </c>
      <c r="BJ265" s="14" t="s">
        <v>78</v>
      </c>
      <c r="BK265" s="229">
        <f>ROUND(I265*H265,2)</f>
        <v>0</v>
      </c>
      <c r="BL265" s="14" t="s">
        <v>211</v>
      </c>
      <c r="BM265" s="228" t="s">
        <v>1609</v>
      </c>
    </row>
    <row r="266" s="2" customFormat="1" ht="16.5" customHeight="1">
      <c r="A266" s="35"/>
      <c r="B266" s="36"/>
      <c r="C266" s="216" t="s">
        <v>614</v>
      </c>
      <c r="D266" s="216" t="s">
        <v>149</v>
      </c>
      <c r="E266" s="217" t="s">
        <v>1610</v>
      </c>
      <c r="F266" s="218" t="s">
        <v>1611</v>
      </c>
      <c r="G266" s="219" t="s">
        <v>1467</v>
      </c>
      <c r="H266" s="220">
        <v>1</v>
      </c>
      <c r="I266" s="221"/>
      <c r="J266" s="222">
        <f>ROUND(I266*H266,2)</f>
        <v>0</v>
      </c>
      <c r="K266" s="223"/>
      <c r="L266" s="41"/>
      <c r="M266" s="224" t="s">
        <v>1</v>
      </c>
      <c r="N266" s="225" t="s">
        <v>38</v>
      </c>
      <c r="O266" s="88"/>
      <c r="P266" s="226">
        <f>O266*H266</f>
        <v>0</v>
      </c>
      <c r="Q266" s="226">
        <v>0</v>
      </c>
      <c r="R266" s="226">
        <f>Q266*H266</f>
        <v>0</v>
      </c>
      <c r="S266" s="226">
        <v>0.034200000000000001</v>
      </c>
      <c r="T266" s="227">
        <f>S266*H266</f>
        <v>0.034200000000000001</v>
      </c>
      <c r="U266" s="35"/>
      <c r="V266" s="35"/>
      <c r="W266" s="35"/>
      <c r="X266" s="35"/>
      <c r="Y266" s="35"/>
      <c r="Z266" s="35"/>
      <c r="AA266" s="35"/>
      <c r="AB266" s="35"/>
      <c r="AC266" s="35"/>
      <c r="AD266" s="35"/>
      <c r="AE266" s="35"/>
      <c r="AR266" s="228" t="s">
        <v>88</v>
      </c>
      <c r="AT266" s="228" t="s">
        <v>149</v>
      </c>
      <c r="AU266" s="228" t="s">
        <v>82</v>
      </c>
      <c r="AY266" s="14" t="s">
        <v>147</v>
      </c>
      <c r="BE266" s="229">
        <f>IF(N266="základní",J266,0)</f>
        <v>0</v>
      </c>
      <c r="BF266" s="229">
        <f>IF(N266="snížená",J266,0)</f>
        <v>0</v>
      </c>
      <c r="BG266" s="229">
        <f>IF(N266="zákl. přenesená",J266,0)</f>
        <v>0</v>
      </c>
      <c r="BH266" s="229">
        <f>IF(N266="sníž. přenesená",J266,0)</f>
        <v>0</v>
      </c>
      <c r="BI266" s="229">
        <f>IF(N266="nulová",J266,0)</f>
        <v>0</v>
      </c>
      <c r="BJ266" s="14" t="s">
        <v>78</v>
      </c>
      <c r="BK266" s="229">
        <f>ROUND(I266*H266,2)</f>
        <v>0</v>
      </c>
      <c r="BL266" s="14" t="s">
        <v>88</v>
      </c>
      <c r="BM266" s="228" t="s">
        <v>1612</v>
      </c>
    </row>
    <row r="267" s="2" customFormat="1" ht="24.15" customHeight="1">
      <c r="A267" s="35"/>
      <c r="B267" s="36"/>
      <c r="C267" s="216" t="s">
        <v>618</v>
      </c>
      <c r="D267" s="216" t="s">
        <v>149</v>
      </c>
      <c r="E267" s="217" t="s">
        <v>1613</v>
      </c>
      <c r="F267" s="218" t="s">
        <v>1614</v>
      </c>
      <c r="G267" s="219" t="s">
        <v>1467</v>
      </c>
      <c r="H267" s="220">
        <v>4</v>
      </c>
      <c r="I267" s="221"/>
      <c r="J267" s="222">
        <f>ROUND(I267*H267,2)</f>
        <v>0</v>
      </c>
      <c r="K267" s="223"/>
      <c r="L267" s="41"/>
      <c r="M267" s="224" t="s">
        <v>1</v>
      </c>
      <c r="N267" s="225" t="s">
        <v>38</v>
      </c>
      <c r="O267" s="88"/>
      <c r="P267" s="226">
        <f>O267*H267</f>
        <v>0</v>
      </c>
      <c r="Q267" s="226">
        <v>0.016969999999999999</v>
      </c>
      <c r="R267" s="226">
        <f>Q267*H267</f>
        <v>0.067879999999999996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8" t="s">
        <v>211</v>
      </c>
      <c r="AT267" s="228" t="s">
        <v>149</v>
      </c>
      <c r="AU267" s="228" t="s">
        <v>82</v>
      </c>
      <c r="AY267" s="14" t="s">
        <v>147</v>
      </c>
      <c r="BE267" s="229">
        <f>IF(N267="základní",J267,0)</f>
        <v>0</v>
      </c>
      <c r="BF267" s="229">
        <f>IF(N267="snížená",J267,0)</f>
        <v>0</v>
      </c>
      <c r="BG267" s="229">
        <f>IF(N267="zákl. přenesená",J267,0)</f>
        <v>0</v>
      </c>
      <c r="BH267" s="229">
        <f>IF(N267="sníž. přenesená",J267,0)</f>
        <v>0</v>
      </c>
      <c r="BI267" s="229">
        <f>IF(N267="nulová",J267,0)</f>
        <v>0</v>
      </c>
      <c r="BJ267" s="14" t="s">
        <v>78</v>
      </c>
      <c r="BK267" s="229">
        <f>ROUND(I267*H267,2)</f>
        <v>0</v>
      </c>
      <c r="BL267" s="14" t="s">
        <v>211</v>
      </c>
      <c r="BM267" s="228" t="s">
        <v>1615</v>
      </c>
    </row>
    <row r="268" s="2" customFormat="1" ht="16.5" customHeight="1">
      <c r="A268" s="35"/>
      <c r="B268" s="36"/>
      <c r="C268" s="216" t="s">
        <v>622</v>
      </c>
      <c r="D268" s="216" t="s">
        <v>149</v>
      </c>
      <c r="E268" s="217" t="s">
        <v>1616</v>
      </c>
      <c r="F268" s="218" t="s">
        <v>1617</v>
      </c>
      <c r="G268" s="219" t="s">
        <v>189</v>
      </c>
      <c r="H268" s="220">
        <v>4</v>
      </c>
      <c r="I268" s="221"/>
      <c r="J268" s="222">
        <f>ROUND(I268*H268,2)</f>
        <v>0</v>
      </c>
      <c r="K268" s="223"/>
      <c r="L268" s="41"/>
      <c r="M268" s="224" t="s">
        <v>1</v>
      </c>
      <c r="N268" s="225" t="s">
        <v>38</v>
      </c>
      <c r="O268" s="88"/>
      <c r="P268" s="226">
        <f>O268*H268</f>
        <v>0</v>
      </c>
      <c r="Q268" s="226">
        <v>0</v>
      </c>
      <c r="R268" s="226">
        <f>Q268*H268</f>
        <v>0</v>
      </c>
      <c r="S268" s="226">
        <v>0</v>
      </c>
      <c r="T268" s="227">
        <f>S268*H268</f>
        <v>0</v>
      </c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  <c r="AR268" s="228" t="s">
        <v>211</v>
      </c>
      <c r="AT268" s="228" t="s">
        <v>149</v>
      </c>
      <c r="AU268" s="228" t="s">
        <v>82</v>
      </c>
      <c r="AY268" s="14" t="s">
        <v>147</v>
      </c>
      <c r="BE268" s="229">
        <f>IF(N268="základní",J268,0)</f>
        <v>0</v>
      </c>
      <c r="BF268" s="229">
        <f>IF(N268="snížená",J268,0)</f>
        <v>0</v>
      </c>
      <c r="BG268" s="229">
        <f>IF(N268="zákl. přenesená",J268,0)</f>
        <v>0</v>
      </c>
      <c r="BH268" s="229">
        <f>IF(N268="sníž. přenesená",J268,0)</f>
        <v>0</v>
      </c>
      <c r="BI268" s="229">
        <f>IF(N268="nulová",J268,0)</f>
        <v>0</v>
      </c>
      <c r="BJ268" s="14" t="s">
        <v>78</v>
      </c>
      <c r="BK268" s="229">
        <f>ROUND(I268*H268,2)</f>
        <v>0</v>
      </c>
      <c r="BL268" s="14" t="s">
        <v>211</v>
      </c>
      <c r="BM268" s="228" t="s">
        <v>1618</v>
      </c>
    </row>
    <row r="269" s="2" customFormat="1" ht="16.5" customHeight="1">
      <c r="A269" s="35"/>
      <c r="B269" s="36"/>
      <c r="C269" s="230" t="s">
        <v>626</v>
      </c>
      <c r="D269" s="230" t="s">
        <v>207</v>
      </c>
      <c r="E269" s="231" t="s">
        <v>1619</v>
      </c>
      <c r="F269" s="232" t="s">
        <v>1620</v>
      </c>
      <c r="G269" s="233" t="s">
        <v>189</v>
      </c>
      <c r="H269" s="234">
        <v>4</v>
      </c>
      <c r="I269" s="235"/>
      <c r="J269" s="236">
        <f>ROUND(I269*H269,2)</f>
        <v>0</v>
      </c>
      <c r="K269" s="237"/>
      <c r="L269" s="238"/>
      <c r="M269" s="239" t="s">
        <v>1</v>
      </c>
      <c r="N269" s="240" t="s">
        <v>38</v>
      </c>
      <c r="O269" s="88"/>
      <c r="P269" s="226">
        <f>O269*H269</f>
        <v>0</v>
      </c>
      <c r="Q269" s="226">
        <v>0.0022000000000000001</v>
      </c>
      <c r="R269" s="226">
        <f>Q269*H269</f>
        <v>0.0088000000000000005</v>
      </c>
      <c r="S269" s="226">
        <v>0</v>
      </c>
      <c r="T269" s="227">
        <f>S269*H269</f>
        <v>0</v>
      </c>
      <c r="U269" s="35"/>
      <c r="V269" s="35"/>
      <c r="W269" s="35"/>
      <c r="X269" s="35"/>
      <c r="Y269" s="35"/>
      <c r="Z269" s="35"/>
      <c r="AA269" s="35"/>
      <c r="AB269" s="35"/>
      <c r="AC269" s="35"/>
      <c r="AD269" s="35"/>
      <c r="AE269" s="35"/>
      <c r="AR269" s="228" t="s">
        <v>279</v>
      </c>
      <c r="AT269" s="228" t="s">
        <v>207</v>
      </c>
      <c r="AU269" s="228" t="s">
        <v>82</v>
      </c>
      <c r="AY269" s="14" t="s">
        <v>147</v>
      </c>
      <c r="BE269" s="229">
        <f>IF(N269="základní",J269,0)</f>
        <v>0</v>
      </c>
      <c r="BF269" s="229">
        <f>IF(N269="snížená",J269,0)</f>
        <v>0</v>
      </c>
      <c r="BG269" s="229">
        <f>IF(N269="zákl. přenesená",J269,0)</f>
        <v>0</v>
      </c>
      <c r="BH269" s="229">
        <f>IF(N269="sníž. přenesená",J269,0)</f>
        <v>0</v>
      </c>
      <c r="BI269" s="229">
        <f>IF(N269="nulová",J269,0)</f>
        <v>0</v>
      </c>
      <c r="BJ269" s="14" t="s">
        <v>78</v>
      </c>
      <c r="BK269" s="229">
        <f>ROUND(I269*H269,2)</f>
        <v>0</v>
      </c>
      <c r="BL269" s="14" t="s">
        <v>211</v>
      </c>
      <c r="BM269" s="228" t="s">
        <v>1621</v>
      </c>
    </row>
    <row r="270" s="2" customFormat="1" ht="16.5" customHeight="1">
      <c r="A270" s="35"/>
      <c r="B270" s="36"/>
      <c r="C270" s="216" t="s">
        <v>630</v>
      </c>
      <c r="D270" s="216" t="s">
        <v>149</v>
      </c>
      <c r="E270" s="217" t="s">
        <v>1622</v>
      </c>
      <c r="F270" s="218" t="s">
        <v>1623</v>
      </c>
      <c r="G270" s="219" t="s">
        <v>1467</v>
      </c>
      <c r="H270" s="220">
        <v>3</v>
      </c>
      <c r="I270" s="221"/>
      <c r="J270" s="222">
        <f>ROUND(I270*H270,2)</f>
        <v>0</v>
      </c>
      <c r="K270" s="223"/>
      <c r="L270" s="41"/>
      <c r="M270" s="224" t="s">
        <v>1</v>
      </c>
      <c r="N270" s="225" t="s">
        <v>38</v>
      </c>
      <c r="O270" s="88"/>
      <c r="P270" s="226">
        <f>O270*H270</f>
        <v>0</v>
      </c>
      <c r="Q270" s="226">
        <v>0</v>
      </c>
      <c r="R270" s="226">
        <f>Q270*H270</f>
        <v>0</v>
      </c>
      <c r="S270" s="226">
        <v>0.019460000000000002</v>
      </c>
      <c r="T270" s="227">
        <f>S270*H270</f>
        <v>0.058380000000000001</v>
      </c>
      <c r="U270" s="35"/>
      <c r="V270" s="35"/>
      <c r="W270" s="35"/>
      <c r="X270" s="35"/>
      <c r="Y270" s="35"/>
      <c r="Z270" s="35"/>
      <c r="AA270" s="35"/>
      <c r="AB270" s="35"/>
      <c r="AC270" s="35"/>
      <c r="AD270" s="35"/>
      <c r="AE270" s="35"/>
      <c r="AR270" s="228" t="s">
        <v>211</v>
      </c>
      <c r="AT270" s="228" t="s">
        <v>149</v>
      </c>
      <c r="AU270" s="228" t="s">
        <v>82</v>
      </c>
      <c r="AY270" s="14" t="s">
        <v>147</v>
      </c>
      <c r="BE270" s="229">
        <f>IF(N270="základní",J270,0)</f>
        <v>0</v>
      </c>
      <c r="BF270" s="229">
        <f>IF(N270="snížená",J270,0)</f>
        <v>0</v>
      </c>
      <c r="BG270" s="229">
        <f>IF(N270="zákl. přenesená",J270,0)</f>
        <v>0</v>
      </c>
      <c r="BH270" s="229">
        <f>IF(N270="sníž. přenesená",J270,0)</f>
        <v>0</v>
      </c>
      <c r="BI270" s="229">
        <f>IF(N270="nulová",J270,0)</f>
        <v>0</v>
      </c>
      <c r="BJ270" s="14" t="s">
        <v>78</v>
      </c>
      <c r="BK270" s="229">
        <f>ROUND(I270*H270,2)</f>
        <v>0</v>
      </c>
      <c r="BL270" s="14" t="s">
        <v>211</v>
      </c>
      <c r="BM270" s="228" t="s">
        <v>1624</v>
      </c>
    </row>
    <row r="271" s="2" customFormat="1" ht="24.15" customHeight="1">
      <c r="A271" s="35"/>
      <c r="B271" s="36"/>
      <c r="C271" s="216" t="s">
        <v>634</v>
      </c>
      <c r="D271" s="216" t="s">
        <v>149</v>
      </c>
      <c r="E271" s="217" t="s">
        <v>1625</v>
      </c>
      <c r="F271" s="218" t="s">
        <v>1626</v>
      </c>
      <c r="G271" s="219" t="s">
        <v>1467</v>
      </c>
      <c r="H271" s="220">
        <v>6</v>
      </c>
      <c r="I271" s="221"/>
      <c r="J271" s="222">
        <f>ROUND(I271*H271,2)</f>
        <v>0</v>
      </c>
      <c r="K271" s="223"/>
      <c r="L271" s="41"/>
      <c r="M271" s="224" t="s">
        <v>1</v>
      </c>
      <c r="N271" s="225" t="s">
        <v>38</v>
      </c>
      <c r="O271" s="88"/>
      <c r="P271" s="226">
        <f>O271*H271</f>
        <v>0</v>
      </c>
      <c r="Q271" s="226">
        <v>0.01797</v>
      </c>
      <c r="R271" s="226">
        <f>Q271*H271</f>
        <v>0.10782</v>
      </c>
      <c r="S271" s="226">
        <v>0</v>
      </c>
      <c r="T271" s="227">
        <f>S271*H271</f>
        <v>0</v>
      </c>
      <c r="U271" s="35"/>
      <c r="V271" s="35"/>
      <c r="W271" s="35"/>
      <c r="X271" s="35"/>
      <c r="Y271" s="35"/>
      <c r="Z271" s="35"/>
      <c r="AA271" s="35"/>
      <c r="AB271" s="35"/>
      <c r="AC271" s="35"/>
      <c r="AD271" s="35"/>
      <c r="AE271" s="35"/>
      <c r="AR271" s="228" t="s">
        <v>211</v>
      </c>
      <c r="AT271" s="228" t="s">
        <v>149</v>
      </c>
      <c r="AU271" s="228" t="s">
        <v>82</v>
      </c>
      <c r="AY271" s="14" t="s">
        <v>147</v>
      </c>
      <c r="BE271" s="229">
        <f>IF(N271="základní",J271,0)</f>
        <v>0</v>
      </c>
      <c r="BF271" s="229">
        <f>IF(N271="snížená",J271,0)</f>
        <v>0</v>
      </c>
      <c r="BG271" s="229">
        <f>IF(N271="zákl. přenesená",J271,0)</f>
        <v>0</v>
      </c>
      <c r="BH271" s="229">
        <f>IF(N271="sníž. přenesená",J271,0)</f>
        <v>0</v>
      </c>
      <c r="BI271" s="229">
        <f>IF(N271="nulová",J271,0)</f>
        <v>0</v>
      </c>
      <c r="BJ271" s="14" t="s">
        <v>78</v>
      </c>
      <c r="BK271" s="229">
        <f>ROUND(I271*H271,2)</f>
        <v>0</v>
      </c>
      <c r="BL271" s="14" t="s">
        <v>211</v>
      </c>
      <c r="BM271" s="228" t="s">
        <v>1627</v>
      </c>
    </row>
    <row r="272" s="2" customFormat="1" ht="16.5" customHeight="1">
      <c r="A272" s="35"/>
      <c r="B272" s="36"/>
      <c r="C272" s="216" t="s">
        <v>640</v>
      </c>
      <c r="D272" s="216" t="s">
        <v>149</v>
      </c>
      <c r="E272" s="217" t="s">
        <v>1628</v>
      </c>
      <c r="F272" s="218" t="s">
        <v>1629</v>
      </c>
      <c r="G272" s="219" t="s">
        <v>1467</v>
      </c>
      <c r="H272" s="220">
        <v>1</v>
      </c>
      <c r="I272" s="221"/>
      <c r="J272" s="222">
        <f>ROUND(I272*H272,2)</f>
        <v>0</v>
      </c>
      <c r="K272" s="223"/>
      <c r="L272" s="41"/>
      <c r="M272" s="224" t="s">
        <v>1</v>
      </c>
      <c r="N272" s="225" t="s">
        <v>38</v>
      </c>
      <c r="O272" s="88"/>
      <c r="P272" s="226">
        <f>O272*H272</f>
        <v>0</v>
      </c>
      <c r="Q272" s="226">
        <v>0</v>
      </c>
      <c r="R272" s="226">
        <f>Q272*H272</f>
        <v>0</v>
      </c>
      <c r="S272" s="226">
        <v>0.032899999999999999</v>
      </c>
      <c r="T272" s="227">
        <f>S272*H272</f>
        <v>0.032899999999999999</v>
      </c>
      <c r="U272" s="35"/>
      <c r="V272" s="35"/>
      <c r="W272" s="35"/>
      <c r="X272" s="35"/>
      <c r="Y272" s="35"/>
      <c r="Z272" s="35"/>
      <c r="AA272" s="35"/>
      <c r="AB272" s="35"/>
      <c r="AC272" s="35"/>
      <c r="AD272" s="35"/>
      <c r="AE272" s="35"/>
      <c r="AR272" s="228" t="s">
        <v>211</v>
      </c>
      <c r="AT272" s="228" t="s">
        <v>149</v>
      </c>
      <c r="AU272" s="228" t="s">
        <v>82</v>
      </c>
      <c r="AY272" s="14" t="s">
        <v>147</v>
      </c>
      <c r="BE272" s="229">
        <f>IF(N272="základní",J272,0)</f>
        <v>0</v>
      </c>
      <c r="BF272" s="229">
        <f>IF(N272="snížená",J272,0)</f>
        <v>0</v>
      </c>
      <c r="BG272" s="229">
        <f>IF(N272="zákl. přenesená",J272,0)</f>
        <v>0</v>
      </c>
      <c r="BH272" s="229">
        <f>IF(N272="sníž. přenesená",J272,0)</f>
        <v>0</v>
      </c>
      <c r="BI272" s="229">
        <f>IF(N272="nulová",J272,0)</f>
        <v>0</v>
      </c>
      <c r="BJ272" s="14" t="s">
        <v>78</v>
      </c>
      <c r="BK272" s="229">
        <f>ROUND(I272*H272,2)</f>
        <v>0</v>
      </c>
      <c r="BL272" s="14" t="s">
        <v>211</v>
      </c>
      <c r="BM272" s="228" t="s">
        <v>1630</v>
      </c>
    </row>
    <row r="273" s="2" customFormat="1" ht="21.75" customHeight="1">
      <c r="A273" s="35"/>
      <c r="B273" s="36"/>
      <c r="C273" s="216" t="s">
        <v>644</v>
      </c>
      <c r="D273" s="216" t="s">
        <v>149</v>
      </c>
      <c r="E273" s="217" t="s">
        <v>1631</v>
      </c>
      <c r="F273" s="218" t="s">
        <v>1632</v>
      </c>
      <c r="G273" s="219" t="s">
        <v>1467</v>
      </c>
      <c r="H273" s="220">
        <v>1</v>
      </c>
      <c r="I273" s="221"/>
      <c r="J273" s="222">
        <f>ROUND(I273*H273,2)</f>
        <v>0</v>
      </c>
      <c r="K273" s="223"/>
      <c r="L273" s="41"/>
      <c r="M273" s="224" t="s">
        <v>1</v>
      </c>
      <c r="N273" s="225" t="s">
        <v>38</v>
      </c>
      <c r="O273" s="88"/>
      <c r="P273" s="226">
        <f>O273*H273</f>
        <v>0</v>
      </c>
      <c r="Q273" s="226">
        <v>0.010789999999999999</v>
      </c>
      <c r="R273" s="226">
        <f>Q273*H273</f>
        <v>0.010789999999999999</v>
      </c>
      <c r="S273" s="226">
        <v>0</v>
      </c>
      <c r="T273" s="227">
        <f>S273*H273</f>
        <v>0</v>
      </c>
      <c r="U273" s="35"/>
      <c r="V273" s="35"/>
      <c r="W273" s="35"/>
      <c r="X273" s="35"/>
      <c r="Y273" s="35"/>
      <c r="Z273" s="35"/>
      <c r="AA273" s="35"/>
      <c r="AB273" s="35"/>
      <c r="AC273" s="35"/>
      <c r="AD273" s="35"/>
      <c r="AE273" s="35"/>
      <c r="AR273" s="228" t="s">
        <v>211</v>
      </c>
      <c r="AT273" s="228" t="s">
        <v>149</v>
      </c>
      <c r="AU273" s="228" t="s">
        <v>82</v>
      </c>
      <c r="AY273" s="14" t="s">
        <v>147</v>
      </c>
      <c r="BE273" s="229">
        <f>IF(N273="základní",J273,0)</f>
        <v>0</v>
      </c>
      <c r="BF273" s="229">
        <f>IF(N273="snížená",J273,0)</f>
        <v>0</v>
      </c>
      <c r="BG273" s="229">
        <f>IF(N273="zákl. přenesená",J273,0)</f>
        <v>0</v>
      </c>
      <c r="BH273" s="229">
        <f>IF(N273="sníž. přenesená",J273,0)</f>
        <v>0</v>
      </c>
      <c r="BI273" s="229">
        <f>IF(N273="nulová",J273,0)</f>
        <v>0</v>
      </c>
      <c r="BJ273" s="14" t="s">
        <v>78</v>
      </c>
      <c r="BK273" s="229">
        <f>ROUND(I273*H273,2)</f>
        <v>0</v>
      </c>
      <c r="BL273" s="14" t="s">
        <v>211</v>
      </c>
      <c r="BM273" s="228" t="s">
        <v>1633</v>
      </c>
    </row>
    <row r="274" s="2" customFormat="1" ht="37.8" customHeight="1">
      <c r="A274" s="35"/>
      <c r="B274" s="36"/>
      <c r="C274" s="216" t="s">
        <v>648</v>
      </c>
      <c r="D274" s="216" t="s">
        <v>149</v>
      </c>
      <c r="E274" s="217" t="s">
        <v>1634</v>
      </c>
      <c r="F274" s="218" t="s">
        <v>1635</v>
      </c>
      <c r="G274" s="219" t="s">
        <v>1467</v>
      </c>
      <c r="H274" s="220">
        <v>1</v>
      </c>
      <c r="I274" s="221"/>
      <c r="J274" s="222">
        <f>ROUND(I274*H274,2)</f>
        <v>0</v>
      </c>
      <c r="K274" s="223"/>
      <c r="L274" s="41"/>
      <c r="M274" s="224" t="s">
        <v>1</v>
      </c>
      <c r="N274" s="225" t="s">
        <v>38</v>
      </c>
      <c r="O274" s="88"/>
      <c r="P274" s="226">
        <f>O274*H274</f>
        <v>0</v>
      </c>
      <c r="Q274" s="226">
        <v>0.03243</v>
      </c>
      <c r="R274" s="226">
        <f>Q274*H274</f>
        <v>0.03243</v>
      </c>
      <c r="S274" s="226">
        <v>0</v>
      </c>
      <c r="T274" s="227">
        <f>S274*H274</f>
        <v>0</v>
      </c>
      <c r="U274" s="35"/>
      <c r="V274" s="35"/>
      <c r="W274" s="35"/>
      <c r="X274" s="35"/>
      <c r="Y274" s="35"/>
      <c r="Z274" s="35"/>
      <c r="AA274" s="35"/>
      <c r="AB274" s="35"/>
      <c r="AC274" s="35"/>
      <c r="AD274" s="35"/>
      <c r="AE274" s="35"/>
      <c r="AR274" s="228" t="s">
        <v>211</v>
      </c>
      <c r="AT274" s="228" t="s">
        <v>149</v>
      </c>
      <c r="AU274" s="228" t="s">
        <v>82</v>
      </c>
      <c r="AY274" s="14" t="s">
        <v>147</v>
      </c>
      <c r="BE274" s="229">
        <f>IF(N274="základní",J274,0)</f>
        <v>0</v>
      </c>
      <c r="BF274" s="229">
        <f>IF(N274="snížená",J274,0)</f>
        <v>0</v>
      </c>
      <c r="BG274" s="229">
        <f>IF(N274="zákl. přenesená",J274,0)</f>
        <v>0</v>
      </c>
      <c r="BH274" s="229">
        <f>IF(N274="sníž. přenesená",J274,0)</f>
        <v>0</v>
      </c>
      <c r="BI274" s="229">
        <f>IF(N274="nulová",J274,0)</f>
        <v>0</v>
      </c>
      <c r="BJ274" s="14" t="s">
        <v>78</v>
      </c>
      <c r="BK274" s="229">
        <f>ROUND(I274*H274,2)</f>
        <v>0</v>
      </c>
      <c r="BL274" s="14" t="s">
        <v>211</v>
      </c>
      <c r="BM274" s="228" t="s">
        <v>1636</v>
      </c>
    </row>
    <row r="275" s="2" customFormat="1" ht="24.15" customHeight="1">
      <c r="A275" s="35"/>
      <c r="B275" s="36"/>
      <c r="C275" s="216" t="s">
        <v>652</v>
      </c>
      <c r="D275" s="216" t="s">
        <v>149</v>
      </c>
      <c r="E275" s="217" t="s">
        <v>1637</v>
      </c>
      <c r="F275" s="218" t="s">
        <v>1638</v>
      </c>
      <c r="G275" s="219" t="s">
        <v>1467</v>
      </c>
      <c r="H275" s="220">
        <v>6</v>
      </c>
      <c r="I275" s="221"/>
      <c r="J275" s="222">
        <f>ROUND(I275*H275,2)</f>
        <v>0</v>
      </c>
      <c r="K275" s="223"/>
      <c r="L275" s="41"/>
      <c r="M275" s="224" t="s">
        <v>1</v>
      </c>
      <c r="N275" s="225" t="s">
        <v>38</v>
      </c>
      <c r="O275" s="88"/>
      <c r="P275" s="226">
        <f>O275*H275</f>
        <v>0</v>
      </c>
      <c r="Q275" s="226">
        <v>0.00032000000000000003</v>
      </c>
      <c r="R275" s="226">
        <f>Q275*H275</f>
        <v>0.0019200000000000003</v>
      </c>
      <c r="S275" s="226">
        <v>0</v>
      </c>
      <c r="T275" s="227">
        <f>S275*H275</f>
        <v>0</v>
      </c>
      <c r="U275" s="35"/>
      <c r="V275" s="35"/>
      <c r="W275" s="35"/>
      <c r="X275" s="35"/>
      <c r="Y275" s="35"/>
      <c r="Z275" s="35"/>
      <c r="AA275" s="35"/>
      <c r="AB275" s="35"/>
      <c r="AC275" s="35"/>
      <c r="AD275" s="35"/>
      <c r="AE275" s="35"/>
      <c r="AR275" s="228" t="s">
        <v>211</v>
      </c>
      <c r="AT275" s="228" t="s">
        <v>149</v>
      </c>
      <c r="AU275" s="228" t="s">
        <v>82</v>
      </c>
      <c r="AY275" s="14" t="s">
        <v>147</v>
      </c>
      <c r="BE275" s="229">
        <f>IF(N275="základní",J275,0)</f>
        <v>0</v>
      </c>
      <c r="BF275" s="229">
        <f>IF(N275="snížená",J275,0)</f>
        <v>0</v>
      </c>
      <c r="BG275" s="229">
        <f>IF(N275="zákl. přenesená",J275,0)</f>
        <v>0</v>
      </c>
      <c r="BH275" s="229">
        <f>IF(N275="sníž. přenesená",J275,0)</f>
        <v>0</v>
      </c>
      <c r="BI275" s="229">
        <f>IF(N275="nulová",J275,0)</f>
        <v>0</v>
      </c>
      <c r="BJ275" s="14" t="s">
        <v>78</v>
      </c>
      <c r="BK275" s="229">
        <f>ROUND(I275*H275,2)</f>
        <v>0</v>
      </c>
      <c r="BL275" s="14" t="s">
        <v>211</v>
      </c>
      <c r="BM275" s="228" t="s">
        <v>1639</v>
      </c>
    </row>
    <row r="276" s="2" customFormat="1" ht="24.15" customHeight="1">
      <c r="A276" s="35"/>
      <c r="B276" s="36"/>
      <c r="C276" s="216" t="s">
        <v>656</v>
      </c>
      <c r="D276" s="216" t="s">
        <v>149</v>
      </c>
      <c r="E276" s="217" t="s">
        <v>1640</v>
      </c>
      <c r="F276" s="218" t="s">
        <v>1641</v>
      </c>
      <c r="G276" s="219" t="s">
        <v>1467</v>
      </c>
      <c r="H276" s="220">
        <v>5</v>
      </c>
      <c r="I276" s="221"/>
      <c r="J276" s="222">
        <f>ROUND(I276*H276,2)</f>
        <v>0</v>
      </c>
      <c r="K276" s="223"/>
      <c r="L276" s="41"/>
      <c r="M276" s="224" t="s">
        <v>1</v>
      </c>
      <c r="N276" s="225" t="s">
        <v>38</v>
      </c>
      <c r="O276" s="88"/>
      <c r="P276" s="226">
        <f>O276*H276</f>
        <v>0</v>
      </c>
      <c r="Q276" s="226">
        <v>0.00051999999999999995</v>
      </c>
      <c r="R276" s="226">
        <f>Q276*H276</f>
        <v>0.0025999999999999999</v>
      </c>
      <c r="S276" s="226">
        <v>0</v>
      </c>
      <c r="T276" s="227">
        <f>S276*H276</f>
        <v>0</v>
      </c>
      <c r="U276" s="35"/>
      <c r="V276" s="35"/>
      <c r="W276" s="35"/>
      <c r="X276" s="35"/>
      <c r="Y276" s="35"/>
      <c r="Z276" s="35"/>
      <c r="AA276" s="35"/>
      <c r="AB276" s="35"/>
      <c r="AC276" s="35"/>
      <c r="AD276" s="35"/>
      <c r="AE276" s="35"/>
      <c r="AR276" s="228" t="s">
        <v>211</v>
      </c>
      <c r="AT276" s="228" t="s">
        <v>149</v>
      </c>
      <c r="AU276" s="228" t="s">
        <v>82</v>
      </c>
      <c r="AY276" s="14" t="s">
        <v>147</v>
      </c>
      <c r="BE276" s="229">
        <f>IF(N276="základní",J276,0)</f>
        <v>0</v>
      </c>
      <c r="BF276" s="229">
        <f>IF(N276="snížená",J276,0)</f>
        <v>0</v>
      </c>
      <c r="BG276" s="229">
        <f>IF(N276="zákl. přenesená",J276,0)</f>
        <v>0</v>
      </c>
      <c r="BH276" s="229">
        <f>IF(N276="sníž. přenesená",J276,0)</f>
        <v>0</v>
      </c>
      <c r="BI276" s="229">
        <f>IF(N276="nulová",J276,0)</f>
        <v>0</v>
      </c>
      <c r="BJ276" s="14" t="s">
        <v>78</v>
      </c>
      <c r="BK276" s="229">
        <f>ROUND(I276*H276,2)</f>
        <v>0</v>
      </c>
      <c r="BL276" s="14" t="s">
        <v>211</v>
      </c>
      <c r="BM276" s="228" t="s">
        <v>1642</v>
      </c>
    </row>
    <row r="277" s="2" customFormat="1" ht="16.5" customHeight="1">
      <c r="A277" s="35"/>
      <c r="B277" s="36"/>
      <c r="C277" s="230" t="s">
        <v>660</v>
      </c>
      <c r="D277" s="230" t="s">
        <v>207</v>
      </c>
      <c r="E277" s="231" t="s">
        <v>1643</v>
      </c>
      <c r="F277" s="232" t="s">
        <v>1644</v>
      </c>
      <c r="G277" s="233" t="s">
        <v>189</v>
      </c>
      <c r="H277" s="234">
        <v>5</v>
      </c>
      <c r="I277" s="235"/>
      <c r="J277" s="236">
        <f>ROUND(I277*H277,2)</f>
        <v>0</v>
      </c>
      <c r="K277" s="237"/>
      <c r="L277" s="238"/>
      <c r="M277" s="239" t="s">
        <v>1</v>
      </c>
      <c r="N277" s="240" t="s">
        <v>38</v>
      </c>
      <c r="O277" s="88"/>
      <c r="P277" s="226">
        <f>O277*H277</f>
        <v>0</v>
      </c>
      <c r="Q277" s="226">
        <v>0.0012999999999999999</v>
      </c>
      <c r="R277" s="226">
        <f>Q277*H277</f>
        <v>0.0064999999999999997</v>
      </c>
      <c r="S277" s="226">
        <v>0</v>
      </c>
      <c r="T277" s="227">
        <f>S277*H277</f>
        <v>0</v>
      </c>
      <c r="U277" s="35"/>
      <c r="V277" s="35"/>
      <c r="W277" s="35"/>
      <c r="X277" s="35"/>
      <c r="Y277" s="35"/>
      <c r="Z277" s="35"/>
      <c r="AA277" s="35"/>
      <c r="AB277" s="35"/>
      <c r="AC277" s="35"/>
      <c r="AD277" s="35"/>
      <c r="AE277" s="35"/>
      <c r="AR277" s="228" t="s">
        <v>279</v>
      </c>
      <c r="AT277" s="228" t="s">
        <v>207</v>
      </c>
      <c r="AU277" s="228" t="s">
        <v>82</v>
      </c>
      <c r="AY277" s="14" t="s">
        <v>147</v>
      </c>
      <c r="BE277" s="229">
        <f>IF(N277="základní",J277,0)</f>
        <v>0</v>
      </c>
      <c r="BF277" s="229">
        <f>IF(N277="snížená",J277,0)</f>
        <v>0</v>
      </c>
      <c r="BG277" s="229">
        <f>IF(N277="zákl. přenesená",J277,0)</f>
        <v>0</v>
      </c>
      <c r="BH277" s="229">
        <f>IF(N277="sníž. přenesená",J277,0)</f>
        <v>0</v>
      </c>
      <c r="BI277" s="229">
        <f>IF(N277="nulová",J277,0)</f>
        <v>0</v>
      </c>
      <c r="BJ277" s="14" t="s">
        <v>78</v>
      </c>
      <c r="BK277" s="229">
        <f>ROUND(I277*H277,2)</f>
        <v>0</v>
      </c>
      <c r="BL277" s="14" t="s">
        <v>211</v>
      </c>
      <c r="BM277" s="228" t="s">
        <v>1645</v>
      </c>
    </row>
    <row r="278" s="2" customFormat="1" ht="24.15" customHeight="1">
      <c r="A278" s="35"/>
      <c r="B278" s="36"/>
      <c r="C278" s="216" t="s">
        <v>664</v>
      </c>
      <c r="D278" s="216" t="s">
        <v>149</v>
      </c>
      <c r="E278" s="217" t="s">
        <v>1646</v>
      </c>
      <c r="F278" s="218" t="s">
        <v>1647</v>
      </c>
      <c r="G278" s="219" t="s">
        <v>1467</v>
      </c>
      <c r="H278" s="220">
        <v>1</v>
      </c>
      <c r="I278" s="221"/>
      <c r="J278" s="222">
        <f>ROUND(I278*H278,2)</f>
        <v>0</v>
      </c>
      <c r="K278" s="223"/>
      <c r="L278" s="41"/>
      <c r="M278" s="224" t="s">
        <v>1</v>
      </c>
      <c r="N278" s="225" t="s">
        <v>38</v>
      </c>
      <c r="O278" s="88"/>
      <c r="P278" s="226">
        <f>O278*H278</f>
        <v>0</v>
      </c>
      <c r="Q278" s="226">
        <v>0.014749999999999999</v>
      </c>
      <c r="R278" s="226">
        <f>Q278*H278</f>
        <v>0.014749999999999999</v>
      </c>
      <c r="S278" s="226">
        <v>0</v>
      </c>
      <c r="T278" s="227">
        <f>S278*H278</f>
        <v>0</v>
      </c>
      <c r="U278" s="35"/>
      <c r="V278" s="35"/>
      <c r="W278" s="35"/>
      <c r="X278" s="35"/>
      <c r="Y278" s="35"/>
      <c r="Z278" s="35"/>
      <c r="AA278" s="35"/>
      <c r="AB278" s="35"/>
      <c r="AC278" s="35"/>
      <c r="AD278" s="35"/>
      <c r="AE278" s="35"/>
      <c r="AR278" s="228" t="s">
        <v>211</v>
      </c>
      <c r="AT278" s="228" t="s">
        <v>149</v>
      </c>
      <c r="AU278" s="228" t="s">
        <v>82</v>
      </c>
      <c r="AY278" s="14" t="s">
        <v>147</v>
      </c>
      <c r="BE278" s="229">
        <f>IF(N278="základní",J278,0)</f>
        <v>0</v>
      </c>
      <c r="BF278" s="229">
        <f>IF(N278="snížená",J278,0)</f>
        <v>0</v>
      </c>
      <c r="BG278" s="229">
        <f>IF(N278="zákl. přenesená",J278,0)</f>
        <v>0</v>
      </c>
      <c r="BH278" s="229">
        <f>IF(N278="sníž. přenesená",J278,0)</f>
        <v>0</v>
      </c>
      <c r="BI278" s="229">
        <f>IF(N278="nulová",J278,0)</f>
        <v>0</v>
      </c>
      <c r="BJ278" s="14" t="s">
        <v>78</v>
      </c>
      <c r="BK278" s="229">
        <f>ROUND(I278*H278,2)</f>
        <v>0</v>
      </c>
      <c r="BL278" s="14" t="s">
        <v>211</v>
      </c>
      <c r="BM278" s="228" t="s">
        <v>1648</v>
      </c>
    </row>
    <row r="279" s="2" customFormat="1" ht="21.75" customHeight="1">
      <c r="A279" s="35"/>
      <c r="B279" s="36"/>
      <c r="C279" s="216" t="s">
        <v>668</v>
      </c>
      <c r="D279" s="216" t="s">
        <v>149</v>
      </c>
      <c r="E279" s="217" t="s">
        <v>1649</v>
      </c>
      <c r="F279" s="218" t="s">
        <v>1650</v>
      </c>
      <c r="G279" s="219" t="s">
        <v>1467</v>
      </c>
      <c r="H279" s="220">
        <v>1</v>
      </c>
      <c r="I279" s="221"/>
      <c r="J279" s="222">
        <f>ROUND(I279*H279,2)</f>
        <v>0</v>
      </c>
      <c r="K279" s="223"/>
      <c r="L279" s="41"/>
      <c r="M279" s="224" t="s">
        <v>1</v>
      </c>
      <c r="N279" s="225" t="s">
        <v>38</v>
      </c>
      <c r="O279" s="88"/>
      <c r="P279" s="226">
        <f>O279*H279</f>
        <v>0</v>
      </c>
      <c r="Q279" s="226">
        <v>0</v>
      </c>
      <c r="R279" s="226">
        <f>Q279*H279</f>
        <v>0</v>
      </c>
      <c r="S279" s="226">
        <v>0.155</v>
      </c>
      <c r="T279" s="227">
        <f>S279*H279</f>
        <v>0.155</v>
      </c>
      <c r="U279" s="35"/>
      <c r="V279" s="35"/>
      <c r="W279" s="35"/>
      <c r="X279" s="35"/>
      <c r="Y279" s="35"/>
      <c r="Z279" s="35"/>
      <c r="AA279" s="35"/>
      <c r="AB279" s="35"/>
      <c r="AC279" s="35"/>
      <c r="AD279" s="35"/>
      <c r="AE279" s="35"/>
      <c r="AR279" s="228" t="s">
        <v>211</v>
      </c>
      <c r="AT279" s="228" t="s">
        <v>149</v>
      </c>
      <c r="AU279" s="228" t="s">
        <v>82</v>
      </c>
      <c r="AY279" s="14" t="s">
        <v>147</v>
      </c>
      <c r="BE279" s="229">
        <f>IF(N279="základní",J279,0)</f>
        <v>0</v>
      </c>
      <c r="BF279" s="229">
        <f>IF(N279="snížená",J279,0)</f>
        <v>0</v>
      </c>
      <c r="BG279" s="229">
        <f>IF(N279="zákl. přenesená",J279,0)</f>
        <v>0</v>
      </c>
      <c r="BH279" s="229">
        <f>IF(N279="sníž. přenesená",J279,0)</f>
        <v>0</v>
      </c>
      <c r="BI279" s="229">
        <f>IF(N279="nulová",J279,0)</f>
        <v>0</v>
      </c>
      <c r="BJ279" s="14" t="s">
        <v>78</v>
      </c>
      <c r="BK279" s="229">
        <f>ROUND(I279*H279,2)</f>
        <v>0</v>
      </c>
      <c r="BL279" s="14" t="s">
        <v>211</v>
      </c>
      <c r="BM279" s="228" t="s">
        <v>1651</v>
      </c>
    </row>
    <row r="280" s="2" customFormat="1" ht="16.5" customHeight="1">
      <c r="A280" s="35"/>
      <c r="B280" s="36"/>
      <c r="C280" s="216" t="s">
        <v>672</v>
      </c>
      <c r="D280" s="216" t="s">
        <v>149</v>
      </c>
      <c r="E280" s="217" t="s">
        <v>1652</v>
      </c>
      <c r="F280" s="218" t="s">
        <v>1653</v>
      </c>
      <c r="G280" s="219" t="s">
        <v>1467</v>
      </c>
      <c r="H280" s="220">
        <v>1</v>
      </c>
      <c r="I280" s="221"/>
      <c r="J280" s="222">
        <f>ROUND(I280*H280,2)</f>
        <v>0</v>
      </c>
      <c r="K280" s="223"/>
      <c r="L280" s="41"/>
      <c r="M280" s="224" t="s">
        <v>1</v>
      </c>
      <c r="N280" s="225" t="s">
        <v>38</v>
      </c>
      <c r="O280" s="88"/>
      <c r="P280" s="226">
        <f>O280*H280</f>
        <v>0</v>
      </c>
      <c r="Q280" s="226">
        <v>0.00012999999999999999</v>
      </c>
      <c r="R280" s="226">
        <f>Q280*H280</f>
        <v>0.00012999999999999999</v>
      </c>
      <c r="S280" s="226">
        <v>0</v>
      </c>
      <c r="T280" s="227">
        <f>S280*H280</f>
        <v>0</v>
      </c>
      <c r="U280" s="35"/>
      <c r="V280" s="35"/>
      <c r="W280" s="35"/>
      <c r="X280" s="35"/>
      <c r="Y280" s="35"/>
      <c r="Z280" s="35"/>
      <c r="AA280" s="35"/>
      <c r="AB280" s="35"/>
      <c r="AC280" s="35"/>
      <c r="AD280" s="35"/>
      <c r="AE280" s="35"/>
      <c r="AR280" s="228" t="s">
        <v>211</v>
      </c>
      <c r="AT280" s="228" t="s">
        <v>149</v>
      </c>
      <c r="AU280" s="228" t="s">
        <v>82</v>
      </c>
      <c r="AY280" s="14" t="s">
        <v>147</v>
      </c>
      <c r="BE280" s="229">
        <f>IF(N280="základní",J280,0)</f>
        <v>0</v>
      </c>
      <c r="BF280" s="229">
        <f>IF(N280="snížená",J280,0)</f>
        <v>0</v>
      </c>
      <c r="BG280" s="229">
        <f>IF(N280="zákl. přenesená",J280,0)</f>
        <v>0</v>
      </c>
      <c r="BH280" s="229">
        <f>IF(N280="sníž. přenesená",J280,0)</f>
        <v>0</v>
      </c>
      <c r="BI280" s="229">
        <f>IF(N280="nulová",J280,0)</f>
        <v>0</v>
      </c>
      <c r="BJ280" s="14" t="s">
        <v>78</v>
      </c>
      <c r="BK280" s="229">
        <f>ROUND(I280*H280,2)</f>
        <v>0</v>
      </c>
      <c r="BL280" s="14" t="s">
        <v>211</v>
      </c>
      <c r="BM280" s="228" t="s">
        <v>1654</v>
      </c>
    </row>
    <row r="281" s="2" customFormat="1" ht="24.15" customHeight="1">
      <c r="A281" s="35"/>
      <c r="B281" s="36"/>
      <c r="C281" s="230" t="s">
        <v>676</v>
      </c>
      <c r="D281" s="230" t="s">
        <v>207</v>
      </c>
      <c r="E281" s="231" t="s">
        <v>1655</v>
      </c>
      <c r="F281" s="232" t="s">
        <v>1656</v>
      </c>
      <c r="G281" s="233" t="s">
        <v>189</v>
      </c>
      <c r="H281" s="234">
        <v>1</v>
      </c>
      <c r="I281" s="235"/>
      <c r="J281" s="236">
        <f>ROUND(I281*H281,2)</f>
        <v>0</v>
      </c>
      <c r="K281" s="237"/>
      <c r="L281" s="238"/>
      <c r="M281" s="239" t="s">
        <v>1</v>
      </c>
      <c r="N281" s="240" t="s">
        <v>38</v>
      </c>
      <c r="O281" s="88"/>
      <c r="P281" s="226">
        <f>O281*H281</f>
        <v>0</v>
      </c>
      <c r="Q281" s="226">
        <v>0</v>
      </c>
      <c r="R281" s="226">
        <f>Q281*H281</f>
        <v>0</v>
      </c>
      <c r="S281" s="226">
        <v>0</v>
      </c>
      <c r="T281" s="227">
        <f>S281*H281</f>
        <v>0</v>
      </c>
      <c r="U281" s="35"/>
      <c r="V281" s="35"/>
      <c r="W281" s="35"/>
      <c r="X281" s="35"/>
      <c r="Y281" s="35"/>
      <c r="Z281" s="35"/>
      <c r="AA281" s="35"/>
      <c r="AB281" s="35"/>
      <c r="AC281" s="35"/>
      <c r="AD281" s="35"/>
      <c r="AE281" s="35"/>
      <c r="AR281" s="228" t="s">
        <v>175</v>
      </c>
      <c r="AT281" s="228" t="s">
        <v>207</v>
      </c>
      <c r="AU281" s="228" t="s">
        <v>82</v>
      </c>
      <c r="AY281" s="14" t="s">
        <v>147</v>
      </c>
      <c r="BE281" s="229">
        <f>IF(N281="základní",J281,0)</f>
        <v>0</v>
      </c>
      <c r="BF281" s="229">
        <f>IF(N281="snížená",J281,0)</f>
        <v>0</v>
      </c>
      <c r="BG281" s="229">
        <f>IF(N281="zákl. přenesená",J281,0)</f>
        <v>0</v>
      </c>
      <c r="BH281" s="229">
        <f>IF(N281="sníž. přenesená",J281,0)</f>
        <v>0</v>
      </c>
      <c r="BI281" s="229">
        <f>IF(N281="nulová",J281,0)</f>
        <v>0</v>
      </c>
      <c r="BJ281" s="14" t="s">
        <v>78</v>
      </c>
      <c r="BK281" s="229">
        <f>ROUND(I281*H281,2)</f>
        <v>0</v>
      </c>
      <c r="BL281" s="14" t="s">
        <v>88</v>
      </c>
      <c r="BM281" s="228" t="s">
        <v>1657</v>
      </c>
    </row>
    <row r="282" s="2" customFormat="1" ht="16.5" customHeight="1">
      <c r="A282" s="35"/>
      <c r="B282" s="36"/>
      <c r="C282" s="216" t="s">
        <v>680</v>
      </c>
      <c r="D282" s="216" t="s">
        <v>149</v>
      </c>
      <c r="E282" s="217" t="s">
        <v>1658</v>
      </c>
      <c r="F282" s="218" t="s">
        <v>1659</v>
      </c>
      <c r="G282" s="219" t="s">
        <v>1467</v>
      </c>
      <c r="H282" s="220">
        <v>4</v>
      </c>
      <c r="I282" s="221"/>
      <c r="J282" s="222">
        <f>ROUND(I282*H282,2)</f>
        <v>0</v>
      </c>
      <c r="K282" s="223"/>
      <c r="L282" s="41"/>
      <c r="M282" s="224" t="s">
        <v>1</v>
      </c>
      <c r="N282" s="225" t="s">
        <v>38</v>
      </c>
      <c r="O282" s="88"/>
      <c r="P282" s="226">
        <f>O282*H282</f>
        <v>0</v>
      </c>
      <c r="Q282" s="226">
        <v>0</v>
      </c>
      <c r="R282" s="226">
        <f>Q282*H282</f>
        <v>0</v>
      </c>
      <c r="S282" s="226">
        <v>0.00156</v>
      </c>
      <c r="T282" s="227">
        <f>S282*H282</f>
        <v>0.0062399999999999999</v>
      </c>
      <c r="U282" s="35"/>
      <c r="V282" s="35"/>
      <c r="W282" s="35"/>
      <c r="X282" s="35"/>
      <c r="Y282" s="35"/>
      <c r="Z282" s="35"/>
      <c r="AA282" s="35"/>
      <c r="AB282" s="35"/>
      <c r="AC282" s="35"/>
      <c r="AD282" s="35"/>
      <c r="AE282" s="35"/>
      <c r="AR282" s="228" t="s">
        <v>211</v>
      </c>
      <c r="AT282" s="228" t="s">
        <v>149</v>
      </c>
      <c r="AU282" s="228" t="s">
        <v>82</v>
      </c>
      <c r="AY282" s="14" t="s">
        <v>147</v>
      </c>
      <c r="BE282" s="229">
        <f>IF(N282="základní",J282,0)</f>
        <v>0</v>
      </c>
      <c r="BF282" s="229">
        <f>IF(N282="snížená",J282,0)</f>
        <v>0</v>
      </c>
      <c r="BG282" s="229">
        <f>IF(N282="zákl. přenesená",J282,0)</f>
        <v>0</v>
      </c>
      <c r="BH282" s="229">
        <f>IF(N282="sníž. přenesená",J282,0)</f>
        <v>0</v>
      </c>
      <c r="BI282" s="229">
        <f>IF(N282="nulová",J282,0)</f>
        <v>0</v>
      </c>
      <c r="BJ282" s="14" t="s">
        <v>78</v>
      </c>
      <c r="BK282" s="229">
        <f>ROUND(I282*H282,2)</f>
        <v>0</v>
      </c>
      <c r="BL282" s="14" t="s">
        <v>211</v>
      </c>
      <c r="BM282" s="228" t="s">
        <v>1660</v>
      </c>
    </row>
    <row r="283" s="2" customFormat="1" ht="24.15" customHeight="1">
      <c r="A283" s="35"/>
      <c r="B283" s="36"/>
      <c r="C283" s="216" t="s">
        <v>684</v>
      </c>
      <c r="D283" s="216" t="s">
        <v>149</v>
      </c>
      <c r="E283" s="217" t="s">
        <v>1661</v>
      </c>
      <c r="F283" s="218" t="s">
        <v>1662</v>
      </c>
      <c r="G283" s="219" t="s">
        <v>1467</v>
      </c>
      <c r="H283" s="220">
        <v>1</v>
      </c>
      <c r="I283" s="221"/>
      <c r="J283" s="222">
        <f>ROUND(I283*H283,2)</f>
        <v>0</v>
      </c>
      <c r="K283" s="223"/>
      <c r="L283" s="41"/>
      <c r="M283" s="224" t="s">
        <v>1</v>
      </c>
      <c r="N283" s="225" t="s">
        <v>38</v>
      </c>
      <c r="O283" s="88"/>
      <c r="P283" s="226">
        <f>O283*H283</f>
        <v>0</v>
      </c>
      <c r="Q283" s="226">
        <v>0.0020799999999999998</v>
      </c>
      <c r="R283" s="226">
        <f>Q283*H283</f>
        <v>0.0020799999999999998</v>
      </c>
      <c r="S283" s="226">
        <v>0</v>
      </c>
      <c r="T283" s="227">
        <f>S283*H283</f>
        <v>0</v>
      </c>
      <c r="U283" s="35"/>
      <c r="V283" s="35"/>
      <c r="W283" s="35"/>
      <c r="X283" s="35"/>
      <c r="Y283" s="35"/>
      <c r="Z283" s="35"/>
      <c r="AA283" s="35"/>
      <c r="AB283" s="35"/>
      <c r="AC283" s="35"/>
      <c r="AD283" s="35"/>
      <c r="AE283" s="35"/>
      <c r="AR283" s="228" t="s">
        <v>211</v>
      </c>
      <c r="AT283" s="228" t="s">
        <v>149</v>
      </c>
      <c r="AU283" s="228" t="s">
        <v>82</v>
      </c>
      <c r="AY283" s="14" t="s">
        <v>147</v>
      </c>
      <c r="BE283" s="229">
        <f>IF(N283="základní",J283,0)</f>
        <v>0</v>
      </c>
      <c r="BF283" s="229">
        <f>IF(N283="snížená",J283,0)</f>
        <v>0</v>
      </c>
      <c r="BG283" s="229">
        <f>IF(N283="zákl. přenesená",J283,0)</f>
        <v>0</v>
      </c>
      <c r="BH283" s="229">
        <f>IF(N283="sníž. přenesená",J283,0)</f>
        <v>0</v>
      </c>
      <c r="BI283" s="229">
        <f>IF(N283="nulová",J283,0)</f>
        <v>0</v>
      </c>
      <c r="BJ283" s="14" t="s">
        <v>78</v>
      </c>
      <c r="BK283" s="229">
        <f>ROUND(I283*H283,2)</f>
        <v>0</v>
      </c>
      <c r="BL283" s="14" t="s">
        <v>211</v>
      </c>
      <c r="BM283" s="228" t="s">
        <v>1663</v>
      </c>
    </row>
    <row r="284" s="2" customFormat="1" ht="21.75" customHeight="1">
      <c r="A284" s="35"/>
      <c r="B284" s="36"/>
      <c r="C284" s="216" t="s">
        <v>688</v>
      </c>
      <c r="D284" s="216" t="s">
        <v>149</v>
      </c>
      <c r="E284" s="217" t="s">
        <v>1664</v>
      </c>
      <c r="F284" s="218" t="s">
        <v>1665</v>
      </c>
      <c r="G284" s="219" t="s">
        <v>1467</v>
      </c>
      <c r="H284" s="220">
        <v>6</v>
      </c>
      <c r="I284" s="221"/>
      <c r="J284" s="222">
        <f>ROUND(I284*H284,2)</f>
        <v>0</v>
      </c>
      <c r="K284" s="223"/>
      <c r="L284" s="41"/>
      <c r="M284" s="224" t="s">
        <v>1</v>
      </c>
      <c r="N284" s="225" t="s">
        <v>38</v>
      </c>
      <c r="O284" s="88"/>
      <c r="P284" s="226">
        <f>O284*H284</f>
        <v>0</v>
      </c>
      <c r="Q284" s="226">
        <v>0.0018</v>
      </c>
      <c r="R284" s="226">
        <f>Q284*H284</f>
        <v>0.010800000000000001</v>
      </c>
      <c r="S284" s="226">
        <v>0</v>
      </c>
      <c r="T284" s="227">
        <f>S284*H284</f>
        <v>0</v>
      </c>
      <c r="U284" s="35"/>
      <c r="V284" s="35"/>
      <c r="W284" s="35"/>
      <c r="X284" s="35"/>
      <c r="Y284" s="35"/>
      <c r="Z284" s="35"/>
      <c r="AA284" s="35"/>
      <c r="AB284" s="35"/>
      <c r="AC284" s="35"/>
      <c r="AD284" s="35"/>
      <c r="AE284" s="35"/>
      <c r="AR284" s="228" t="s">
        <v>211</v>
      </c>
      <c r="AT284" s="228" t="s">
        <v>149</v>
      </c>
      <c r="AU284" s="228" t="s">
        <v>82</v>
      </c>
      <c r="AY284" s="14" t="s">
        <v>147</v>
      </c>
      <c r="BE284" s="229">
        <f>IF(N284="základní",J284,0)</f>
        <v>0</v>
      </c>
      <c r="BF284" s="229">
        <f>IF(N284="snížená",J284,0)</f>
        <v>0</v>
      </c>
      <c r="BG284" s="229">
        <f>IF(N284="zákl. přenesená",J284,0)</f>
        <v>0</v>
      </c>
      <c r="BH284" s="229">
        <f>IF(N284="sníž. přenesená",J284,0)</f>
        <v>0</v>
      </c>
      <c r="BI284" s="229">
        <f>IF(N284="nulová",J284,0)</f>
        <v>0</v>
      </c>
      <c r="BJ284" s="14" t="s">
        <v>78</v>
      </c>
      <c r="BK284" s="229">
        <f>ROUND(I284*H284,2)</f>
        <v>0</v>
      </c>
      <c r="BL284" s="14" t="s">
        <v>211</v>
      </c>
      <c r="BM284" s="228" t="s">
        <v>1666</v>
      </c>
    </row>
    <row r="285" s="2" customFormat="1" ht="16.5" customHeight="1">
      <c r="A285" s="35"/>
      <c r="B285" s="36"/>
      <c r="C285" s="216" t="s">
        <v>692</v>
      </c>
      <c r="D285" s="216" t="s">
        <v>149</v>
      </c>
      <c r="E285" s="217" t="s">
        <v>1667</v>
      </c>
      <c r="F285" s="218" t="s">
        <v>1668</v>
      </c>
      <c r="G285" s="219" t="s">
        <v>1467</v>
      </c>
      <c r="H285" s="220">
        <v>2</v>
      </c>
      <c r="I285" s="221"/>
      <c r="J285" s="222">
        <f>ROUND(I285*H285,2)</f>
        <v>0</v>
      </c>
      <c r="K285" s="223"/>
      <c r="L285" s="41"/>
      <c r="M285" s="224" t="s">
        <v>1</v>
      </c>
      <c r="N285" s="225" t="s">
        <v>38</v>
      </c>
      <c r="O285" s="88"/>
      <c r="P285" s="226">
        <f>O285*H285</f>
        <v>0</v>
      </c>
      <c r="Q285" s="226">
        <v>0.0018400000000000001</v>
      </c>
      <c r="R285" s="226">
        <f>Q285*H285</f>
        <v>0.0036800000000000001</v>
      </c>
      <c r="S285" s="226">
        <v>0</v>
      </c>
      <c r="T285" s="227">
        <f>S285*H285</f>
        <v>0</v>
      </c>
      <c r="U285" s="35"/>
      <c r="V285" s="35"/>
      <c r="W285" s="35"/>
      <c r="X285" s="35"/>
      <c r="Y285" s="35"/>
      <c r="Z285" s="35"/>
      <c r="AA285" s="35"/>
      <c r="AB285" s="35"/>
      <c r="AC285" s="35"/>
      <c r="AD285" s="35"/>
      <c r="AE285" s="35"/>
      <c r="AR285" s="228" t="s">
        <v>211</v>
      </c>
      <c r="AT285" s="228" t="s">
        <v>149</v>
      </c>
      <c r="AU285" s="228" t="s">
        <v>82</v>
      </c>
      <c r="AY285" s="14" t="s">
        <v>147</v>
      </c>
      <c r="BE285" s="229">
        <f>IF(N285="základní",J285,0)</f>
        <v>0</v>
      </c>
      <c r="BF285" s="229">
        <f>IF(N285="snížená",J285,0)</f>
        <v>0</v>
      </c>
      <c r="BG285" s="229">
        <f>IF(N285="zákl. přenesená",J285,0)</f>
        <v>0</v>
      </c>
      <c r="BH285" s="229">
        <f>IF(N285="sníž. přenesená",J285,0)</f>
        <v>0</v>
      </c>
      <c r="BI285" s="229">
        <f>IF(N285="nulová",J285,0)</f>
        <v>0</v>
      </c>
      <c r="BJ285" s="14" t="s">
        <v>78</v>
      </c>
      <c r="BK285" s="229">
        <f>ROUND(I285*H285,2)</f>
        <v>0</v>
      </c>
      <c r="BL285" s="14" t="s">
        <v>211</v>
      </c>
      <c r="BM285" s="228" t="s">
        <v>1669</v>
      </c>
    </row>
    <row r="286" s="2" customFormat="1" ht="16.5" customHeight="1">
      <c r="A286" s="35"/>
      <c r="B286" s="36"/>
      <c r="C286" s="230" t="s">
        <v>696</v>
      </c>
      <c r="D286" s="230" t="s">
        <v>207</v>
      </c>
      <c r="E286" s="231" t="s">
        <v>1670</v>
      </c>
      <c r="F286" s="232" t="s">
        <v>1671</v>
      </c>
      <c r="G286" s="233" t="s">
        <v>1672</v>
      </c>
      <c r="H286" s="234">
        <v>2</v>
      </c>
      <c r="I286" s="235"/>
      <c r="J286" s="236">
        <f>ROUND(I286*H286,2)</f>
        <v>0</v>
      </c>
      <c r="K286" s="237"/>
      <c r="L286" s="238"/>
      <c r="M286" s="239" t="s">
        <v>1</v>
      </c>
      <c r="N286" s="240" t="s">
        <v>38</v>
      </c>
      <c r="O286" s="88"/>
      <c r="P286" s="226">
        <f>O286*H286</f>
        <v>0</v>
      </c>
      <c r="Q286" s="226">
        <v>0.0020999999999999999</v>
      </c>
      <c r="R286" s="226">
        <f>Q286*H286</f>
        <v>0.0041999999999999997</v>
      </c>
      <c r="S286" s="226">
        <v>0</v>
      </c>
      <c r="T286" s="227">
        <f>S286*H286</f>
        <v>0</v>
      </c>
      <c r="U286" s="35"/>
      <c r="V286" s="35"/>
      <c r="W286" s="35"/>
      <c r="X286" s="35"/>
      <c r="Y286" s="35"/>
      <c r="Z286" s="35"/>
      <c r="AA286" s="35"/>
      <c r="AB286" s="35"/>
      <c r="AC286" s="35"/>
      <c r="AD286" s="35"/>
      <c r="AE286" s="35"/>
      <c r="AR286" s="228" t="s">
        <v>279</v>
      </c>
      <c r="AT286" s="228" t="s">
        <v>207</v>
      </c>
      <c r="AU286" s="228" t="s">
        <v>82</v>
      </c>
      <c r="AY286" s="14" t="s">
        <v>147</v>
      </c>
      <c r="BE286" s="229">
        <f>IF(N286="základní",J286,0)</f>
        <v>0</v>
      </c>
      <c r="BF286" s="229">
        <f>IF(N286="snížená",J286,0)</f>
        <v>0</v>
      </c>
      <c r="BG286" s="229">
        <f>IF(N286="zákl. přenesená",J286,0)</f>
        <v>0</v>
      </c>
      <c r="BH286" s="229">
        <f>IF(N286="sníž. přenesená",J286,0)</f>
        <v>0</v>
      </c>
      <c r="BI286" s="229">
        <f>IF(N286="nulová",J286,0)</f>
        <v>0</v>
      </c>
      <c r="BJ286" s="14" t="s">
        <v>78</v>
      </c>
      <c r="BK286" s="229">
        <f>ROUND(I286*H286,2)</f>
        <v>0</v>
      </c>
      <c r="BL286" s="14" t="s">
        <v>211</v>
      </c>
      <c r="BM286" s="228" t="s">
        <v>1673</v>
      </c>
    </row>
    <row r="287" s="2" customFormat="1" ht="24.15" customHeight="1">
      <c r="A287" s="35"/>
      <c r="B287" s="36"/>
      <c r="C287" s="216" t="s">
        <v>700</v>
      </c>
      <c r="D287" s="216" t="s">
        <v>149</v>
      </c>
      <c r="E287" s="217" t="s">
        <v>1674</v>
      </c>
      <c r="F287" s="218" t="s">
        <v>1675</v>
      </c>
      <c r="G287" s="219" t="s">
        <v>189</v>
      </c>
      <c r="H287" s="220">
        <v>6</v>
      </c>
      <c r="I287" s="221"/>
      <c r="J287" s="222">
        <f>ROUND(I287*H287,2)</f>
        <v>0</v>
      </c>
      <c r="K287" s="223"/>
      <c r="L287" s="41"/>
      <c r="M287" s="224" t="s">
        <v>1</v>
      </c>
      <c r="N287" s="225" t="s">
        <v>38</v>
      </c>
      <c r="O287" s="88"/>
      <c r="P287" s="226">
        <f>O287*H287</f>
        <v>0</v>
      </c>
      <c r="Q287" s="226">
        <v>6.0000000000000002E-05</v>
      </c>
      <c r="R287" s="226">
        <f>Q287*H287</f>
        <v>0.00036000000000000002</v>
      </c>
      <c r="S287" s="226">
        <v>0</v>
      </c>
      <c r="T287" s="227">
        <f>S287*H287</f>
        <v>0</v>
      </c>
      <c r="U287" s="35"/>
      <c r="V287" s="35"/>
      <c r="W287" s="35"/>
      <c r="X287" s="35"/>
      <c r="Y287" s="35"/>
      <c r="Z287" s="35"/>
      <c r="AA287" s="35"/>
      <c r="AB287" s="35"/>
      <c r="AC287" s="35"/>
      <c r="AD287" s="35"/>
      <c r="AE287" s="35"/>
      <c r="AR287" s="228" t="s">
        <v>211</v>
      </c>
      <c r="AT287" s="228" t="s">
        <v>149</v>
      </c>
      <c r="AU287" s="228" t="s">
        <v>82</v>
      </c>
      <c r="AY287" s="14" t="s">
        <v>147</v>
      </c>
      <c r="BE287" s="229">
        <f>IF(N287="základní",J287,0)</f>
        <v>0</v>
      </c>
      <c r="BF287" s="229">
        <f>IF(N287="snížená",J287,0)</f>
        <v>0</v>
      </c>
      <c r="BG287" s="229">
        <f>IF(N287="zákl. přenesená",J287,0)</f>
        <v>0</v>
      </c>
      <c r="BH287" s="229">
        <f>IF(N287="sníž. přenesená",J287,0)</f>
        <v>0</v>
      </c>
      <c r="BI287" s="229">
        <f>IF(N287="nulová",J287,0)</f>
        <v>0</v>
      </c>
      <c r="BJ287" s="14" t="s">
        <v>78</v>
      </c>
      <c r="BK287" s="229">
        <f>ROUND(I287*H287,2)</f>
        <v>0</v>
      </c>
      <c r="BL287" s="14" t="s">
        <v>211</v>
      </c>
      <c r="BM287" s="228" t="s">
        <v>1676</v>
      </c>
    </row>
    <row r="288" s="2" customFormat="1" ht="33" customHeight="1">
      <c r="A288" s="35"/>
      <c r="B288" s="36"/>
      <c r="C288" s="230" t="s">
        <v>704</v>
      </c>
      <c r="D288" s="230" t="s">
        <v>207</v>
      </c>
      <c r="E288" s="231" t="s">
        <v>1677</v>
      </c>
      <c r="F288" s="232" t="s">
        <v>1678</v>
      </c>
      <c r="G288" s="233" t="s">
        <v>189</v>
      </c>
      <c r="H288" s="234">
        <v>6</v>
      </c>
      <c r="I288" s="235"/>
      <c r="J288" s="236">
        <f>ROUND(I288*H288,2)</f>
        <v>0</v>
      </c>
      <c r="K288" s="237"/>
      <c r="L288" s="238"/>
      <c r="M288" s="239" t="s">
        <v>1</v>
      </c>
      <c r="N288" s="240" t="s">
        <v>38</v>
      </c>
      <c r="O288" s="88"/>
      <c r="P288" s="226">
        <f>O288*H288</f>
        <v>0</v>
      </c>
      <c r="Q288" s="226">
        <v>0.00038000000000000002</v>
      </c>
      <c r="R288" s="226">
        <f>Q288*H288</f>
        <v>0.0022799999999999999</v>
      </c>
      <c r="S288" s="226">
        <v>0</v>
      </c>
      <c r="T288" s="227">
        <f>S288*H288</f>
        <v>0</v>
      </c>
      <c r="U288" s="35"/>
      <c r="V288" s="35"/>
      <c r="W288" s="35"/>
      <c r="X288" s="35"/>
      <c r="Y288" s="35"/>
      <c r="Z288" s="35"/>
      <c r="AA288" s="35"/>
      <c r="AB288" s="35"/>
      <c r="AC288" s="35"/>
      <c r="AD288" s="35"/>
      <c r="AE288" s="35"/>
      <c r="AR288" s="228" t="s">
        <v>279</v>
      </c>
      <c r="AT288" s="228" t="s">
        <v>207</v>
      </c>
      <c r="AU288" s="228" t="s">
        <v>82</v>
      </c>
      <c r="AY288" s="14" t="s">
        <v>147</v>
      </c>
      <c r="BE288" s="229">
        <f>IF(N288="základní",J288,0)</f>
        <v>0</v>
      </c>
      <c r="BF288" s="229">
        <f>IF(N288="snížená",J288,0)</f>
        <v>0</v>
      </c>
      <c r="BG288" s="229">
        <f>IF(N288="zákl. přenesená",J288,0)</f>
        <v>0</v>
      </c>
      <c r="BH288" s="229">
        <f>IF(N288="sníž. přenesená",J288,0)</f>
        <v>0</v>
      </c>
      <c r="BI288" s="229">
        <f>IF(N288="nulová",J288,0)</f>
        <v>0</v>
      </c>
      <c r="BJ288" s="14" t="s">
        <v>78</v>
      </c>
      <c r="BK288" s="229">
        <f>ROUND(I288*H288,2)</f>
        <v>0</v>
      </c>
      <c r="BL288" s="14" t="s">
        <v>211</v>
      </c>
      <c r="BM288" s="228" t="s">
        <v>1679</v>
      </c>
    </row>
    <row r="289" s="2" customFormat="1" ht="16.5" customHeight="1">
      <c r="A289" s="35"/>
      <c r="B289" s="36"/>
      <c r="C289" s="216" t="s">
        <v>708</v>
      </c>
      <c r="D289" s="216" t="s">
        <v>149</v>
      </c>
      <c r="E289" s="217" t="s">
        <v>1680</v>
      </c>
      <c r="F289" s="218" t="s">
        <v>1681</v>
      </c>
      <c r="G289" s="219" t="s">
        <v>189</v>
      </c>
      <c r="H289" s="220">
        <v>4</v>
      </c>
      <c r="I289" s="221"/>
      <c r="J289" s="222">
        <f>ROUND(I289*H289,2)</f>
        <v>0</v>
      </c>
      <c r="K289" s="223"/>
      <c r="L289" s="41"/>
      <c r="M289" s="224" t="s">
        <v>1</v>
      </c>
      <c r="N289" s="225" t="s">
        <v>38</v>
      </c>
      <c r="O289" s="88"/>
      <c r="P289" s="226">
        <f>O289*H289</f>
        <v>0</v>
      </c>
      <c r="Q289" s="226">
        <v>0</v>
      </c>
      <c r="R289" s="226">
        <f>Q289*H289</f>
        <v>0</v>
      </c>
      <c r="S289" s="226">
        <v>0.00122</v>
      </c>
      <c r="T289" s="227">
        <f>S289*H289</f>
        <v>0.0048799999999999998</v>
      </c>
      <c r="U289" s="35"/>
      <c r="V289" s="35"/>
      <c r="W289" s="35"/>
      <c r="X289" s="35"/>
      <c r="Y289" s="35"/>
      <c r="Z289" s="35"/>
      <c r="AA289" s="35"/>
      <c r="AB289" s="35"/>
      <c r="AC289" s="35"/>
      <c r="AD289" s="35"/>
      <c r="AE289" s="35"/>
      <c r="AR289" s="228" t="s">
        <v>211</v>
      </c>
      <c r="AT289" s="228" t="s">
        <v>149</v>
      </c>
      <c r="AU289" s="228" t="s">
        <v>82</v>
      </c>
      <c r="AY289" s="14" t="s">
        <v>147</v>
      </c>
      <c r="BE289" s="229">
        <f>IF(N289="základní",J289,0)</f>
        <v>0</v>
      </c>
      <c r="BF289" s="229">
        <f>IF(N289="snížená",J289,0)</f>
        <v>0</v>
      </c>
      <c r="BG289" s="229">
        <f>IF(N289="zákl. přenesená",J289,0)</f>
        <v>0</v>
      </c>
      <c r="BH289" s="229">
        <f>IF(N289="sníž. přenesená",J289,0)</f>
        <v>0</v>
      </c>
      <c r="BI289" s="229">
        <f>IF(N289="nulová",J289,0)</f>
        <v>0</v>
      </c>
      <c r="BJ289" s="14" t="s">
        <v>78</v>
      </c>
      <c r="BK289" s="229">
        <f>ROUND(I289*H289,2)</f>
        <v>0</v>
      </c>
      <c r="BL289" s="14" t="s">
        <v>211</v>
      </c>
      <c r="BM289" s="228" t="s">
        <v>1682</v>
      </c>
    </row>
    <row r="290" s="2" customFormat="1" ht="21.75" customHeight="1">
      <c r="A290" s="35"/>
      <c r="B290" s="36"/>
      <c r="C290" s="216" t="s">
        <v>712</v>
      </c>
      <c r="D290" s="216" t="s">
        <v>149</v>
      </c>
      <c r="E290" s="217" t="s">
        <v>1683</v>
      </c>
      <c r="F290" s="218" t="s">
        <v>1684</v>
      </c>
      <c r="G290" s="219" t="s">
        <v>189</v>
      </c>
      <c r="H290" s="220">
        <v>6</v>
      </c>
      <c r="I290" s="221"/>
      <c r="J290" s="222">
        <f>ROUND(I290*H290,2)</f>
        <v>0</v>
      </c>
      <c r="K290" s="223"/>
      <c r="L290" s="41"/>
      <c r="M290" s="224" t="s">
        <v>1</v>
      </c>
      <c r="N290" s="225" t="s">
        <v>38</v>
      </c>
      <c r="O290" s="88"/>
      <c r="P290" s="226">
        <f>O290*H290</f>
        <v>0</v>
      </c>
      <c r="Q290" s="226">
        <v>0.00014999999999999999</v>
      </c>
      <c r="R290" s="226">
        <f>Q290*H290</f>
        <v>0.00089999999999999998</v>
      </c>
      <c r="S290" s="226">
        <v>0</v>
      </c>
      <c r="T290" s="227">
        <f>S290*H290</f>
        <v>0</v>
      </c>
      <c r="U290" s="35"/>
      <c r="V290" s="35"/>
      <c r="W290" s="35"/>
      <c r="X290" s="35"/>
      <c r="Y290" s="35"/>
      <c r="Z290" s="35"/>
      <c r="AA290" s="35"/>
      <c r="AB290" s="35"/>
      <c r="AC290" s="35"/>
      <c r="AD290" s="35"/>
      <c r="AE290" s="35"/>
      <c r="AR290" s="228" t="s">
        <v>211</v>
      </c>
      <c r="AT290" s="228" t="s">
        <v>149</v>
      </c>
      <c r="AU290" s="228" t="s">
        <v>82</v>
      </c>
      <c r="AY290" s="14" t="s">
        <v>147</v>
      </c>
      <c r="BE290" s="229">
        <f>IF(N290="základní",J290,0)</f>
        <v>0</v>
      </c>
      <c r="BF290" s="229">
        <f>IF(N290="snížená",J290,0)</f>
        <v>0</v>
      </c>
      <c r="BG290" s="229">
        <f>IF(N290="zákl. přenesená",J290,0)</f>
        <v>0</v>
      </c>
      <c r="BH290" s="229">
        <f>IF(N290="sníž. přenesená",J290,0)</f>
        <v>0</v>
      </c>
      <c r="BI290" s="229">
        <f>IF(N290="nulová",J290,0)</f>
        <v>0</v>
      </c>
      <c r="BJ290" s="14" t="s">
        <v>78</v>
      </c>
      <c r="BK290" s="229">
        <f>ROUND(I290*H290,2)</f>
        <v>0</v>
      </c>
      <c r="BL290" s="14" t="s">
        <v>211</v>
      </c>
      <c r="BM290" s="228" t="s">
        <v>1685</v>
      </c>
    </row>
    <row r="291" s="2" customFormat="1" ht="24.15" customHeight="1">
      <c r="A291" s="35"/>
      <c r="B291" s="36"/>
      <c r="C291" s="230" t="s">
        <v>716</v>
      </c>
      <c r="D291" s="230" t="s">
        <v>207</v>
      </c>
      <c r="E291" s="231" t="s">
        <v>1686</v>
      </c>
      <c r="F291" s="232" t="s">
        <v>1687</v>
      </c>
      <c r="G291" s="233" t="s">
        <v>189</v>
      </c>
      <c r="H291" s="234">
        <v>6</v>
      </c>
      <c r="I291" s="235"/>
      <c r="J291" s="236">
        <f>ROUND(I291*H291,2)</f>
        <v>0</v>
      </c>
      <c r="K291" s="237"/>
      <c r="L291" s="238"/>
      <c r="M291" s="239" t="s">
        <v>1</v>
      </c>
      <c r="N291" s="240" t="s">
        <v>38</v>
      </c>
      <c r="O291" s="88"/>
      <c r="P291" s="226">
        <f>O291*H291</f>
        <v>0</v>
      </c>
      <c r="Q291" s="226">
        <v>0.00089999999999999998</v>
      </c>
      <c r="R291" s="226">
        <f>Q291*H291</f>
        <v>0.0054000000000000003</v>
      </c>
      <c r="S291" s="226">
        <v>0</v>
      </c>
      <c r="T291" s="227">
        <f>S291*H291</f>
        <v>0</v>
      </c>
      <c r="U291" s="35"/>
      <c r="V291" s="35"/>
      <c r="W291" s="35"/>
      <c r="X291" s="35"/>
      <c r="Y291" s="35"/>
      <c r="Z291" s="35"/>
      <c r="AA291" s="35"/>
      <c r="AB291" s="35"/>
      <c r="AC291" s="35"/>
      <c r="AD291" s="35"/>
      <c r="AE291" s="35"/>
      <c r="AR291" s="228" t="s">
        <v>279</v>
      </c>
      <c r="AT291" s="228" t="s">
        <v>207</v>
      </c>
      <c r="AU291" s="228" t="s">
        <v>82</v>
      </c>
      <c r="AY291" s="14" t="s">
        <v>147</v>
      </c>
      <c r="BE291" s="229">
        <f>IF(N291="základní",J291,0)</f>
        <v>0</v>
      </c>
      <c r="BF291" s="229">
        <f>IF(N291="snížená",J291,0)</f>
        <v>0</v>
      </c>
      <c r="BG291" s="229">
        <f>IF(N291="zákl. přenesená",J291,0)</f>
        <v>0</v>
      </c>
      <c r="BH291" s="229">
        <f>IF(N291="sníž. přenesená",J291,0)</f>
        <v>0</v>
      </c>
      <c r="BI291" s="229">
        <f>IF(N291="nulová",J291,0)</f>
        <v>0</v>
      </c>
      <c r="BJ291" s="14" t="s">
        <v>78</v>
      </c>
      <c r="BK291" s="229">
        <f>ROUND(I291*H291,2)</f>
        <v>0</v>
      </c>
      <c r="BL291" s="14" t="s">
        <v>211</v>
      </c>
      <c r="BM291" s="228" t="s">
        <v>1688</v>
      </c>
    </row>
    <row r="292" s="2" customFormat="1" ht="16.5" customHeight="1">
      <c r="A292" s="35"/>
      <c r="B292" s="36"/>
      <c r="C292" s="216" t="s">
        <v>720</v>
      </c>
      <c r="D292" s="216" t="s">
        <v>149</v>
      </c>
      <c r="E292" s="217" t="s">
        <v>1689</v>
      </c>
      <c r="F292" s="218" t="s">
        <v>1690</v>
      </c>
      <c r="G292" s="219" t="s">
        <v>189</v>
      </c>
      <c r="H292" s="220">
        <v>5</v>
      </c>
      <c r="I292" s="221"/>
      <c r="J292" s="222">
        <f>ROUND(I292*H292,2)</f>
        <v>0</v>
      </c>
      <c r="K292" s="223"/>
      <c r="L292" s="41"/>
      <c r="M292" s="224" t="s">
        <v>1</v>
      </c>
      <c r="N292" s="225" t="s">
        <v>38</v>
      </c>
      <c r="O292" s="88"/>
      <c r="P292" s="226">
        <f>O292*H292</f>
        <v>0</v>
      </c>
      <c r="Q292" s="226">
        <v>0.00031</v>
      </c>
      <c r="R292" s="226">
        <f>Q292*H292</f>
        <v>0.00155</v>
      </c>
      <c r="S292" s="226">
        <v>0</v>
      </c>
      <c r="T292" s="227">
        <f>S292*H292</f>
        <v>0</v>
      </c>
      <c r="U292" s="35"/>
      <c r="V292" s="35"/>
      <c r="W292" s="35"/>
      <c r="X292" s="35"/>
      <c r="Y292" s="35"/>
      <c r="Z292" s="35"/>
      <c r="AA292" s="35"/>
      <c r="AB292" s="35"/>
      <c r="AC292" s="35"/>
      <c r="AD292" s="35"/>
      <c r="AE292" s="35"/>
      <c r="AR292" s="228" t="s">
        <v>211</v>
      </c>
      <c r="AT292" s="228" t="s">
        <v>149</v>
      </c>
      <c r="AU292" s="228" t="s">
        <v>82</v>
      </c>
      <c r="AY292" s="14" t="s">
        <v>147</v>
      </c>
      <c r="BE292" s="229">
        <f>IF(N292="základní",J292,0)</f>
        <v>0</v>
      </c>
      <c r="BF292" s="229">
        <f>IF(N292="snížená",J292,0)</f>
        <v>0</v>
      </c>
      <c r="BG292" s="229">
        <f>IF(N292="zákl. přenesená",J292,0)</f>
        <v>0</v>
      </c>
      <c r="BH292" s="229">
        <f>IF(N292="sníž. přenesená",J292,0)</f>
        <v>0</v>
      </c>
      <c r="BI292" s="229">
        <f>IF(N292="nulová",J292,0)</f>
        <v>0</v>
      </c>
      <c r="BJ292" s="14" t="s">
        <v>78</v>
      </c>
      <c r="BK292" s="229">
        <f>ROUND(I292*H292,2)</f>
        <v>0</v>
      </c>
      <c r="BL292" s="14" t="s">
        <v>211</v>
      </c>
      <c r="BM292" s="228" t="s">
        <v>1691</v>
      </c>
    </row>
    <row r="293" s="2" customFormat="1" ht="24.15" customHeight="1">
      <c r="A293" s="35"/>
      <c r="B293" s="36"/>
      <c r="C293" s="216" t="s">
        <v>724</v>
      </c>
      <c r="D293" s="216" t="s">
        <v>149</v>
      </c>
      <c r="E293" s="217" t="s">
        <v>1692</v>
      </c>
      <c r="F293" s="218" t="s">
        <v>1693</v>
      </c>
      <c r="G293" s="219" t="s">
        <v>178</v>
      </c>
      <c r="H293" s="220">
        <v>0.28499999999999998</v>
      </c>
      <c r="I293" s="221"/>
      <c r="J293" s="222">
        <f>ROUND(I293*H293,2)</f>
        <v>0</v>
      </c>
      <c r="K293" s="223"/>
      <c r="L293" s="41"/>
      <c r="M293" s="224" t="s">
        <v>1</v>
      </c>
      <c r="N293" s="225" t="s">
        <v>38</v>
      </c>
      <c r="O293" s="88"/>
      <c r="P293" s="226">
        <f>O293*H293</f>
        <v>0</v>
      </c>
      <c r="Q293" s="226">
        <v>0</v>
      </c>
      <c r="R293" s="226">
        <f>Q293*H293</f>
        <v>0</v>
      </c>
      <c r="S293" s="226">
        <v>0</v>
      </c>
      <c r="T293" s="227">
        <f>S293*H293</f>
        <v>0</v>
      </c>
      <c r="U293" s="35"/>
      <c r="V293" s="35"/>
      <c r="W293" s="35"/>
      <c r="X293" s="35"/>
      <c r="Y293" s="35"/>
      <c r="Z293" s="35"/>
      <c r="AA293" s="35"/>
      <c r="AB293" s="35"/>
      <c r="AC293" s="35"/>
      <c r="AD293" s="35"/>
      <c r="AE293" s="35"/>
      <c r="AR293" s="228" t="s">
        <v>211</v>
      </c>
      <c r="AT293" s="228" t="s">
        <v>149</v>
      </c>
      <c r="AU293" s="228" t="s">
        <v>82</v>
      </c>
      <c r="AY293" s="14" t="s">
        <v>147</v>
      </c>
      <c r="BE293" s="229">
        <f>IF(N293="základní",J293,0)</f>
        <v>0</v>
      </c>
      <c r="BF293" s="229">
        <f>IF(N293="snížená",J293,0)</f>
        <v>0</v>
      </c>
      <c r="BG293" s="229">
        <f>IF(N293="zákl. přenesená",J293,0)</f>
        <v>0</v>
      </c>
      <c r="BH293" s="229">
        <f>IF(N293="sníž. přenesená",J293,0)</f>
        <v>0</v>
      </c>
      <c r="BI293" s="229">
        <f>IF(N293="nulová",J293,0)</f>
        <v>0</v>
      </c>
      <c r="BJ293" s="14" t="s">
        <v>78</v>
      </c>
      <c r="BK293" s="229">
        <f>ROUND(I293*H293,2)</f>
        <v>0</v>
      </c>
      <c r="BL293" s="14" t="s">
        <v>211</v>
      </c>
      <c r="BM293" s="228" t="s">
        <v>1694</v>
      </c>
    </row>
    <row r="294" s="2" customFormat="1" ht="33" customHeight="1">
      <c r="A294" s="35"/>
      <c r="B294" s="36"/>
      <c r="C294" s="216" t="s">
        <v>730</v>
      </c>
      <c r="D294" s="216" t="s">
        <v>149</v>
      </c>
      <c r="E294" s="217" t="s">
        <v>1695</v>
      </c>
      <c r="F294" s="218" t="s">
        <v>1696</v>
      </c>
      <c r="G294" s="219" t="s">
        <v>178</v>
      </c>
      <c r="H294" s="220">
        <v>1.425</v>
      </c>
      <c r="I294" s="221"/>
      <c r="J294" s="222">
        <f>ROUND(I294*H294,2)</f>
        <v>0</v>
      </c>
      <c r="K294" s="223"/>
      <c r="L294" s="41"/>
      <c r="M294" s="224" t="s">
        <v>1</v>
      </c>
      <c r="N294" s="225" t="s">
        <v>38</v>
      </c>
      <c r="O294" s="88"/>
      <c r="P294" s="226">
        <f>O294*H294</f>
        <v>0</v>
      </c>
      <c r="Q294" s="226">
        <v>0</v>
      </c>
      <c r="R294" s="226">
        <f>Q294*H294</f>
        <v>0</v>
      </c>
      <c r="S294" s="226">
        <v>0</v>
      </c>
      <c r="T294" s="227">
        <f>S294*H294</f>
        <v>0</v>
      </c>
      <c r="U294" s="35"/>
      <c r="V294" s="35"/>
      <c r="W294" s="35"/>
      <c r="X294" s="35"/>
      <c r="Y294" s="35"/>
      <c r="Z294" s="35"/>
      <c r="AA294" s="35"/>
      <c r="AB294" s="35"/>
      <c r="AC294" s="35"/>
      <c r="AD294" s="35"/>
      <c r="AE294" s="35"/>
      <c r="AR294" s="228" t="s">
        <v>211</v>
      </c>
      <c r="AT294" s="228" t="s">
        <v>149</v>
      </c>
      <c r="AU294" s="228" t="s">
        <v>82</v>
      </c>
      <c r="AY294" s="14" t="s">
        <v>147</v>
      </c>
      <c r="BE294" s="229">
        <f>IF(N294="základní",J294,0)</f>
        <v>0</v>
      </c>
      <c r="BF294" s="229">
        <f>IF(N294="snížená",J294,0)</f>
        <v>0</v>
      </c>
      <c r="BG294" s="229">
        <f>IF(N294="zákl. přenesená",J294,0)</f>
        <v>0</v>
      </c>
      <c r="BH294" s="229">
        <f>IF(N294="sníž. přenesená",J294,0)</f>
        <v>0</v>
      </c>
      <c r="BI294" s="229">
        <f>IF(N294="nulová",J294,0)</f>
        <v>0</v>
      </c>
      <c r="BJ294" s="14" t="s">
        <v>78</v>
      </c>
      <c r="BK294" s="229">
        <f>ROUND(I294*H294,2)</f>
        <v>0</v>
      </c>
      <c r="BL294" s="14" t="s">
        <v>211</v>
      </c>
      <c r="BM294" s="228" t="s">
        <v>1697</v>
      </c>
    </row>
    <row r="295" s="12" customFormat="1" ht="22.8" customHeight="1">
      <c r="A295" s="12"/>
      <c r="B295" s="200"/>
      <c r="C295" s="201"/>
      <c r="D295" s="202" t="s">
        <v>72</v>
      </c>
      <c r="E295" s="214" t="s">
        <v>1698</v>
      </c>
      <c r="F295" s="214" t="s">
        <v>1699</v>
      </c>
      <c r="G295" s="201"/>
      <c r="H295" s="201"/>
      <c r="I295" s="204"/>
      <c r="J295" s="215">
        <f>BK295</f>
        <v>0</v>
      </c>
      <c r="K295" s="201"/>
      <c r="L295" s="206"/>
      <c r="M295" s="207"/>
      <c r="N295" s="208"/>
      <c r="O295" s="208"/>
      <c r="P295" s="209">
        <f>SUM(P296:P298)</f>
        <v>0</v>
      </c>
      <c r="Q295" s="208"/>
      <c r="R295" s="209">
        <f>SUM(R296:R298)</f>
        <v>0.034000000000000002</v>
      </c>
      <c r="S295" s="208"/>
      <c r="T295" s="210">
        <f>SUM(T296:T298)</f>
        <v>0</v>
      </c>
      <c r="U295" s="12"/>
      <c r="V295" s="12"/>
      <c r="W295" s="12"/>
      <c r="X295" s="12"/>
      <c r="Y295" s="12"/>
      <c r="Z295" s="12"/>
      <c r="AA295" s="12"/>
      <c r="AB295" s="12"/>
      <c r="AC295" s="12"/>
      <c r="AD295" s="12"/>
      <c r="AE295" s="12"/>
      <c r="AR295" s="211" t="s">
        <v>82</v>
      </c>
      <c r="AT295" s="212" t="s">
        <v>72</v>
      </c>
      <c r="AU295" s="212" t="s">
        <v>78</v>
      </c>
      <c r="AY295" s="211" t="s">
        <v>147</v>
      </c>
      <c r="BK295" s="213">
        <f>SUM(BK296:BK298)</f>
        <v>0</v>
      </c>
    </row>
    <row r="296" s="2" customFormat="1" ht="33" customHeight="1">
      <c r="A296" s="35"/>
      <c r="B296" s="36"/>
      <c r="C296" s="216" t="s">
        <v>734</v>
      </c>
      <c r="D296" s="216" t="s">
        <v>149</v>
      </c>
      <c r="E296" s="217" t="s">
        <v>1700</v>
      </c>
      <c r="F296" s="218" t="s">
        <v>1701</v>
      </c>
      <c r="G296" s="219" t="s">
        <v>1467</v>
      </c>
      <c r="H296" s="220">
        <v>4</v>
      </c>
      <c r="I296" s="221"/>
      <c r="J296" s="222">
        <f>ROUND(I296*H296,2)</f>
        <v>0</v>
      </c>
      <c r="K296" s="223"/>
      <c r="L296" s="41"/>
      <c r="M296" s="224" t="s">
        <v>1</v>
      </c>
      <c r="N296" s="225" t="s">
        <v>38</v>
      </c>
      <c r="O296" s="88"/>
      <c r="P296" s="226">
        <f>O296*H296</f>
        <v>0</v>
      </c>
      <c r="Q296" s="226">
        <v>0.0085000000000000006</v>
      </c>
      <c r="R296" s="226">
        <f>Q296*H296</f>
        <v>0.034000000000000002</v>
      </c>
      <c r="S296" s="226">
        <v>0</v>
      </c>
      <c r="T296" s="227">
        <f>S296*H296</f>
        <v>0</v>
      </c>
      <c r="U296" s="35"/>
      <c r="V296" s="35"/>
      <c r="W296" s="35"/>
      <c r="X296" s="35"/>
      <c r="Y296" s="35"/>
      <c r="Z296" s="35"/>
      <c r="AA296" s="35"/>
      <c r="AB296" s="35"/>
      <c r="AC296" s="35"/>
      <c r="AD296" s="35"/>
      <c r="AE296" s="35"/>
      <c r="AR296" s="228" t="s">
        <v>211</v>
      </c>
      <c r="AT296" s="228" t="s">
        <v>149</v>
      </c>
      <c r="AU296" s="228" t="s">
        <v>82</v>
      </c>
      <c r="AY296" s="14" t="s">
        <v>147</v>
      </c>
      <c r="BE296" s="229">
        <f>IF(N296="základní",J296,0)</f>
        <v>0</v>
      </c>
      <c r="BF296" s="229">
        <f>IF(N296="snížená",J296,0)</f>
        <v>0</v>
      </c>
      <c r="BG296" s="229">
        <f>IF(N296="zákl. přenesená",J296,0)</f>
        <v>0</v>
      </c>
      <c r="BH296" s="229">
        <f>IF(N296="sníž. přenesená",J296,0)</f>
        <v>0</v>
      </c>
      <c r="BI296" s="229">
        <f>IF(N296="nulová",J296,0)</f>
        <v>0</v>
      </c>
      <c r="BJ296" s="14" t="s">
        <v>78</v>
      </c>
      <c r="BK296" s="229">
        <f>ROUND(I296*H296,2)</f>
        <v>0</v>
      </c>
      <c r="BL296" s="14" t="s">
        <v>211</v>
      </c>
      <c r="BM296" s="228" t="s">
        <v>1702</v>
      </c>
    </row>
    <row r="297" s="2" customFormat="1" ht="24.15" customHeight="1">
      <c r="A297" s="35"/>
      <c r="B297" s="36"/>
      <c r="C297" s="216" t="s">
        <v>738</v>
      </c>
      <c r="D297" s="216" t="s">
        <v>149</v>
      </c>
      <c r="E297" s="217" t="s">
        <v>1703</v>
      </c>
      <c r="F297" s="218" t="s">
        <v>1704</v>
      </c>
      <c r="G297" s="219" t="s">
        <v>178</v>
      </c>
      <c r="H297" s="220">
        <v>0.034000000000000002</v>
      </c>
      <c r="I297" s="221"/>
      <c r="J297" s="222">
        <f>ROUND(I297*H297,2)</f>
        <v>0</v>
      </c>
      <c r="K297" s="223"/>
      <c r="L297" s="41"/>
      <c r="M297" s="224" t="s">
        <v>1</v>
      </c>
      <c r="N297" s="225" t="s">
        <v>38</v>
      </c>
      <c r="O297" s="88"/>
      <c r="P297" s="226">
        <f>O297*H297</f>
        <v>0</v>
      </c>
      <c r="Q297" s="226">
        <v>0</v>
      </c>
      <c r="R297" s="226">
        <f>Q297*H297</f>
        <v>0</v>
      </c>
      <c r="S297" s="226">
        <v>0</v>
      </c>
      <c r="T297" s="227">
        <f>S297*H297</f>
        <v>0</v>
      </c>
      <c r="U297" s="35"/>
      <c r="V297" s="35"/>
      <c r="W297" s="35"/>
      <c r="X297" s="35"/>
      <c r="Y297" s="35"/>
      <c r="Z297" s="35"/>
      <c r="AA297" s="35"/>
      <c r="AB297" s="35"/>
      <c r="AC297" s="35"/>
      <c r="AD297" s="35"/>
      <c r="AE297" s="35"/>
      <c r="AR297" s="228" t="s">
        <v>211</v>
      </c>
      <c r="AT297" s="228" t="s">
        <v>149</v>
      </c>
      <c r="AU297" s="228" t="s">
        <v>82</v>
      </c>
      <c r="AY297" s="14" t="s">
        <v>147</v>
      </c>
      <c r="BE297" s="229">
        <f>IF(N297="základní",J297,0)</f>
        <v>0</v>
      </c>
      <c r="BF297" s="229">
        <f>IF(N297="snížená",J297,0)</f>
        <v>0</v>
      </c>
      <c r="BG297" s="229">
        <f>IF(N297="zákl. přenesená",J297,0)</f>
        <v>0</v>
      </c>
      <c r="BH297" s="229">
        <f>IF(N297="sníž. přenesená",J297,0)</f>
        <v>0</v>
      </c>
      <c r="BI297" s="229">
        <f>IF(N297="nulová",J297,0)</f>
        <v>0</v>
      </c>
      <c r="BJ297" s="14" t="s">
        <v>78</v>
      </c>
      <c r="BK297" s="229">
        <f>ROUND(I297*H297,2)</f>
        <v>0</v>
      </c>
      <c r="BL297" s="14" t="s">
        <v>211</v>
      </c>
      <c r="BM297" s="228" t="s">
        <v>1705</v>
      </c>
    </row>
    <row r="298" s="2" customFormat="1" ht="33" customHeight="1">
      <c r="A298" s="35"/>
      <c r="B298" s="36"/>
      <c r="C298" s="216" t="s">
        <v>742</v>
      </c>
      <c r="D298" s="216" t="s">
        <v>149</v>
      </c>
      <c r="E298" s="217" t="s">
        <v>1706</v>
      </c>
      <c r="F298" s="218" t="s">
        <v>1707</v>
      </c>
      <c r="G298" s="219" t="s">
        <v>178</v>
      </c>
      <c r="H298" s="220">
        <v>0.034000000000000002</v>
      </c>
      <c r="I298" s="221"/>
      <c r="J298" s="222">
        <f>ROUND(I298*H298,2)</f>
        <v>0</v>
      </c>
      <c r="K298" s="223"/>
      <c r="L298" s="41"/>
      <c r="M298" s="224" t="s">
        <v>1</v>
      </c>
      <c r="N298" s="225" t="s">
        <v>38</v>
      </c>
      <c r="O298" s="88"/>
      <c r="P298" s="226">
        <f>O298*H298</f>
        <v>0</v>
      </c>
      <c r="Q298" s="226">
        <v>0</v>
      </c>
      <c r="R298" s="226">
        <f>Q298*H298</f>
        <v>0</v>
      </c>
      <c r="S298" s="226">
        <v>0</v>
      </c>
      <c r="T298" s="227">
        <f>S298*H298</f>
        <v>0</v>
      </c>
      <c r="U298" s="35"/>
      <c r="V298" s="35"/>
      <c r="W298" s="35"/>
      <c r="X298" s="35"/>
      <c r="Y298" s="35"/>
      <c r="Z298" s="35"/>
      <c r="AA298" s="35"/>
      <c r="AB298" s="35"/>
      <c r="AC298" s="35"/>
      <c r="AD298" s="35"/>
      <c r="AE298" s="35"/>
      <c r="AR298" s="228" t="s">
        <v>211</v>
      </c>
      <c r="AT298" s="228" t="s">
        <v>149</v>
      </c>
      <c r="AU298" s="228" t="s">
        <v>82</v>
      </c>
      <c r="AY298" s="14" t="s">
        <v>147</v>
      </c>
      <c r="BE298" s="229">
        <f>IF(N298="základní",J298,0)</f>
        <v>0</v>
      </c>
      <c r="BF298" s="229">
        <f>IF(N298="snížená",J298,0)</f>
        <v>0</v>
      </c>
      <c r="BG298" s="229">
        <f>IF(N298="zákl. přenesená",J298,0)</f>
        <v>0</v>
      </c>
      <c r="BH298" s="229">
        <f>IF(N298="sníž. přenesená",J298,0)</f>
        <v>0</v>
      </c>
      <c r="BI298" s="229">
        <f>IF(N298="nulová",J298,0)</f>
        <v>0</v>
      </c>
      <c r="BJ298" s="14" t="s">
        <v>78</v>
      </c>
      <c r="BK298" s="229">
        <f>ROUND(I298*H298,2)</f>
        <v>0</v>
      </c>
      <c r="BL298" s="14" t="s">
        <v>211</v>
      </c>
      <c r="BM298" s="228" t="s">
        <v>1708</v>
      </c>
    </row>
    <row r="299" s="12" customFormat="1" ht="22.8" customHeight="1">
      <c r="A299" s="12"/>
      <c r="B299" s="200"/>
      <c r="C299" s="201"/>
      <c r="D299" s="202" t="s">
        <v>72</v>
      </c>
      <c r="E299" s="214" t="s">
        <v>1709</v>
      </c>
      <c r="F299" s="214" t="s">
        <v>1710</v>
      </c>
      <c r="G299" s="201"/>
      <c r="H299" s="201"/>
      <c r="I299" s="204"/>
      <c r="J299" s="215">
        <f>BK299</f>
        <v>0</v>
      </c>
      <c r="K299" s="201"/>
      <c r="L299" s="206"/>
      <c r="M299" s="207"/>
      <c r="N299" s="208"/>
      <c r="O299" s="208"/>
      <c r="P299" s="209">
        <f>SUM(P300:P304)</f>
        <v>0</v>
      </c>
      <c r="Q299" s="208"/>
      <c r="R299" s="209">
        <f>SUM(R300:R304)</f>
        <v>0.10909000000000001</v>
      </c>
      <c r="S299" s="208"/>
      <c r="T299" s="210">
        <f>SUM(T300:T304)</f>
        <v>0</v>
      </c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R299" s="211" t="s">
        <v>82</v>
      </c>
      <c r="AT299" s="212" t="s">
        <v>72</v>
      </c>
      <c r="AU299" s="212" t="s">
        <v>78</v>
      </c>
      <c r="AY299" s="211" t="s">
        <v>147</v>
      </c>
      <c r="BK299" s="213">
        <f>SUM(BK300:BK304)</f>
        <v>0</v>
      </c>
    </row>
    <row r="300" s="2" customFormat="1" ht="37.8" customHeight="1">
      <c r="A300" s="35"/>
      <c r="B300" s="36"/>
      <c r="C300" s="216" t="s">
        <v>746</v>
      </c>
      <c r="D300" s="216" t="s">
        <v>149</v>
      </c>
      <c r="E300" s="217" t="s">
        <v>1711</v>
      </c>
      <c r="F300" s="218" t="s">
        <v>1712</v>
      </c>
      <c r="G300" s="219" t="s">
        <v>1467</v>
      </c>
      <c r="H300" s="220">
        <v>1</v>
      </c>
      <c r="I300" s="221"/>
      <c r="J300" s="222">
        <f>ROUND(I300*H300,2)</f>
        <v>0</v>
      </c>
      <c r="K300" s="223"/>
      <c r="L300" s="41"/>
      <c r="M300" s="224" t="s">
        <v>1</v>
      </c>
      <c r="N300" s="225" t="s">
        <v>38</v>
      </c>
      <c r="O300" s="88"/>
      <c r="P300" s="226">
        <f>O300*H300</f>
        <v>0</v>
      </c>
      <c r="Q300" s="226">
        <v>0.10281</v>
      </c>
      <c r="R300" s="226">
        <f>Q300*H300</f>
        <v>0.10281</v>
      </c>
      <c r="S300" s="226">
        <v>0</v>
      </c>
      <c r="T300" s="227">
        <f>S300*H300</f>
        <v>0</v>
      </c>
      <c r="U300" s="35"/>
      <c r="V300" s="35"/>
      <c r="W300" s="35"/>
      <c r="X300" s="35"/>
      <c r="Y300" s="35"/>
      <c r="Z300" s="35"/>
      <c r="AA300" s="35"/>
      <c r="AB300" s="35"/>
      <c r="AC300" s="35"/>
      <c r="AD300" s="35"/>
      <c r="AE300" s="35"/>
      <c r="AR300" s="228" t="s">
        <v>211</v>
      </c>
      <c r="AT300" s="228" t="s">
        <v>149</v>
      </c>
      <c r="AU300" s="228" t="s">
        <v>82</v>
      </c>
      <c r="AY300" s="14" t="s">
        <v>147</v>
      </c>
      <c r="BE300" s="229">
        <f>IF(N300="základní",J300,0)</f>
        <v>0</v>
      </c>
      <c r="BF300" s="229">
        <f>IF(N300="snížená",J300,0)</f>
        <v>0</v>
      </c>
      <c r="BG300" s="229">
        <f>IF(N300="zákl. přenesená",J300,0)</f>
        <v>0</v>
      </c>
      <c r="BH300" s="229">
        <f>IF(N300="sníž. přenesená",J300,0)</f>
        <v>0</v>
      </c>
      <c r="BI300" s="229">
        <f>IF(N300="nulová",J300,0)</f>
        <v>0</v>
      </c>
      <c r="BJ300" s="14" t="s">
        <v>78</v>
      </c>
      <c r="BK300" s="229">
        <f>ROUND(I300*H300,2)</f>
        <v>0</v>
      </c>
      <c r="BL300" s="14" t="s">
        <v>211</v>
      </c>
      <c r="BM300" s="228" t="s">
        <v>1713</v>
      </c>
    </row>
    <row r="301" s="2" customFormat="1" ht="16.5" customHeight="1">
      <c r="A301" s="35"/>
      <c r="B301" s="36"/>
      <c r="C301" s="230" t="s">
        <v>750</v>
      </c>
      <c r="D301" s="230" t="s">
        <v>207</v>
      </c>
      <c r="E301" s="231" t="s">
        <v>1714</v>
      </c>
      <c r="F301" s="232" t="s">
        <v>1715</v>
      </c>
      <c r="G301" s="233" t="s">
        <v>189</v>
      </c>
      <c r="H301" s="234">
        <v>1</v>
      </c>
      <c r="I301" s="235"/>
      <c r="J301" s="236">
        <f>ROUND(I301*H301,2)</f>
        <v>0</v>
      </c>
      <c r="K301" s="237"/>
      <c r="L301" s="238"/>
      <c r="M301" s="239" t="s">
        <v>1</v>
      </c>
      <c r="N301" s="240" t="s">
        <v>38</v>
      </c>
      <c r="O301" s="88"/>
      <c r="P301" s="226">
        <f>O301*H301</f>
        <v>0</v>
      </c>
      <c r="Q301" s="226">
        <v>0.0030000000000000001</v>
      </c>
      <c r="R301" s="226">
        <f>Q301*H301</f>
        <v>0.0030000000000000001</v>
      </c>
      <c r="S301" s="226">
        <v>0</v>
      </c>
      <c r="T301" s="227">
        <f>S301*H301</f>
        <v>0</v>
      </c>
      <c r="U301" s="35"/>
      <c r="V301" s="35"/>
      <c r="W301" s="35"/>
      <c r="X301" s="35"/>
      <c r="Y301" s="35"/>
      <c r="Z301" s="35"/>
      <c r="AA301" s="35"/>
      <c r="AB301" s="35"/>
      <c r="AC301" s="35"/>
      <c r="AD301" s="35"/>
      <c r="AE301" s="35"/>
      <c r="AR301" s="228" t="s">
        <v>279</v>
      </c>
      <c r="AT301" s="228" t="s">
        <v>207</v>
      </c>
      <c r="AU301" s="228" t="s">
        <v>82</v>
      </c>
      <c r="AY301" s="14" t="s">
        <v>147</v>
      </c>
      <c r="BE301" s="229">
        <f>IF(N301="základní",J301,0)</f>
        <v>0</v>
      </c>
      <c r="BF301" s="229">
        <f>IF(N301="snížená",J301,0)</f>
        <v>0</v>
      </c>
      <c r="BG301" s="229">
        <f>IF(N301="zákl. přenesená",J301,0)</f>
        <v>0</v>
      </c>
      <c r="BH301" s="229">
        <f>IF(N301="sníž. přenesená",J301,0)</f>
        <v>0</v>
      </c>
      <c r="BI301" s="229">
        <f>IF(N301="nulová",J301,0)</f>
        <v>0</v>
      </c>
      <c r="BJ301" s="14" t="s">
        <v>78</v>
      </c>
      <c r="BK301" s="229">
        <f>ROUND(I301*H301,2)</f>
        <v>0</v>
      </c>
      <c r="BL301" s="14" t="s">
        <v>211</v>
      </c>
      <c r="BM301" s="228" t="s">
        <v>1716</v>
      </c>
    </row>
    <row r="302" s="2" customFormat="1" ht="33" customHeight="1">
      <c r="A302" s="35"/>
      <c r="B302" s="36"/>
      <c r="C302" s="216" t="s">
        <v>754</v>
      </c>
      <c r="D302" s="216" t="s">
        <v>149</v>
      </c>
      <c r="E302" s="217" t="s">
        <v>1717</v>
      </c>
      <c r="F302" s="218" t="s">
        <v>1718</v>
      </c>
      <c r="G302" s="219" t="s">
        <v>1467</v>
      </c>
      <c r="H302" s="220">
        <v>1</v>
      </c>
      <c r="I302" s="221"/>
      <c r="J302" s="222">
        <f>ROUND(I302*H302,2)</f>
        <v>0</v>
      </c>
      <c r="K302" s="223"/>
      <c r="L302" s="41"/>
      <c r="M302" s="224" t="s">
        <v>1</v>
      </c>
      <c r="N302" s="225" t="s">
        <v>38</v>
      </c>
      <c r="O302" s="88"/>
      <c r="P302" s="226">
        <f>O302*H302</f>
        <v>0</v>
      </c>
      <c r="Q302" s="226">
        <v>0.0032799999999999999</v>
      </c>
      <c r="R302" s="226">
        <f>Q302*H302</f>
        <v>0.0032799999999999999</v>
      </c>
      <c r="S302" s="226">
        <v>0</v>
      </c>
      <c r="T302" s="227">
        <f>S302*H302</f>
        <v>0</v>
      </c>
      <c r="U302" s="35"/>
      <c r="V302" s="35"/>
      <c r="W302" s="35"/>
      <c r="X302" s="35"/>
      <c r="Y302" s="35"/>
      <c r="Z302" s="35"/>
      <c r="AA302" s="35"/>
      <c r="AB302" s="35"/>
      <c r="AC302" s="35"/>
      <c r="AD302" s="35"/>
      <c r="AE302" s="35"/>
      <c r="AR302" s="228" t="s">
        <v>211</v>
      </c>
      <c r="AT302" s="228" t="s">
        <v>149</v>
      </c>
      <c r="AU302" s="228" t="s">
        <v>82</v>
      </c>
      <c r="AY302" s="14" t="s">
        <v>147</v>
      </c>
      <c r="BE302" s="229">
        <f>IF(N302="základní",J302,0)</f>
        <v>0</v>
      </c>
      <c r="BF302" s="229">
        <f>IF(N302="snížená",J302,0)</f>
        <v>0</v>
      </c>
      <c r="BG302" s="229">
        <f>IF(N302="zákl. přenesená",J302,0)</f>
        <v>0</v>
      </c>
      <c r="BH302" s="229">
        <f>IF(N302="sníž. přenesená",J302,0)</f>
        <v>0</v>
      </c>
      <c r="BI302" s="229">
        <f>IF(N302="nulová",J302,0)</f>
        <v>0</v>
      </c>
      <c r="BJ302" s="14" t="s">
        <v>78</v>
      </c>
      <c r="BK302" s="229">
        <f>ROUND(I302*H302,2)</f>
        <v>0</v>
      </c>
      <c r="BL302" s="14" t="s">
        <v>211</v>
      </c>
      <c r="BM302" s="228" t="s">
        <v>1719</v>
      </c>
    </row>
    <row r="303" s="2" customFormat="1" ht="24.15" customHeight="1">
      <c r="A303" s="35"/>
      <c r="B303" s="36"/>
      <c r="C303" s="216" t="s">
        <v>758</v>
      </c>
      <c r="D303" s="216" t="s">
        <v>149</v>
      </c>
      <c r="E303" s="217" t="s">
        <v>1720</v>
      </c>
      <c r="F303" s="218" t="s">
        <v>1721</v>
      </c>
      <c r="G303" s="219" t="s">
        <v>178</v>
      </c>
      <c r="H303" s="220">
        <v>0.109</v>
      </c>
      <c r="I303" s="221"/>
      <c r="J303" s="222">
        <f>ROUND(I303*H303,2)</f>
        <v>0</v>
      </c>
      <c r="K303" s="223"/>
      <c r="L303" s="41"/>
      <c r="M303" s="224" t="s">
        <v>1</v>
      </c>
      <c r="N303" s="225" t="s">
        <v>38</v>
      </c>
      <c r="O303" s="88"/>
      <c r="P303" s="226">
        <f>O303*H303</f>
        <v>0</v>
      </c>
      <c r="Q303" s="226">
        <v>0</v>
      </c>
      <c r="R303" s="226">
        <f>Q303*H303</f>
        <v>0</v>
      </c>
      <c r="S303" s="226">
        <v>0</v>
      </c>
      <c r="T303" s="227">
        <f>S303*H303</f>
        <v>0</v>
      </c>
      <c r="U303" s="35"/>
      <c r="V303" s="35"/>
      <c r="W303" s="35"/>
      <c r="X303" s="35"/>
      <c r="Y303" s="35"/>
      <c r="Z303" s="35"/>
      <c r="AA303" s="35"/>
      <c r="AB303" s="35"/>
      <c r="AC303" s="35"/>
      <c r="AD303" s="35"/>
      <c r="AE303" s="35"/>
      <c r="AR303" s="228" t="s">
        <v>211</v>
      </c>
      <c r="AT303" s="228" t="s">
        <v>149</v>
      </c>
      <c r="AU303" s="228" t="s">
        <v>82</v>
      </c>
      <c r="AY303" s="14" t="s">
        <v>147</v>
      </c>
      <c r="BE303" s="229">
        <f>IF(N303="základní",J303,0)</f>
        <v>0</v>
      </c>
      <c r="BF303" s="229">
        <f>IF(N303="snížená",J303,0)</f>
        <v>0</v>
      </c>
      <c r="BG303" s="229">
        <f>IF(N303="zákl. přenesená",J303,0)</f>
        <v>0</v>
      </c>
      <c r="BH303" s="229">
        <f>IF(N303="sníž. přenesená",J303,0)</f>
        <v>0</v>
      </c>
      <c r="BI303" s="229">
        <f>IF(N303="nulová",J303,0)</f>
        <v>0</v>
      </c>
      <c r="BJ303" s="14" t="s">
        <v>78</v>
      </c>
      <c r="BK303" s="229">
        <f>ROUND(I303*H303,2)</f>
        <v>0</v>
      </c>
      <c r="BL303" s="14" t="s">
        <v>211</v>
      </c>
      <c r="BM303" s="228" t="s">
        <v>1722</v>
      </c>
    </row>
    <row r="304" s="2" customFormat="1" ht="24.15" customHeight="1">
      <c r="A304" s="35"/>
      <c r="B304" s="36"/>
      <c r="C304" s="216" t="s">
        <v>762</v>
      </c>
      <c r="D304" s="216" t="s">
        <v>149</v>
      </c>
      <c r="E304" s="217" t="s">
        <v>1723</v>
      </c>
      <c r="F304" s="218" t="s">
        <v>1724</v>
      </c>
      <c r="G304" s="219" t="s">
        <v>178</v>
      </c>
      <c r="H304" s="220">
        <v>0.54500000000000004</v>
      </c>
      <c r="I304" s="221"/>
      <c r="J304" s="222">
        <f>ROUND(I304*H304,2)</f>
        <v>0</v>
      </c>
      <c r="K304" s="223"/>
      <c r="L304" s="41"/>
      <c r="M304" s="224" t="s">
        <v>1</v>
      </c>
      <c r="N304" s="225" t="s">
        <v>38</v>
      </c>
      <c r="O304" s="88"/>
      <c r="P304" s="226">
        <f>O304*H304</f>
        <v>0</v>
      </c>
      <c r="Q304" s="226">
        <v>0</v>
      </c>
      <c r="R304" s="226">
        <f>Q304*H304</f>
        <v>0</v>
      </c>
      <c r="S304" s="226">
        <v>0</v>
      </c>
      <c r="T304" s="227">
        <f>S304*H304</f>
        <v>0</v>
      </c>
      <c r="U304" s="35"/>
      <c r="V304" s="35"/>
      <c r="W304" s="35"/>
      <c r="X304" s="35"/>
      <c r="Y304" s="35"/>
      <c r="Z304" s="35"/>
      <c r="AA304" s="35"/>
      <c r="AB304" s="35"/>
      <c r="AC304" s="35"/>
      <c r="AD304" s="35"/>
      <c r="AE304" s="35"/>
      <c r="AR304" s="228" t="s">
        <v>211</v>
      </c>
      <c r="AT304" s="228" t="s">
        <v>149</v>
      </c>
      <c r="AU304" s="228" t="s">
        <v>82</v>
      </c>
      <c r="AY304" s="14" t="s">
        <v>147</v>
      </c>
      <c r="BE304" s="229">
        <f>IF(N304="základní",J304,0)</f>
        <v>0</v>
      </c>
      <c r="BF304" s="229">
        <f>IF(N304="snížená",J304,0)</f>
        <v>0</v>
      </c>
      <c r="BG304" s="229">
        <f>IF(N304="zákl. přenesená",J304,0)</f>
        <v>0</v>
      </c>
      <c r="BH304" s="229">
        <f>IF(N304="sníž. přenesená",J304,0)</f>
        <v>0</v>
      </c>
      <c r="BI304" s="229">
        <f>IF(N304="nulová",J304,0)</f>
        <v>0</v>
      </c>
      <c r="BJ304" s="14" t="s">
        <v>78</v>
      </c>
      <c r="BK304" s="229">
        <f>ROUND(I304*H304,2)</f>
        <v>0</v>
      </c>
      <c r="BL304" s="14" t="s">
        <v>211</v>
      </c>
      <c r="BM304" s="228" t="s">
        <v>1725</v>
      </c>
    </row>
    <row r="305" s="12" customFormat="1" ht="22.8" customHeight="1">
      <c r="A305" s="12"/>
      <c r="B305" s="200"/>
      <c r="C305" s="201"/>
      <c r="D305" s="202" t="s">
        <v>72</v>
      </c>
      <c r="E305" s="214" t="s">
        <v>1726</v>
      </c>
      <c r="F305" s="214" t="s">
        <v>1727</v>
      </c>
      <c r="G305" s="201"/>
      <c r="H305" s="201"/>
      <c r="I305" s="204"/>
      <c r="J305" s="215">
        <f>BK305</f>
        <v>0</v>
      </c>
      <c r="K305" s="201"/>
      <c r="L305" s="206"/>
      <c r="M305" s="207"/>
      <c r="N305" s="208"/>
      <c r="O305" s="208"/>
      <c r="P305" s="209">
        <f>SUM(P306:P309)</f>
        <v>0</v>
      </c>
      <c r="Q305" s="208"/>
      <c r="R305" s="209">
        <f>SUM(R306:R309)</f>
        <v>0.0021299999999999999</v>
      </c>
      <c r="S305" s="208"/>
      <c r="T305" s="210">
        <f>SUM(T306:T309)</f>
        <v>0</v>
      </c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R305" s="211" t="s">
        <v>82</v>
      </c>
      <c r="AT305" s="212" t="s">
        <v>72</v>
      </c>
      <c r="AU305" s="212" t="s">
        <v>78</v>
      </c>
      <c r="AY305" s="211" t="s">
        <v>147</v>
      </c>
      <c r="BK305" s="213">
        <f>SUM(BK306:BK309)</f>
        <v>0</v>
      </c>
    </row>
    <row r="306" s="2" customFormat="1" ht="21.75" customHeight="1">
      <c r="A306" s="35"/>
      <c r="B306" s="36"/>
      <c r="C306" s="216" t="s">
        <v>842</v>
      </c>
      <c r="D306" s="216" t="s">
        <v>149</v>
      </c>
      <c r="E306" s="217" t="s">
        <v>1728</v>
      </c>
      <c r="F306" s="218" t="s">
        <v>1729</v>
      </c>
      <c r="G306" s="219" t="s">
        <v>189</v>
      </c>
      <c r="H306" s="220">
        <v>1</v>
      </c>
      <c r="I306" s="221"/>
      <c r="J306" s="222">
        <f>ROUND(I306*H306,2)</f>
        <v>0</v>
      </c>
      <c r="K306" s="223"/>
      <c r="L306" s="41"/>
      <c r="M306" s="224" t="s">
        <v>1</v>
      </c>
      <c r="N306" s="225" t="s">
        <v>38</v>
      </c>
      <c r="O306" s="88"/>
      <c r="P306" s="226">
        <f>O306*H306</f>
        <v>0</v>
      </c>
      <c r="Q306" s="226">
        <v>0.00066</v>
      </c>
      <c r="R306" s="226">
        <f>Q306*H306</f>
        <v>0.00066</v>
      </c>
      <c r="S306" s="226">
        <v>0</v>
      </c>
      <c r="T306" s="227">
        <f>S306*H306</f>
        <v>0</v>
      </c>
      <c r="U306" s="35"/>
      <c r="V306" s="35"/>
      <c r="W306" s="35"/>
      <c r="X306" s="35"/>
      <c r="Y306" s="35"/>
      <c r="Z306" s="35"/>
      <c r="AA306" s="35"/>
      <c r="AB306" s="35"/>
      <c r="AC306" s="35"/>
      <c r="AD306" s="35"/>
      <c r="AE306" s="35"/>
      <c r="AR306" s="228" t="s">
        <v>211</v>
      </c>
      <c r="AT306" s="228" t="s">
        <v>149</v>
      </c>
      <c r="AU306" s="228" t="s">
        <v>82</v>
      </c>
      <c r="AY306" s="14" t="s">
        <v>147</v>
      </c>
      <c r="BE306" s="229">
        <f>IF(N306="základní",J306,0)</f>
        <v>0</v>
      </c>
      <c r="BF306" s="229">
        <f>IF(N306="snížená",J306,0)</f>
        <v>0</v>
      </c>
      <c r="BG306" s="229">
        <f>IF(N306="zákl. přenesená",J306,0)</f>
        <v>0</v>
      </c>
      <c r="BH306" s="229">
        <f>IF(N306="sníž. přenesená",J306,0)</f>
        <v>0</v>
      </c>
      <c r="BI306" s="229">
        <f>IF(N306="nulová",J306,0)</f>
        <v>0</v>
      </c>
      <c r="BJ306" s="14" t="s">
        <v>78</v>
      </c>
      <c r="BK306" s="229">
        <f>ROUND(I306*H306,2)</f>
        <v>0</v>
      </c>
      <c r="BL306" s="14" t="s">
        <v>211</v>
      </c>
      <c r="BM306" s="228" t="s">
        <v>1730</v>
      </c>
    </row>
    <row r="307" s="2" customFormat="1" ht="24.15" customHeight="1">
      <c r="A307" s="35"/>
      <c r="B307" s="36"/>
      <c r="C307" s="216" t="s">
        <v>766</v>
      </c>
      <c r="D307" s="216" t="s">
        <v>149</v>
      </c>
      <c r="E307" s="217" t="s">
        <v>1731</v>
      </c>
      <c r="F307" s="218" t="s">
        <v>1732</v>
      </c>
      <c r="G307" s="219" t="s">
        <v>189</v>
      </c>
      <c r="H307" s="220">
        <v>1</v>
      </c>
      <c r="I307" s="221"/>
      <c r="J307" s="222">
        <f>ROUND(I307*H307,2)</f>
        <v>0</v>
      </c>
      <c r="K307" s="223"/>
      <c r="L307" s="41"/>
      <c r="M307" s="224" t="s">
        <v>1</v>
      </c>
      <c r="N307" s="225" t="s">
        <v>38</v>
      </c>
      <c r="O307" s="88"/>
      <c r="P307" s="226">
        <f>O307*H307</f>
        <v>0</v>
      </c>
      <c r="Q307" s="226">
        <v>0.00147</v>
      </c>
      <c r="R307" s="226">
        <f>Q307*H307</f>
        <v>0.00147</v>
      </c>
      <c r="S307" s="226">
        <v>0</v>
      </c>
      <c r="T307" s="227">
        <f>S307*H307</f>
        <v>0</v>
      </c>
      <c r="U307" s="35"/>
      <c r="V307" s="35"/>
      <c r="W307" s="35"/>
      <c r="X307" s="35"/>
      <c r="Y307" s="35"/>
      <c r="Z307" s="35"/>
      <c r="AA307" s="35"/>
      <c r="AB307" s="35"/>
      <c r="AC307" s="35"/>
      <c r="AD307" s="35"/>
      <c r="AE307" s="35"/>
      <c r="AR307" s="228" t="s">
        <v>211</v>
      </c>
      <c r="AT307" s="228" t="s">
        <v>149</v>
      </c>
      <c r="AU307" s="228" t="s">
        <v>82</v>
      </c>
      <c r="AY307" s="14" t="s">
        <v>147</v>
      </c>
      <c r="BE307" s="229">
        <f>IF(N307="základní",J307,0)</f>
        <v>0</v>
      </c>
      <c r="BF307" s="229">
        <f>IF(N307="snížená",J307,0)</f>
        <v>0</v>
      </c>
      <c r="BG307" s="229">
        <f>IF(N307="zákl. přenesená",J307,0)</f>
        <v>0</v>
      </c>
      <c r="BH307" s="229">
        <f>IF(N307="sníž. přenesená",J307,0)</f>
        <v>0</v>
      </c>
      <c r="BI307" s="229">
        <f>IF(N307="nulová",J307,0)</f>
        <v>0</v>
      </c>
      <c r="BJ307" s="14" t="s">
        <v>78</v>
      </c>
      <c r="BK307" s="229">
        <f>ROUND(I307*H307,2)</f>
        <v>0</v>
      </c>
      <c r="BL307" s="14" t="s">
        <v>211</v>
      </c>
      <c r="BM307" s="228" t="s">
        <v>1733</v>
      </c>
    </row>
    <row r="308" s="2" customFormat="1" ht="24.15" customHeight="1">
      <c r="A308" s="35"/>
      <c r="B308" s="36"/>
      <c r="C308" s="216" t="s">
        <v>770</v>
      </c>
      <c r="D308" s="216" t="s">
        <v>149</v>
      </c>
      <c r="E308" s="217" t="s">
        <v>1734</v>
      </c>
      <c r="F308" s="218" t="s">
        <v>1735</v>
      </c>
      <c r="G308" s="219" t="s">
        <v>178</v>
      </c>
      <c r="H308" s="220">
        <v>0.002</v>
      </c>
      <c r="I308" s="221"/>
      <c r="J308" s="222">
        <f>ROUND(I308*H308,2)</f>
        <v>0</v>
      </c>
      <c r="K308" s="223"/>
      <c r="L308" s="41"/>
      <c r="M308" s="224" t="s">
        <v>1</v>
      </c>
      <c r="N308" s="225" t="s">
        <v>38</v>
      </c>
      <c r="O308" s="88"/>
      <c r="P308" s="226">
        <f>O308*H308</f>
        <v>0</v>
      </c>
      <c r="Q308" s="226">
        <v>0</v>
      </c>
      <c r="R308" s="226">
        <f>Q308*H308</f>
        <v>0</v>
      </c>
      <c r="S308" s="226">
        <v>0</v>
      </c>
      <c r="T308" s="227">
        <f>S308*H308</f>
        <v>0</v>
      </c>
      <c r="U308" s="35"/>
      <c r="V308" s="35"/>
      <c r="W308" s="35"/>
      <c r="X308" s="35"/>
      <c r="Y308" s="35"/>
      <c r="Z308" s="35"/>
      <c r="AA308" s="35"/>
      <c r="AB308" s="35"/>
      <c r="AC308" s="35"/>
      <c r="AD308" s="35"/>
      <c r="AE308" s="35"/>
      <c r="AR308" s="228" t="s">
        <v>211</v>
      </c>
      <c r="AT308" s="228" t="s">
        <v>149</v>
      </c>
      <c r="AU308" s="228" t="s">
        <v>82</v>
      </c>
      <c r="AY308" s="14" t="s">
        <v>147</v>
      </c>
      <c r="BE308" s="229">
        <f>IF(N308="základní",J308,0)</f>
        <v>0</v>
      </c>
      <c r="BF308" s="229">
        <f>IF(N308="snížená",J308,0)</f>
        <v>0</v>
      </c>
      <c r="BG308" s="229">
        <f>IF(N308="zákl. přenesená",J308,0)</f>
        <v>0</v>
      </c>
      <c r="BH308" s="229">
        <f>IF(N308="sníž. přenesená",J308,0)</f>
        <v>0</v>
      </c>
      <c r="BI308" s="229">
        <f>IF(N308="nulová",J308,0)</f>
        <v>0</v>
      </c>
      <c r="BJ308" s="14" t="s">
        <v>78</v>
      </c>
      <c r="BK308" s="229">
        <f>ROUND(I308*H308,2)</f>
        <v>0</v>
      </c>
      <c r="BL308" s="14" t="s">
        <v>211</v>
      </c>
      <c r="BM308" s="228" t="s">
        <v>1736</v>
      </c>
    </row>
    <row r="309" s="2" customFormat="1" ht="24.15" customHeight="1">
      <c r="A309" s="35"/>
      <c r="B309" s="36"/>
      <c r="C309" s="216" t="s">
        <v>774</v>
      </c>
      <c r="D309" s="216" t="s">
        <v>149</v>
      </c>
      <c r="E309" s="217" t="s">
        <v>1737</v>
      </c>
      <c r="F309" s="218" t="s">
        <v>1738</v>
      </c>
      <c r="G309" s="219" t="s">
        <v>178</v>
      </c>
      <c r="H309" s="220">
        <v>0.002</v>
      </c>
      <c r="I309" s="221"/>
      <c r="J309" s="222">
        <f>ROUND(I309*H309,2)</f>
        <v>0</v>
      </c>
      <c r="K309" s="223"/>
      <c r="L309" s="41"/>
      <c r="M309" s="224" t="s">
        <v>1</v>
      </c>
      <c r="N309" s="225" t="s">
        <v>38</v>
      </c>
      <c r="O309" s="88"/>
      <c r="P309" s="226">
        <f>O309*H309</f>
        <v>0</v>
      </c>
      <c r="Q309" s="226">
        <v>0</v>
      </c>
      <c r="R309" s="226">
        <f>Q309*H309</f>
        <v>0</v>
      </c>
      <c r="S309" s="226">
        <v>0</v>
      </c>
      <c r="T309" s="227">
        <f>S309*H309</f>
        <v>0</v>
      </c>
      <c r="U309" s="35"/>
      <c r="V309" s="35"/>
      <c r="W309" s="35"/>
      <c r="X309" s="35"/>
      <c r="Y309" s="35"/>
      <c r="Z309" s="35"/>
      <c r="AA309" s="35"/>
      <c r="AB309" s="35"/>
      <c r="AC309" s="35"/>
      <c r="AD309" s="35"/>
      <c r="AE309" s="35"/>
      <c r="AR309" s="228" t="s">
        <v>211</v>
      </c>
      <c r="AT309" s="228" t="s">
        <v>149</v>
      </c>
      <c r="AU309" s="228" t="s">
        <v>82</v>
      </c>
      <c r="AY309" s="14" t="s">
        <v>147</v>
      </c>
      <c r="BE309" s="229">
        <f>IF(N309="základní",J309,0)</f>
        <v>0</v>
      </c>
      <c r="BF309" s="229">
        <f>IF(N309="snížená",J309,0)</f>
        <v>0</v>
      </c>
      <c r="BG309" s="229">
        <f>IF(N309="zákl. přenesená",J309,0)</f>
        <v>0</v>
      </c>
      <c r="BH309" s="229">
        <f>IF(N309="sníž. přenesená",J309,0)</f>
        <v>0</v>
      </c>
      <c r="BI309" s="229">
        <f>IF(N309="nulová",J309,0)</f>
        <v>0</v>
      </c>
      <c r="BJ309" s="14" t="s">
        <v>78</v>
      </c>
      <c r="BK309" s="229">
        <f>ROUND(I309*H309,2)</f>
        <v>0</v>
      </c>
      <c r="BL309" s="14" t="s">
        <v>211</v>
      </c>
      <c r="BM309" s="228" t="s">
        <v>1739</v>
      </c>
    </row>
    <row r="310" s="12" customFormat="1" ht="22.8" customHeight="1">
      <c r="A310" s="12"/>
      <c r="B310" s="200"/>
      <c r="C310" s="201"/>
      <c r="D310" s="202" t="s">
        <v>72</v>
      </c>
      <c r="E310" s="214" t="s">
        <v>1740</v>
      </c>
      <c r="F310" s="214" t="s">
        <v>1741</v>
      </c>
      <c r="G310" s="201"/>
      <c r="H310" s="201"/>
      <c r="I310" s="204"/>
      <c r="J310" s="215">
        <f>BK310</f>
        <v>0</v>
      </c>
      <c r="K310" s="201"/>
      <c r="L310" s="206"/>
      <c r="M310" s="207"/>
      <c r="N310" s="208"/>
      <c r="O310" s="208"/>
      <c r="P310" s="209">
        <f>SUM(P311:P314)</f>
        <v>0</v>
      </c>
      <c r="Q310" s="208"/>
      <c r="R310" s="209">
        <f>SUM(R311:R314)</f>
        <v>0.0042000000000000006</v>
      </c>
      <c r="S310" s="208"/>
      <c r="T310" s="210">
        <f>SUM(T311:T314)</f>
        <v>0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11" t="s">
        <v>82</v>
      </c>
      <c r="AT310" s="212" t="s">
        <v>72</v>
      </c>
      <c r="AU310" s="212" t="s">
        <v>78</v>
      </c>
      <c r="AY310" s="211" t="s">
        <v>147</v>
      </c>
      <c r="BK310" s="213">
        <f>SUM(BK311:BK314)</f>
        <v>0</v>
      </c>
    </row>
    <row r="311" s="2" customFormat="1" ht="24.15" customHeight="1">
      <c r="A311" s="35"/>
      <c r="B311" s="36"/>
      <c r="C311" s="216" t="s">
        <v>778</v>
      </c>
      <c r="D311" s="216" t="s">
        <v>149</v>
      </c>
      <c r="E311" s="217" t="s">
        <v>1742</v>
      </c>
      <c r="F311" s="218" t="s">
        <v>1743</v>
      </c>
      <c r="G311" s="219" t="s">
        <v>222</v>
      </c>
      <c r="H311" s="220">
        <v>20</v>
      </c>
      <c r="I311" s="221"/>
      <c r="J311" s="222">
        <f>ROUND(I311*H311,2)</f>
        <v>0</v>
      </c>
      <c r="K311" s="223"/>
      <c r="L311" s="41"/>
      <c r="M311" s="224" t="s">
        <v>1</v>
      </c>
      <c r="N311" s="225" t="s">
        <v>38</v>
      </c>
      <c r="O311" s="88"/>
      <c r="P311" s="226">
        <f>O311*H311</f>
        <v>0</v>
      </c>
      <c r="Q311" s="226">
        <v>0</v>
      </c>
      <c r="R311" s="226">
        <f>Q311*H311</f>
        <v>0</v>
      </c>
      <c r="S311" s="226">
        <v>0</v>
      </c>
      <c r="T311" s="227">
        <f>S311*H311</f>
        <v>0</v>
      </c>
      <c r="U311" s="35"/>
      <c r="V311" s="35"/>
      <c r="W311" s="35"/>
      <c r="X311" s="35"/>
      <c r="Y311" s="35"/>
      <c r="Z311" s="35"/>
      <c r="AA311" s="35"/>
      <c r="AB311" s="35"/>
      <c r="AC311" s="35"/>
      <c r="AD311" s="35"/>
      <c r="AE311" s="35"/>
      <c r="AR311" s="228" t="s">
        <v>211</v>
      </c>
      <c r="AT311" s="228" t="s">
        <v>149</v>
      </c>
      <c r="AU311" s="228" t="s">
        <v>82</v>
      </c>
      <c r="AY311" s="14" t="s">
        <v>147</v>
      </c>
      <c r="BE311" s="229">
        <f>IF(N311="základní",J311,0)</f>
        <v>0</v>
      </c>
      <c r="BF311" s="229">
        <f>IF(N311="snížená",J311,0)</f>
        <v>0</v>
      </c>
      <c r="BG311" s="229">
        <f>IF(N311="zákl. přenesená",J311,0)</f>
        <v>0</v>
      </c>
      <c r="BH311" s="229">
        <f>IF(N311="sníž. přenesená",J311,0)</f>
        <v>0</v>
      </c>
      <c r="BI311" s="229">
        <f>IF(N311="nulová",J311,0)</f>
        <v>0</v>
      </c>
      <c r="BJ311" s="14" t="s">
        <v>78</v>
      </c>
      <c r="BK311" s="229">
        <f>ROUND(I311*H311,2)</f>
        <v>0</v>
      </c>
      <c r="BL311" s="14" t="s">
        <v>211</v>
      </c>
      <c r="BM311" s="228" t="s">
        <v>1744</v>
      </c>
    </row>
    <row r="312" s="2" customFormat="1" ht="21.75" customHeight="1">
      <c r="A312" s="35"/>
      <c r="B312" s="36"/>
      <c r="C312" s="230" t="s">
        <v>782</v>
      </c>
      <c r="D312" s="230" t="s">
        <v>207</v>
      </c>
      <c r="E312" s="231" t="s">
        <v>1745</v>
      </c>
      <c r="F312" s="232" t="s">
        <v>1746</v>
      </c>
      <c r="G312" s="233" t="s">
        <v>222</v>
      </c>
      <c r="H312" s="234">
        <v>21</v>
      </c>
      <c r="I312" s="235"/>
      <c r="J312" s="236">
        <f>ROUND(I312*H312,2)</f>
        <v>0</v>
      </c>
      <c r="K312" s="237"/>
      <c r="L312" s="238"/>
      <c r="M312" s="239" t="s">
        <v>1</v>
      </c>
      <c r="N312" s="240" t="s">
        <v>38</v>
      </c>
      <c r="O312" s="88"/>
      <c r="P312" s="226">
        <f>O312*H312</f>
        <v>0</v>
      </c>
      <c r="Q312" s="226">
        <v>0.00020000000000000001</v>
      </c>
      <c r="R312" s="226">
        <f>Q312*H312</f>
        <v>0.0042000000000000006</v>
      </c>
      <c r="S312" s="226">
        <v>0</v>
      </c>
      <c r="T312" s="227">
        <f>S312*H312</f>
        <v>0</v>
      </c>
      <c r="U312" s="35"/>
      <c r="V312" s="35"/>
      <c r="W312" s="35"/>
      <c r="X312" s="35"/>
      <c r="Y312" s="35"/>
      <c r="Z312" s="35"/>
      <c r="AA312" s="35"/>
      <c r="AB312" s="35"/>
      <c r="AC312" s="35"/>
      <c r="AD312" s="35"/>
      <c r="AE312" s="35"/>
      <c r="AR312" s="228" t="s">
        <v>279</v>
      </c>
      <c r="AT312" s="228" t="s">
        <v>207</v>
      </c>
      <c r="AU312" s="228" t="s">
        <v>82</v>
      </c>
      <c r="AY312" s="14" t="s">
        <v>147</v>
      </c>
      <c r="BE312" s="229">
        <f>IF(N312="základní",J312,0)</f>
        <v>0</v>
      </c>
      <c r="BF312" s="229">
        <f>IF(N312="snížená",J312,0)</f>
        <v>0</v>
      </c>
      <c r="BG312" s="229">
        <f>IF(N312="zákl. přenesená",J312,0)</f>
        <v>0</v>
      </c>
      <c r="BH312" s="229">
        <f>IF(N312="sníž. přenesená",J312,0)</f>
        <v>0</v>
      </c>
      <c r="BI312" s="229">
        <f>IF(N312="nulová",J312,0)</f>
        <v>0</v>
      </c>
      <c r="BJ312" s="14" t="s">
        <v>78</v>
      </c>
      <c r="BK312" s="229">
        <f>ROUND(I312*H312,2)</f>
        <v>0</v>
      </c>
      <c r="BL312" s="14" t="s">
        <v>211</v>
      </c>
      <c r="BM312" s="228" t="s">
        <v>1747</v>
      </c>
    </row>
    <row r="313" s="2" customFormat="1" ht="24.15" customHeight="1">
      <c r="A313" s="35"/>
      <c r="B313" s="36"/>
      <c r="C313" s="216" t="s">
        <v>786</v>
      </c>
      <c r="D313" s="216" t="s">
        <v>149</v>
      </c>
      <c r="E313" s="217" t="s">
        <v>1748</v>
      </c>
      <c r="F313" s="218" t="s">
        <v>1749</v>
      </c>
      <c r="G313" s="219" t="s">
        <v>178</v>
      </c>
      <c r="H313" s="220">
        <v>0.0040000000000000001</v>
      </c>
      <c r="I313" s="221"/>
      <c r="J313" s="222">
        <f>ROUND(I313*H313,2)</f>
        <v>0</v>
      </c>
      <c r="K313" s="223"/>
      <c r="L313" s="41"/>
      <c r="M313" s="224" t="s">
        <v>1</v>
      </c>
      <c r="N313" s="225" t="s">
        <v>38</v>
      </c>
      <c r="O313" s="88"/>
      <c r="P313" s="226">
        <f>O313*H313</f>
        <v>0</v>
      </c>
      <c r="Q313" s="226">
        <v>0</v>
      </c>
      <c r="R313" s="226">
        <f>Q313*H313</f>
        <v>0</v>
      </c>
      <c r="S313" s="226">
        <v>0</v>
      </c>
      <c r="T313" s="227">
        <f>S313*H313</f>
        <v>0</v>
      </c>
      <c r="U313" s="35"/>
      <c r="V313" s="35"/>
      <c r="W313" s="35"/>
      <c r="X313" s="35"/>
      <c r="Y313" s="35"/>
      <c r="Z313" s="35"/>
      <c r="AA313" s="35"/>
      <c r="AB313" s="35"/>
      <c r="AC313" s="35"/>
      <c r="AD313" s="35"/>
      <c r="AE313" s="35"/>
      <c r="AR313" s="228" t="s">
        <v>211</v>
      </c>
      <c r="AT313" s="228" t="s">
        <v>149</v>
      </c>
      <c r="AU313" s="228" t="s">
        <v>82</v>
      </c>
      <c r="AY313" s="14" t="s">
        <v>147</v>
      </c>
      <c r="BE313" s="229">
        <f>IF(N313="základní",J313,0)</f>
        <v>0</v>
      </c>
      <c r="BF313" s="229">
        <f>IF(N313="snížená",J313,0)</f>
        <v>0</v>
      </c>
      <c r="BG313" s="229">
        <f>IF(N313="zákl. přenesená",J313,0)</f>
        <v>0</v>
      </c>
      <c r="BH313" s="229">
        <f>IF(N313="sníž. přenesená",J313,0)</f>
        <v>0</v>
      </c>
      <c r="BI313" s="229">
        <f>IF(N313="nulová",J313,0)</f>
        <v>0</v>
      </c>
      <c r="BJ313" s="14" t="s">
        <v>78</v>
      </c>
      <c r="BK313" s="229">
        <f>ROUND(I313*H313,2)</f>
        <v>0</v>
      </c>
      <c r="BL313" s="14" t="s">
        <v>211</v>
      </c>
      <c r="BM313" s="228" t="s">
        <v>1750</v>
      </c>
    </row>
    <row r="314" s="2" customFormat="1" ht="24.15" customHeight="1">
      <c r="A314" s="35"/>
      <c r="B314" s="36"/>
      <c r="C314" s="216" t="s">
        <v>790</v>
      </c>
      <c r="D314" s="216" t="s">
        <v>149</v>
      </c>
      <c r="E314" s="217" t="s">
        <v>1751</v>
      </c>
      <c r="F314" s="218" t="s">
        <v>1752</v>
      </c>
      <c r="G314" s="219" t="s">
        <v>178</v>
      </c>
      <c r="H314" s="220">
        <v>0.02</v>
      </c>
      <c r="I314" s="221"/>
      <c r="J314" s="222">
        <f>ROUND(I314*H314,2)</f>
        <v>0</v>
      </c>
      <c r="K314" s="223"/>
      <c r="L314" s="41"/>
      <c r="M314" s="224" t="s">
        <v>1</v>
      </c>
      <c r="N314" s="225" t="s">
        <v>38</v>
      </c>
      <c r="O314" s="88"/>
      <c r="P314" s="226">
        <f>O314*H314</f>
        <v>0</v>
      </c>
      <c r="Q314" s="226">
        <v>0</v>
      </c>
      <c r="R314" s="226">
        <f>Q314*H314</f>
        <v>0</v>
      </c>
      <c r="S314" s="226">
        <v>0</v>
      </c>
      <c r="T314" s="227">
        <f>S314*H314</f>
        <v>0</v>
      </c>
      <c r="U314" s="35"/>
      <c r="V314" s="35"/>
      <c r="W314" s="35"/>
      <c r="X314" s="35"/>
      <c r="Y314" s="35"/>
      <c r="Z314" s="35"/>
      <c r="AA314" s="35"/>
      <c r="AB314" s="35"/>
      <c r="AC314" s="35"/>
      <c r="AD314" s="35"/>
      <c r="AE314" s="35"/>
      <c r="AR314" s="228" t="s">
        <v>211</v>
      </c>
      <c r="AT314" s="228" t="s">
        <v>149</v>
      </c>
      <c r="AU314" s="228" t="s">
        <v>82</v>
      </c>
      <c r="AY314" s="14" t="s">
        <v>147</v>
      </c>
      <c r="BE314" s="229">
        <f>IF(N314="základní",J314,0)</f>
        <v>0</v>
      </c>
      <c r="BF314" s="229">
        <f>IF(N314="snížená",J314,0)</f>
        <v>0</v>
      </c>
      <c r="BG314" s="229">
        <f>IF(N314="zákl. přenesená",J314,0)</f>
        <v>0</v>
      </c>
      <c r="BH314" s="229">
        <f>IF(N314="sníž. přenesená",J314,0)</f>
        <v>0</v>
      </c>
      <c r="BI314" s="229">
        <f>IF(N314="nulová",J314,0)</f>
        <v>0</v>
      </c>
      <c r="BJ314" s="14" t="s">
        <v>78</v>
      </c>
      <c r="BK314" s="229">
        <f>ROUND(I314*H314,2)</f>
        <v>0</v>
      </c>
      <c r="BL314" s="14" t="s">
        <v>211</v>
      </c>
      <c r="BM314" s="228" t="s">
        <v>1753</v>
      </c>
    </row>
    <row r="315" s="12" customFormat="1" ht="22.8" customHeight="1">
      <c r="A315" s="12"/>
      <c r="B315" s="200"/>
      <c r="C315" s="201"/>
      <c r="D315" s="202" t="s">
        <v>72</v>
      </c>
      <c r="E315" s="214" t="s">
        <v>828</v>
      </c>
      <c r="F315" s="214" t="s">
        <v>829</v>
      </c>
      <c r="G315" s="201"/>
      <c r="H315" s="201"/>
      <c r="I315" s="204"/>
      <c r="J315" s="215">
        <f>BK315</f>
        <v>0</v>
      </c>
      <c r="K315" s="201"/>
      <c r="L315" s="206"/>
      <c r="M315" s="207"/>
      <c r="N315" s="208"/>
      <c r="O315" s="208"/>
      <c r="P315" s="209">
        <f>SUM(P316:P323)</f>
        <v>0</v>
      </c>
      <c r="Q315" s="208"/>
      <c r="R315" s="209">
        <f>SUM(R316:R323)</f>
        <v>0.0047820000000000007</v>
      </c>
      <c r="S315" s="208"/>
      <c r="T315" s="210">
        <f>SUM(T316:T323)</f>
        <v>0.088999999999999996</v>
      </c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R315" s="211" t="s">
        <v>82</v>
      </c>
      <c r="AT315" s="212" t="s">
        <v>72</v>
      </c>
      <c r="AU315" s="212" t="s">
        <v>78</v>
      </c>
      <c r="AY315" s="211" t="s">
        <v>147</v>
      </c>
      <c r="BK315" s="213">
        <f>SUM(BK316:BK323)</f>
        <v>0</v>
      </c>
    </row>
    <row r="316" s="2" customFormat="1" ht="24.15" customHeight="1">
      <c r="A316" s="35"/>
      <c r="B316" s="36"/>
      <c r="C316" s="216" t="s">
        <v>794</v>
      </c>
      <c r="D316" s="216" t="s">
        <v>149</v>
      </c>
      <c r="E316" s="217" t="s">
        <v>1754</v>
      </c>
      <c r="F316" s="218" t="s">
        <v>1755</v>
      </c>
      <c r="G316" s="219" t="s">
        <v>234</v>
      </c>
      <c r="H316" s="220">
        <v>2</v>
      </c>
      <c r="I316" s="221"/>
      <c r="J316" s="222">
        <f>ROUND(I316*H316,2)</f>
        <v>0</v>
      </c>
      <c r="K316" s="223"/>
      <c r="L316" s="41"/>
      <c r="M316" s="224" t="s">
        <v>1</v>
      </c>
      <c r="N316" s="225" t="s">
        <v>38</v>
      </c>
      <c r="O316" s="88"/>
      <c r="P316" s="226">
        <f>O316*H316</f>
        <v>0</v>
      </c>
      <c r="Q316" s="226">
        <v>0</v>
      </c>
      <c r="R316" s="226">
        <f>Q316*H316</f>
        <v>0</v>
      </c>
      <c r="S316" s="226">
        <v>0</v>
      </c>
      <c r="T316" s="227">
        <f>S316*H316</f>
        <v>0</v>
      </c>
      <c r="U316" s="35"/>
      <c r="V316" s="35"/>
      <c r="W316" s="35"/>
      <c r="X316" s="35"/>
      <c r="Y316" s="35"/>
      <c r="Z316" s="35"/>
      <c r="AA316" s="35"/>
      <c r="AB316" s="35"/>
      <c r="AC316" s="35"/>
      <c r="AD316" s="35"/>
      <c r="AE316" s="35"/>
      <c r="AR316" s="228" t="s">
        <v>211</v>
      </c>
      <c r="AT316" s="228" t="s">
        <v>149</v>
      </c>
      <c r="AU316" s="228" t="s">
        <v>82</v>
      </c>
      <c r="AY316" s="14" t="s">
        <v>147</v>
      </c>
      <c r="BE316" s="229">
        <f>IF(N316="základní",J316,0)</f>
        <v>0</v>
      </c>
      <c r="BF316" s="229">
        <f>IF(N316="snížená",J316,0)</f>
        <v>0</v>
      </c>
      <c r="BG316" s="229">
        <f>IF(N316="zákl. přenesená",J316,0)</f>
        <v>0</v>
      </c>
      <c r="BH316" s="229">
        <f>IF(N316="sníž. přenesená",J316,0)</f>
        <v>0</v>
      </c>
      <c r="BI316" s="229">
        <f>IF(N316="nulová",J316,0)</f>
        <v>0</v>
      </c>
      <c r="BJ316" s="14" t="s">
        <v>78</v>
      </c>
      <c r="BK316" s="229">
        <f>ROUND(I316*H316,2)</f>
        <v>0</v>
      </c>
      <c r="BL316" s="14" t="s">
        <v>211</v>
      </c>
      <c r="BM316" s="228" t="s">
        <v>1756</v>
      </c>
    </row>
    <row r="317" s="2" customFormat="1" ht="24.15" customHeight="1">
      <c r="A317" s="35"/>
      <c r="B317" s="36"/>
      <c r="C317" s="216" t="s">
        <v>798</v>
      </c>
      <c r="D317" s="216" t="s">
        <v>149</v>
      </c>
      <c r="E317" s="217" t="s">
        <v>831</v>
      </c>
      <c r="F317" s="218" t="s">
        <v>832</v>
      </c>
      <c r="G317" s="219" t="s">
        <v>234</v>
      </c>
      <c r="H317" s="220">
        <v>2</v>
      </c>
      <c r="I317" s="221"/>
      <c r="J317" s="222">
        <f>ROUND(I317*H317,2)</f>
        <v>0</v>
      </c>
      <c r="K317" s="223"/>
      <c r="L317" s="41"/>
      <c r="M317" s="224" t="s">
        <v>1</v>
      </c>
      <c r="N317" s="225" t="s">
        <v>38</v>
      </c>
      <c r="O317" s="88"/>
      <c r="P317" s="226">
        <f>O317*H317</f>
        <v>0</v>
      </c>
      <c r="Q317" s="226">
        <v>0</v>
      </c>
      <c r="R317" s="226">
        <f>Q317*H317</f>
        <v>0</v>
      </c>
      <c r="S317" s="226">
        <v>0.044499999999999998</v>
      </c>
      <c r="T317" s="227">
        <f>S317*H317</f>
        <v>0.088999999999999996</v>
      </c>
      <c r="U317" s="35"/>
      <c r="V317" s="35"/>
      <c r="W317" s="35"/>
      <c r="X317" s="35"/>
      <c r="Y317" s="35"/>
      <c r="Z317" s="35"/>
      <c r="AA317" s="35"/>
      <c r="AB317" s="35"/>
      <c r="AC317" s="35"/>
      <c r="AD317" s="35"/>
      <c r="AE317" s="35"/>
      <c r="AR317" s="228" t="s">
        <v>211</v>
      </c>
      <c r="AT317" s="228" t="s">
        <v>149</v>
      </c>
      <c r="AU317" s="228" t="s">
        <v>82</v>
      </c>
      <c r="AY317" s="14" t="s">
        <v>147</v>
      </c>
      <c r="BE317" s="229">
        <f>IF(N317="základní",J317,0)</f>
        <v>0</v>
      </c>
      <c r="BF317" s="229">
        <f>IF(N317="snížená",J317,0)</f>
        <v>0</v>
      </c>
      <c r="BG317" s="229">
        <f>IF(N317="zákl. přenesená",J317,0)</f>
        <v>0</v>
      </c>
      <c r="BH317" s="229">
        <f>IF(N317="sníž. přenesená",J317,0)</f>
        <v>0</v>
      </c>
      <c r="BI317" s="229">
        <f>IF(N317="nulová",J317,0)</f>
        <v>0</v>
      </c>
      <c r="BJ317" s="14" t="s">
        <v>78</v>
      </c>
      <c r="BK317" s="229">
        <f>ROUND(I317*H317,2)</f>
        <v>0</v>
      </c>
      <c r="BL317" s="14" t="s">
        <v>211</v>
      </c>
      <c r="BM317" s="228" t="s">
        <v>1757</v>
      </c>
    </row>
    <row r="318" s="2" customFormat="1" ht="24.15" customHeight="1">
      <c r="A318" s="35"/>
      <c r="B318" s="36"/>
      <c r="C318" s="216" t="s">
        <v>802</v>
      </c>
      <c r="D318" s="216" t="s">
        <v>149</v>
      </c>
      <c r="E318" s="217" t="s">
        <v>1758</v>
      </c>
      <c r="F318" s="218" t="s">
        <v>1759</v>
      </c>
      <c r="G318" s="219" t="s">
        <v>189</v>
      </c>
      <c r="H318" s="220">
        <v>2</v>
      </c>
      <c r="I318" s="221"/>
      <c r="J318" s="222">
        <f>ROUND(I318*H318,2)</f>
        <v>0</v>
      </c>
      <c r="K318" s="223"/>
      <c r="L318" s="41"/>
      <c r="M318" s="224" t="s">
        <v>1</v>
      </c>
      <c r="N318" s="225" t="s">
        <v>38</v>
      </c>
      <c r="O318" s="88"/>
      <c r="P318" s="226">
        <f>O318*H318</f>
        <v>0</v>
      </c>
      <c r="Q318" s="226">
        <v>0</v>
      </c>
      <c r="R318" s="226">
        <f>Q318*H318</f>
        <v>0</v>
      </c>
      <c r="S318" s="226">
        <v>0</v>
      </c>
      <c r="T318" s="227">
        <f>S318*H318</f>
        <v>0</v>
      </c>
      <c r="U318" s="35"/>
      <c r="V318" s="35"/>
      <c r="W318" s="35"/>
      <c r="X318" s="35"/>
      <c r="Y318" s="35"/>
      <c r="Z318" s="35"/>
      <c r="AA318" s="35"/>
      <c r="AB318" s="35"/>
      <c r="AC318" s="35"/>
      <c r="AD318" s="35"/>
      <c r="AE318" s="35"/>
      <c r="AR318" s="228" t="s">
        <v>211</v>
      </c>
      <c r="AT318" s="228" t="s">
        <v>149</v>
      </c>
      <c r="AU318" s="228" t="s">
        <v>82</v>
      </c>
      <c r="AY318" s="14" t="s">
        <v>147</v>
      </c>
      <c r="BE318" s="229">
        <f>IF(N318="základní",J318,0)</f>
        <v>0</v>
      </c>
      <c r="BF318" s="229">
        <f>IF(N318="snížená",J318,0)</f>
        <v>0</v>
      </c>
      <c r="BG318" s="229">
        <f>IF(N318="zákl. přenesená",J318,0)</f>
        <v>0</v>
      </c>
      <c r="BH318" s="229">
        <f>IF(N318="sníž. přenesená",J318,0)</f>
        <v>0</v>
      </c>
      <c r="BI318" s="229">
        <f>IF(N318="nulová",J318,0)</f>
        <v>0</v>
      </c>
      <c r="BJ318" s="14" t="s">
        <v>78</v>
      </c>
      <c r="BK318" s="229">
        <f>ROUND(I318*H318,2)</f>
        <v>0</v>
      </c>
      <c r="BL318" s="14" t="s">
        <v>211</v>
      </c>
      <c r="BM318" s="228" t="s">
        <v>1760</v>
      </c>
    </row>
    <row r="319" s="2" customFormat="1" ht="16.5" customHeight="1">
      <c r="A319" s="35"/>
      <c r="B319" s="36"/>
      <c r="C319" s="230" t="s">
        <v>808</v>
      </c>
      <c r="D319" s="230" t="s">
        <v>207</v>
      </c>
      <c r="E319" s="231" t="s">
        <v>1761</v>
      </c>
      <c r="F319" s="232" t="s">
        <v>1762</v>
      </c>
      <c r="G319" s="233" t="s">
        <v>189</v>
      </c>
      <c r="H319" s="234">
        <v>2.0600000000000001</v>
      </c>
      <c r="I319" s="235"/>
      <c r="J319" s="236">
        <f>ROUND(I319*H319,2)</f>
        <v>0</v>
      </c>
      <c r="K319" s="237"/>
      <c r="L319" s="238"/>
      <c r="M319" s="239" t="s">
        <v>1</v>
      </c>
      <c r="N319" s="240" t="s">
        <v>38</v>
      </c>
      <c r="O319" s="88"/>
      <c r="P319" s="226">
        <f>O319*H319</f>
        <v>0</v>
      </c>
      <c r="Q319" s="226">
        <v>0.0022000000000000001</v>
      </c>
      <c r="R319" s="226">
        <f>Q319*H319</f>
        <v>0.0045320000000000004</v>
      </c>
      <c r="S319" s="226">
        <v>0</v>
      </c>
      <c r="T319" s="227">
        <f>S319*H319</f>
        <v>0</v>
      </c>
      <c r="U319" s="35"/>
      <c r="V319" s="35"/>
      <c r="W319" s="35"/>
      <c r="X319" s="35"/>
      <c r="Y319" s="35"/>
      <c r="Z319" s="35"/>
      <c r="AA319" s="35"/>
      <c r="AB319" s="35"/>
      <c r="AC319" s="35"/>
      <c r="AD319" s="35"/>
      <c r="AE319" s="35"/>
      <c r="AR319" s="228" t="s">
        <v>279</v>
      </c>
      <c r="AT319" s="228" t="s">
        <v>207</v>
      </c>
      <c r="AU319" s="228" t="s">
        <v>82</v>
      </c>
      <c r="AY319" s="14" t="s">
        <v>147</v>
      </c>
      <c r="BE319" s="229">
        <f>IF(N319="základní",J319,0)</f>
        <v>0</v>
      </c>
      <c r="BF319" s="229">
        <f>IF(N319="snížená",J319,0)</f>
        <v>0</v>
      </c>
      <c r="BG319" s="229">
        <f>IF(N319="zákl. přenesená",J319,0)</f>
        <v>0</v>
      </c>
      <c r="BH319" s="229">
        <f>IF(N319="sníž. přenesená",J319,0)</f>
        <v>0</v>
      </c>
      <c r="BI319" s="229">
        <f>IF(N319="nulová",J319,0)</f>
        <v>0</v>
      </c>
      <c r="BJ319" s="14" t="s">
        <v>78</v>
      </c>
      <c r="BK319" s="229">
        <f>ROUND(I319*H319,2)</f>
        <v>0</v>
      </c>
      <c r="BL319" s="14" t="s">
        <v>211</v>
      </c>
      <c r="BM319" s="228" t="s">
        <v>1763</v>
      </c>
    </row>
    <row r="320" s="2" customFormat="1" ht="24.15" customHeight="1">
      <c r="A320" s="35"/>
      <c r="B320" s="36"/>
      <c r="C320" s="216" t="s">
        <v>812</v>
      </c>
      <c r="D320" s="216" t="s">
        <v>149</v>
      </c>
      <c r="E320" s="217" t="s">
        <v>1764</v>
      </c>
      <c r="F320" s="218" t="s">
        <v>1765</v>
      </c>
      <c r="G320" s="219" t="s">
        <v>189</v>
      </c>
      <c r="H320" s="220">
        <v>2</v>
      </c>
      <c r="I320" s="221"/>
      <c r="J320" s="222">
        <f>ROUND(I320*H320,2)</f>
        <v>0</v>
      </c>
      <c r="K320" s="223"/>
      <c r="L320" s="41"/>
      <c r="M320" s="224" t="s">
        <v>1</v>
      </c>
      <c r="N320" s="225" t="s">
        <v>38</v>
      </c>
      <c r="O320" s="88"/>
      <c r="P320" s="226">
        <f>O320*H320</f>
        <v>0</v>
      </c>
      <c r="Q320" s="226">
        <v>1.0000000000000001E-05</v>
      </c>
      <c r="R320" s="226">
        <f>Q320*H320</f>
        <v>2.0000000000000002E-05</v>
      </c>
      <c r="S320" s="226">
        <v>0</v>
      </c>
      <c r="T320" s="227">
        <f>S320*H320</f>
        <v>0</v>
      </c>
      <c r="U320" s="35"/>
      <c r="V320" s="35"/>
      <c r="W320" s="35"/>
      <c r="X320" s="35"/>
      <c r="Y320" s="35"/>
      <c r="Z320" s="35"/>
      <c r="AA320" s="35"/>
      <c r="AB320" s="35"/>
      <c r="AC320" s="35"/>
      <c r="AD320" s="35"/>
      <c r="AE320" s="35"/>
      <c r="AR320" s="228" t="s">
        <v>211</v>
      </c>
      <c r="AT320" s="228" t="s">
        <v>149</v>
      </c>
      <c r="AU320" s="228" t="s">
        <v>82</v>
      </c>
      <c r="AY320" s="14" t="s">
        <v>147</v>
      </c>
      <c r="BE320" s="229">
        <f>IF(N320="základní",J320,0)</f>
        <v>0</v>
      </c>
      <c r="BF320" s="229">
        <f>IF(N320="snížená",J320,0)</f>
        <v>0</v>
      </c>
      <c r="BG320" s="229">
        <f>IF(N320="zákl. přenesená",J320,0)</f>
        <v>0</v>
      </c>
      <c r="BH320" s="229">
        <f>IF(N320="sníž. přenesená",J320,0)</f>
        <v>0</v>
      </c>
      <c r="BI320" s="229">
        <f>IF(N320="nulová",J320,0)</f>
        <v>0</v>
      </c>
      <c r="BJ320" s="14" t="s">
        <v>78</v>
      </c>
      <c r="BK320" s="229">
        <f>ROUND(I320*H320,2)</f>
        <v>0</v>
      </c>
      <c r="BL320" s="14" t="s">
        <v>211</v>
      </c>
      <c r="BM320" s="228" t="s">
        <v>1766</v>
      </c>
    </row>
    <row r="321" s="2" customFormat="1" ht="37.8" customHeight="1">
      <c r="A321" s="35"/>
      <c r="B321" s="36"/>
      <c r="C321" s="230" t="s">
        <v>816</v>
      </c>
      <c r="D321" s="230" t="s">
        <v>207</v>
      </c>
      <c r="E321" s="231" t="s">
        <v>1767</v>
      </c>
      <c r="F321" s="232" t="s">
        <v>1768</v>
      </c>
      <c r="G321" s="233" t="s">
        <v>234</v>
      </c>
      <c r="H321" s="234">
        <v>2.2999999999999998</v>
      </c>
      <c r="I321" s="235"/>
      <c r="J321" s="236">
        <f>ROUND(I321*H321,2)</f>
        <v>0</v>
      </c>
      <c r="K321" s="237"/>
      <c r="L321" s="238"/>
      <c r="M321" s="239" t="s">
        <v>1</v>
      </c>
      <c r="N321" s="240" t="s">
        <v>38</v>
      </c>
      <c r="O321" s="88"/>
      <c r="P321" s="226">
        <f>O321*H321</f>
        <v>0</v>
      </c>
      <c r="Q321" s="226">
        <v>0.00010000000000000001</v>
      </c>
      <c r="R321" s="226">
        <f>Q321*H321</f>
        <v>0.00022999999999999998</v>
      </c>
      <c r="S321" s="226">
        <v>0</v>
      </c>
      <c r="T321" s="227">
        <f>S321*H321</f>
        <v>0</v>
      </c>
      <c r="U321" s="35"/>
      <c r="V321" s="35"/>
      <c r="W321" s="35"/>
      <c r="X321" s="35"/>
      <c r="Y321" s="35"/>
      <c r="Z321" s="35"/>
      <c r="AA321" s="35"/>
      <c r="AB321" s="35"/>
      <c r="AC321" s="35"/>
      <c r="AD321" s="35"/>
      <c r="AE321" s="35"/>
      <c r="AR321" s="228" t="s">
        <v>279</v>
      </c>
      <c r="AT321" s="228" t="s">
        <v>207</v>
      </c>
      <c r="AU321" s="228" t="s">
        <v>82</v>
      </c>
      <c r="AY321" s="14" t="s">
        <v>147</v>
      </c>
      <c r="BE321" s="229">
        <f>IF(N321="základní",J321,0)</f>
        <v>0</v>
      </c>
      <c r="BF321" s="229">
        <f>IF(N321="snížená",J321,0)</f>
        <v>0</v>
      </c>
      <c r="BG321" s="229">
        <f>IF(N321="zákl. přenesená",J321,0)</f>
        <v>0</v>
      </c>
      <c r="BH321" s="229">
        <f>IF(N321="sníž. přenesená",J321,0)</f>
        <v>0</v>
      </c>
      <c r="BI321" s="229">
        <f>IF(N321="nulová",J321,0)</f>
        <v>0</v>
      </c>
      <c r="BJ321" s="14" t="s">
        <v>78</v>
      </c>
      <c r="BK321" s="229">
        <f>ROUND(I321*H321,2)</f>
        <v>0</v>
      </c>
      <c r="BL321" s="14" t="s">
        <v>211</v>
      </c>
      <c r="BM321" s="228" t="s">
        <v>1769</v>
      </c>
    </row>
    <row r="322" s="2" customFormat="1" ht="24.15" customHeight="1">
      <c r="A322" s="35"/>
      <c r="B322" s="36"/>
      <c r="C322" s="216" t="s">
        <v>820</v>
      </c>
      <c r="D322" s="216" t="s">
        <v>149</v>
      </c>
      <c r="E322" s="217" t="s">
        <v>851</v>
      </c>
      <c r="F322" s="218" t="s">
        <v>852</v>
      </c>
      <c r="G322" s="219" t="s">
        <v>178</v>
      </c>
      <c r="H322" s="220">
        <v>0.0050000000000000001</v>
      </c>
      <c r="I322" s="221"/>
      <c r="J322" s="222">
        <f>ROUND(I322*H322,2)</f>
        <v>0</v>
      </c>
      <c r="K322" s="223"/>
      <c r="L322" s="41"/>
      <c r="M322" s="224" t="s">
        <v>1</v>
      </c>
      <c r="N322" s="225" t="s">
        <v>38</v>
      </c>
      <c r="O322" s="88"/>
      <c r="P322" s="226">
        <f>O322*H322</f>
        <v>0</v>
      </c>
      <c r="Q322" s="226">
        <v>0</v>
      </c>
      <c r="R322" s="226">
        <f>Q322*H322</f>
        <v>0</v>
      </c>
      <c r="S322" s="226">
        <v>0</v>
      </c>
      <c r="T322" s="227">
        <f>S322*H322</f>
        <v>0</v>
      </c>
      <c r="U322" s="35"/>
      <c r="V322" s="35"/>
      <c r="W322" s="35"/>
      <c r="X322" s="35"/>
      <c r="Y322" s="35"/>
      <c r="Z322" s="35"/>
      <c r="AA322" s="35"/>
      <c r="AB322" s="35"/>
      <c r="AC322" s="35"/>
      <c r="AD322" s="35"/>
      <c r="AE322" s="35"/>
      <c r="AR322" s="228" t="s">
        <v>211</v>
      </c>
      <c r="AT322" s="228" t="s">
        <v>149</v>
      </c>
      <c r="AU322" s="228" t="s">
        <v>82</v>
      </c>
      <c r="AY322" s="14" t="s">
        <v>147</v>
      </c>
      <c r="BE322" s="229">
        <f>IF(N322="základní",J322,0)</f>
        <v>0</v>
      </c>
      <c r="BF322" s="229">
        <f>IF(N322="snížená",J322,0)</f>
        <v>0</v>
      </c>
      <c r="BG322" s="229">
        <f>IF(N322="zákl. přenesená",J322,0)</f>
        <v>0</v>
      </c>
      <c r="BH322" s="229">
        <f>IF(N322="sníž. přenesená",J322,0)</f>
        <v>0</v>
      </c>
      <c r="BI322" s="229">
        <f>IF(N322="nulová",J322,0)</f>
        <v>0</v>
      </c>
      <c r="BJ322" s="14" t="s">
        <v>78</v>
      </c>
      <c r="BK322" s="229">
        <f>ROUND(I322*H322,2)</f>
        <v>0</v>
      </c>
      <c r="BL322" s="14" t="s">
        <v>211</v>
      </c>
      <c r="BM322" s="228" t="s">
        <v>1770</v>
      </c>
    </row>
    <row r="323" s="2" customFormat="1" ht="33" customHeight="1">
      <c r="A323" s="35"/>
      <c r="B323" s="36"/>
      <c r="C323" s="216" t="s">
        <v>824</v>
      </c>
      <c r="D323" s="216" t="s">
        <v>149</v>
      </c>
      <c r="E323" s="217" t="s">
        <v>855</v>
      </c>
      <c r="F323" s="218" t="s">
        <v>856</v>
      </c>
      <c r="G323" s="219" t="s">
        <v>178</v>
      </c>
      <c r="H323" s="220">
        <v>0.025000000000000001</v>
      </c>
      <c r="I323" s="221"/>
      <c r="J323" s="222">
        <f>ROUND(I323*H323,2)</f>
        <v>0</v>
      </c>
      <c r="K323" s="223"/>
      <c r="L323" s="41"/>
      <c r="M323" s="224" t="s">
        <v>1</v>
      </c>
      <c r="N323" s="225" t="s">
        <v>38</v>
      </c>
      <c r="O323" s="88"/>
      <c r="P323" s="226">
        <f>O323*H323</f>
        <v>0</v>
      </c>
      <c r="Q323" s="226">
        <v>0</v>
      </c>
      <c r="R323" s="226">
        <f>Q323*H323</f>
        <v>0</v>
      </c>
      <c r="S323" s="226">
        <v>0</v>
      </c>
      <c r="T323" s="227">
        <f>S323*H323</f>
        <v>0</v>
      </c>
      <c r="U323" s="35"/>
      <c r="V323" s="35"/>
      <c r="W323" s="35"/>
      <c r="X323" s="35"/>
      <c r="Y323" s="35"/>
      <c r="Z323" s="35"/>
      <c r="AA323" s="35"/>
      <c r="AB323" s="35"/>
      <c r="AC323" s="35"/>
      <c r="AD323" s="35"/>
      <c r="AE323" s="35"/>
      <c r="AR323" s="228" t="s">
        <v>211</v>
      </c>
      <c r="AT323" s="228" t="s">
        <v>149</v>
      </c>
      <c r="AU323" s="228" t="s">
        <v>82</v>
      </c>
      <c r="AY323" s="14" t="s">
        <v>147</v>
      </c>
      <c r="BE323" s="229">
        <f>IF(N323="základní",J323,0)</f>
        <v>0</v>
      </c>
      <c r="BF323" s="229">
        <f>IF(N323="snížená",J323,0)</f>
        <v>0</v>
      </c>
      <c r="BG323" s="229">
        <f>IF(N323="zákl. přenesená",J323,0)</f>
        <v>0</v>
      </c>
      <c r="BH323" s="229">
        <f>IF(N323="sníž. přenesená",J323,0)</f>
        <v>0</v>
      </c>
      <c r="BI323" s="229">
        <f>IF(N323="nulová",J323,0)</f>
        <v>0</v>
      </c>
      <c r="BJ323" s="14" t="s">
        <v>78</v>
      </c>
      <c r="BK323" s="229">
        <f>ROUND(I323*H323,2)</f>
        <v>0</v>
      </c>
      <c r="BL323" s="14" t="s">
        <v>211</v>
      </c>
      <c r="BM323" s="228" t="s">
        <v>1771</v>
      </c>
    </row>
    <row r="324" s="12" customFormat="1" ht="25.92" customHeight="1">
      <c r="A324" s="12"/>
      <c r="B324" s="200"/>
      <c r="C324" s="201"/>
      <c r="D324" s="202" t="s">
        <v>72</v>
      </c>
      <c r="E324" s="203" t="s">
        <v>207</v>
      </c>
      <c r="F324" s="203" t="s">
        <v>1265</v>
      </c>
      <c r="G324" s="201"/>
      <c r="H324" s="201"/>
      <c r="I324" s="204"/>
      <c r="J324" s="205">
        <f>BK324</f>
        <v>0</v>
      </c>
      <c r="K324" s="201"/>
      <c r="L324" s="206"/>
      <c r="M324" s="207"/>
      <c r="N324" s="208"/>
      <c r="O324" s="208"/>
      <c r="P324" s="209">
        <f>P325</f>
        <v>0</v>
      </c>
      <c r="Q324" s="208"/>
      <c r="R324" s="209">
        <f>R325</f>
        <v>0.0055200000000000006</v>
      </c>
      <c r="S324" s="208"/>
      <c r="T324" s="210">
        <f>T325</f>
        <v>0</v>
      </c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R324" s="211" t="s">
        <v>85</v>
      </c>
      <c r="AT324" s="212" t="s">
        <v>72</v>
      </c>
      <c r="AU324" s="212" t="s">
        <v>73</v>
      </c>
      <c r="AY324" s="211" t="s">
        <v>147</v>
      </c>
      <c r="BK324" s="213">
        <f>BK325</f>
        <v>0</v>
      </c>
    </row>
    <row r="325" s="12" customFormat="1" ht="22.8" customHeight="1">
      <c r="A325" s="12"/>
      <c r="B325" s="200"/>
      <c r="C325" s="201"/>
      <c r="D325" s="202" t="s">
        <v>72</v>
      </c>
      <c r="E325" s="214" t="s">
        <v>1772</v>
      </c>
      <c r="F325" s="214" t="s">
        <v>1773</v>
      </c>
      <c r="G325" s="201"/>
      <c r="H325" s="201"/>
      <c r="I325" s="204"/>
      <c r="J325" s="215">
        <f>BK325</f>
        <v>0</v>
      </c>
      <c r="K325" s="201"/>
      <c r="L325" s="206"/>
      <c r="M325" s="207"/>
      <c r="N325" s="208"/>
      <c r="O325" s="208"/>
      <c r="P325" s="209">
        <f>SUM(P326:P327)</f>
        <v>0</v>
      </c>
      <c r="Q325" s="208"/>
      <c r="R325" s="209">
        <f>SUM(R326:R327)</f>
        <v>0.0055200000000000006</v>
      </c>
      <c r="S325" s="208"/>
      <c r="T325" s="210">
        <f>SUM(T326:T327)</f>
        <v>0</v>
      </c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R325" s="211" t="s">
        <v>85</v>
      </c>
      <c r="AT325" s="212" t="s">
        <v>72</v>
      </c>
      <c r="AU325" s="212" t="s">
        <v>78</v>
      </c>
      <c r="AY325" s="211" t="s">
        <v>147</v>
      </c>
      <c r="BK325" s="213">
        <f>SUM(BK326:BK327)</f>
        <v>0</v>
      </c>
    </row>
    <row r="326" s="2" customFormat="1" ht="37.8" customHeight="1">
      <c r="A326" s="35"/>
      <c r="B326" s="36"/>
      <c r="C326" s="216" t="s">
        <v>830</v>
      </c>
      <c r="D326" s="216" t="s">
        <v>149</v>
      </c>
      <c r="E326" s="217" t="s">
        <v>1774</v>
      </c>
      <c r="F326" s="218" t="s">
        <v>1775</v>
      </c>
      <c r="G326" s="219" t="s">
        <v>222</v>
      </c>
      <c r="H326" s="220">
        <v>20</v>
      </c>
      <c r="I326" s="221"/>
      <c r="J326" s="222">
        <f>ROUND(I326*H326,2)</f>
        <v>0</v>
      </c>
      <c r="K326" s="223"/>
      <c r="L326" s="41"/>
      <c r="M326" s="224" t="s">
        <v>1</v>
      </c>
      <c r="N326" s="225" t="s">
        <v>38</v>
      </c>
      <c r="O326" s="88"/>
      <c r="P326" s="226">
        <f>O326*H326</f>
        <v>0</v>
      </c>
      <c r="Q326" s="226">
        <v>0</v>
      </c>
      <c r="R326" s="226">
        <f>Q326*H326</f>
        <v>0</v>
      </c>
      <c r="S326" s="226">
        <v>0</v>
      </c>
      <c r="T326" s="227">
        <f>S326*H326</f>
        <v>0</v>
      </c>
      <c r="U326" s="35"/>
      <c r="V326" s="35"/>
      <c r="W326" s="35"/>
      <c r="X326" s="35"/>
      <c r="Y326" s="35"/>
      <c r="Z326" s="35"/>
      <c r="AA326" s="35"/>
      <c r="AB326" s="35"/>
      <c r="AC326" s="35"/>
      <c r="AD326" s="35"/>
      <c r="AE326" s="35"/>
      <c r="AR326" s="228" t="s">
        <v>408</v>
      </c>
      <c r="AT326" s="228" t="s">
        <v>149</v>
      </c>
      <c r="AU326" s="228" t="s">
        <v>82</v>
      </c>
      <c r="AY326" s="14" t="s">
        <v>147</v>
      </c>
      <c r="BE326" s="229">
        <f>IF(N326="základní",J326,0)</f>
        <v>0</v>
      </c>
      <c r="BF326" s="229">
        <f>IF(N326="snížená",J326,0)</f>
        <v>0</v>
      </c>
      <c r="BG326" s="229">
        <f>IF(N326="zákl. přenesená",J326,0)</f>
        <v>0</v>
      </c>
      <c r="BH326" s="229">
        <f>IF(N326="sníž. přenesená",J326,0)</f>
        <v>0</v>
      </c>
      <c r="BI326" s="229">
        <f>IF(N326="nulová",J326,0)</f>
        <v>0</v>
      </c>
      <c r="BJ326" s="14" t="s">
        <v>78</v>
      </c>
      <c r="BK326" s="229">
        <f>ROUND(I326*H326,2)</f>
        <v>0</v>
      </c>
      <c r="BL326" s="14" t="s">
        <v>408</v>
      </c>
      <c r="BM326" s="228" t="s">
        <v>1776</v>
      </c>
    </row>
    <row r="327" s="2" customFormat="1" ht="37.8" customHeight="1">
      <c r="A327" s="35"/>
      <c r="B327" s="36"/>
      <c r="C327" s="230" t="s">
        <v>834</v>
      </c>
      <c r="D327" s="230" t="s">
        <v>207</v>
      </c>
      <c r="E327" s="231" t="s">
        <v>1777</v>
      </c>
      <c r="F327" s="232" t="s">
        <v>1778</v>
      </c>
      <c r="G327" s="233" t="s">
        <v>222</v>
      </c>
      <c r="H327" s="234">
        <v>24</v>
      </c>
      <c r="I327" s="235"/>
      <c r="J327" s="236">
        <f>ROUND(I327*H327,2)</f>
        <v>0</v>
      </c>
      <c r="K327" s="237"/>
      <c r="L327" s="238"/>
      <c r="M327" s="246" t="s">
        <v>1</v>
      </c>
      <c r="N327" s="247" t="s">
        <v>38</v>
      </c>
      <c r="O327" s="243"/>
      <c r="P327" s="244">
        <f>O327*H327</f>
        <v>0</v>
      </c>
      <c r="Q327" s="244">
        <v>0.00023000000000000001</v>
      </c>
      <c r="R327" s="244">
        <f>Q327*H327</f>
        <v>0.0055200000000000006</v>
      </c>
      <c r="S327" s="244">
        <v>0</v>
      </c>
      <c r="T327" s="245">
        <f>S327*H327</f>
        <v>0</v>
      </c>
      <c r="U327" s="35"/>
      <c r="V327" s="35"/>
      <c r="W327" s="35"/>
      <c r="X327" s="35"/>
      <c r="Y327" s="35"/>
      <c r="Z327" s="35"/>
      <c r="AA327" s="35"/>
      <c r="AB327" s="35"/>
      <c r="AC327" s="35"/>
      <c r="AD327" s="35"/>
      <c r="AE327" s="35"/>
      <c r="AR327" s="228" t="s">
        <v>1209</v>
      </c>
      <c r="AT327" s="228" t="s">
        <v>207</v>
      </c>
      <c r="AU327" s="228" t="s">
        <v>82</v>
      </c>
      <c r="AY327" s="14" t="s">
        <v>147</v>
      </c>
      <c r="BE327" s="229">
        <f>IF(N327="základní",J327,0)</f>
        <v>0</v>
      </c>
      <c r="BF327" s="229">
        <f>IF(N327="snížená",J327,0)</f>
        <v>0</v>
      </c>
      <c r="BG327" s="229">
        <f>IF(N327="zákl. přenesená",J327,0)</f>
        <v>0</v>
      </c>
      <c r="BH327" s="229">
        <f>IF(N327="sníž. přenesená",J327,0)</f>
        <v>0</v>
      </c>
      <c r="BI327" s="229">
        <f>IF(N327="nulová",J327,0)</f>
        <v>0</v>
      </c>
      <c r="BJ327" s="14" t="s">
        <v>78</v>
      </c>
      <c r="BK327" s="229">
        <f>ROUND(I327*H327,2)</f>
        <v>0</v>
      </c>
      <c r="BL327" s="14" t="s">
        <v>408</v>
      </c>
      <c r="BM327" s="228" t="s">
        <v>1779</v>
      </c>
    </row>
    <row r="328" s="2" customFormat="1" ht="6.96" customHeight="1">
      <c r="A328" s="35"/>
      <c r="B328" s="63"/>
      <c r="C328" s="64"/>
      <c r="D328" s="64"/>
      <c r="E328" s="64"/>
      <c r="F328" s="64"/>
      <c r="G328" s="64"/>
      <c r="H328" s="64"/>
      <c r="I328" s="64"/>
      <c r="J328" s="64"/>
      <c r="K328" s="64"/>
      <c r="L328" s="41"/>
      <c r="M328" s="35"/>
      <c r="O328" s="35"/>
      <c r="P328" s="35"/>
      <c r="Q328" s="35"/>
      <c r="R328" s="35"/>
      <c r="S328" s="35"/>
      <c r="T328" s="35"/>
      <c r="U328" s="35"/>
      <c r="V328" s="35"/>
      <c r="W328" s="35"/>
      <c r="X328" s="35"/>
      <c r="Y328" s="35"/>
      <c r="Z328" s="35"/>
      <c r="AA328" s="35"/>
      <c r="AB328" s="35"/>
      <c r="AC328" s="35"/>
      <c r="AD328" s="35"/>
      <c r="AE328" s="35"/>
    </row>
  </sheetData>
  <sheetProtection sheet="1" autoFilter="0" formatColumns="0" formatRows="0" objects="1" scenarios="1" spinCount="100000" saltValue="Etdaqg7T6L1JkZuVYoJqOt1z4tdDXxY4/EjRTZ/zWILiHZV/1vyyHxIPrsPHYi5jx7t5TobLEsSKFvWUjvRcyw==" hashValue="bmzWSGelO86sf5PUiq+DsW0lQeZnSpXj02aZu2RtYXesQnSQ6xCH2f2HjheotqCuj9pQQoC0fK3ddy8g69phbA==" algorithmName="SHA-512" password="CC35"/>
  <autoFilter ref="C136:K327"/>
  <mergeCells count="9">
    <mergeCell ref="E7:H7"/>
    <mergeCell ref="E9:H9"/>
    <mergeCell ref="E18:H18"/>
    <mergeCell ref="E27:H27"/>
    <mergeCell ref="E85:H85"/>
    <mergeCell ref="E87:H87"/>
    <mergeCell ref="E127:H127"/>
    <mergeCell ref="E129:H12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87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Kalinův mlýn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1780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14. 12. 2023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ROUND(J125,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ROUND((SUM(BE125:BE245)),  2)</f>
        <v>0</v>
      </c>
      <c r="G33" s="35"/>
      <c r="H33" s="35"/>
      <c r="I33" s="152">
        <v>0.20999999999999999</v>
      </c>
      <c r="J33" s="151">
        <f>ROUND(((SUM(BE125:BE245))*I33),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ROUND((SUM(BF125:BF245)),  2)</f>
        <v>0</v>
      </c>
      <c r="G34" s="35"/>
      <c r="H34" s="35"/>
      <c r="I34" s="152">
        <v>0.14999999999999999</v>
      </c>
      <c r="J34" s="151">
        <f>ROUND(((SUM(BF125:BF245))*I34),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ROUND((SUM(BG125:BG245)),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ROUND((SUM(BH125:BH245)),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ROUND((SUM(BI125:BI245)),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Kalinův mlýn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3 - Elektroinstalace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J125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J126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111</v>
      </c>
      <c r="E98" s="185"/>
      <c r="F98" s="185"/>
      <c r="G98" s="185"/>
      <c r="H98" s="185"/>
      <c r="I98" s="185"/>
      <c r="J98" s="186">
        <f>J127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112</v>
      </c>
      <c r="E99" s="185"/>
      <c r="F99" s="185"/>
      <c r="G99" s="185"/>
      <c r="H99" s="185"/>
      <c r="I99" s="185"/>
      <c r="J99" s="186">
        <f>J129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113</v>
      </c>
      <c r="E100" s="185"/>
      <c r="F100" s="185"/>
      <c r="G100" s="185"/>
      <c r="H100" s="185"/>
      <c r="I100" s="185"/>
      <c r="J100" s="186">
        <f>J134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114</v>
      </c>
      <c r="E101" s="185"/>
      <c r="F101" s="185"/>
      <c r="G101" s="185"/>
      <c r="H101" s="185"/>
      <c r="I101" s="185"/>
      <c r="J101" s="186">
        <f>J140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76"/>
      <c r="C102" s="177"/>
      <c r="D102" s="178" t="s">
        <v>115</v>
      </c>
      <c r="E102" s="179"/>
      <c r="F102" s="179"/>
      <c r="G102" s="179"/>
      <c r="H102" s="179"/>
      <c r="I102" s="179"/>
      <c r="J102" s="180">
        <f>J143</f>
        <v>0</v>
      </c>
      <c r="K102" s="177"/>
      <c r="L102" s="181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10" customFormat="1" ht="19.92" customHeight="1">
      <c r="A103" s="10"/>
      <c r="B103" s="182"/>
      <c r="C103" s="183"/>
      <c r="D103" s="184" t="s">
        <v>1288</v>
      </c>
      <c r="E103" s="185"/>
      <c r="F103" s="185"/>
      <c r="G103" s="185"/>
      <c r="H103" s="185"/>
      <c r="I103" s="185"/>
      <c r="J103" s="186">
        <f>J144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2"/>
      <c r="C104" s="183"/>
      <c r="D104" s="184" t="s">
        <v>1781</v>
      </c>
      <c r="E104" s="185"/>
      <c r="F104" s="185"/>
      <c r="G104" s="185"/>
      <c r="H104" s="185"/>
      <c r="I104" s="185"/>
      <c r="J104" s="186">
        <f>J222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6"/>
      <c r="C105" s="177"/>
      <c r="D105" s="178" t="s">
        <v>1782</v>
      </c>
      <c r="E105" s="179"/>
      <c r="F105" s="179"/>
      <c r="G105" s="179"/>
      <c r="H105" s="179"/>
      <c r="I105" s="179"/>
      <c r="J105" s="180">
        <f>J236</f>
        <v>0</v>
      </c>
      <c r="K105" s="177"/>
      <c r="L105" s="181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2" customFormat="1" ht="21.84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6.96" customHeight="1">
      <c r="A107" s="35"/>
      <c r="B107" s="63"/>
      <c r="C107" s="64"/>
      <c r="D107" s="64"/>
      <c r="E107" s="64"/>
      <c r="F107" s="64"/>
      <c r="G107" s="64"/>
      <c r="H107" s="64"/>
      <c r="I107" s="64"/>
      <c r="J107" s="64"/>
      <c r="K107" s="64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11" s="2" customFormat="1" ht="6.96" customHeight="1">
      <c r="A111" s="35"/>
      <c r="B111" s="65"/>
      <c r="C111" s="66"/>
      <c r="D111" s="66"/>
      <c r="E111" s="66"/>
      <c r="F111" s="66"/>
      <c r="G111" s="66"/>
      <c r="H111" s="66"/>
      <c r="I111" s="66"/>
      <c r="J111" s="66"/>
      <c r="K111" s="66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24.96" customHeight="1">
      <c r="A112" s="35"/>
      <c r="B112" s="36"/>
      <c r="C112" s="20" t="s">
        <v>132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16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171" t="str">
        <f>E7</f>
        <v>Kalinův mlýn</v>
      </c>
      <c r="F115" s="29"/>
      <c r="G115" s="29"/>
      <c r="H115" s="29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2" customHeight="1">
      <c r="A116" s="35"/>
      <c r="B116" s="36"/>
      <c r="C116" s="29" t="s">
        <v>98</v>
      </c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6.5" customHeight="1">
      <c r="A117" s="35"/>
      <c r="B117" s="36"/>
      <c r="C117" s="37"/>
      <c r="D117" s="37"/>
      <c r="E117" s="73" t="str">
        <f>E9</f>
        <v>3 - Elektroinstalace</v>
      </c>
      <c r="F117" s="37"/>
      <c r="G117" s="37"/>
      <c r="H117" s="37"/>
      <c r="I117" s="37"/>
      <c r="J117" s="37"/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2" customHeight="1">
      <c r="A119" s="35"/>
      <c r="B119" s="36"/>
      <c r="C119" s="29" t="s">
        <v>20</v>
      </c>
      <c r="D119" s="37"/>
      <c r="E119" s="37"/>
      <c r="F119" s="24" t="str">
        <f>F12</f>
        <v xml:space="preserve"> </v>
      </c>
      <c r="G119" s="37"/>
      <c r="H119" s="37"/>
      <c r="I119" s="29" t="s">
        <v>22</v>
      </c>
      <c r="J119" s="76" t="str">
        <f>IF(J12="","",J12)</f>
        <v>14. 12. 2023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6.96" customHeight="1">
      <c r="A120" s="35"/>
      <c r="B120" s="36"/>
      <c r="C120" s="37"/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5.15" customHeight="1">
      <c r="A121" s="35"/>
      <c r="B121" s="36"/>
      <c r="C121" s="29" t="s">
        <v>24</v>
      </c>
      <c r="D121" s="37"/>
      <c r="E121" s="37"/>
      <c r="F121" s="24" t="str">
        <f>E15</f>
        <v xml:space="preserve"> </v>
      </c>
      <c r="G121" s="37"/>
      <c r="H121" s="37"/>
      <c r="I121" s="29" t="s">
        <v>29</v>
      </c>
      <c r="J121" s="33" t="str">
        <f>E21</f>
        <v xml:space="preserve"> </v>
      </c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5.15" customHeight="1">
      <c r="A122" s="35"/>
      <c r="B122" s="36"/>
      <c r="C122" s="29" t="s">
        <v>27</v>
      </c>
      <c r="D122" s="37"/>
      <c r="E122" s="37"/>
      <c r="F122" s="24" t="str">
        <f>IF(E18="","",E18)</f>
        <v>Vyplň údaj</v>
      </c>
      <c r="G122" s="37"/>
      <c r="H122" s="37"/>
      <c r="I122" s="29" t="s">
        <v>31</v>
      </c>
      <c r="J122" s="33" t="str">
        <f>E24</f>
        <v xml:space="preserve"> </v>
      </c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0.32" customHeight="1">
      <c r="A123" s="35"/>
      <c r="B123" s="36"/>
      <c r="C123" s="37"/>
      <c r="D123" s="37"/>
      <c r="E123" s="37"/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11" customFormat="1" ht="29.28" customHeight="1">
      <c r="A124" s="188"/>
      <c r="B124" s="189"/>
      <c r="C124" s="190" t="s">
        <v>133</v>
      </c>
      <c r="D124" s="191" t="s">
        <v>58</v>
      </c>
      <c r="E124" s="191" t="s">
        <v>54</v>
      </c>
      <c r="F124" s="191" t="s">
        <v>55</v>
      </c>
      <c r="G124" s="191" t="s">
        <v>134</v>
      </c>
      <c r="H124" s="191" t="s">
        <v>135</v>
      </c>
      <c r="I124" s="191" t="s">
        <v>136</v>
      </c>
      <c r="J124" s="192" t="s">
        <v>102</v>
      </c>
      <c r="K124" s="193" t="s">
        <v>137</v>
      </c>
      <c r="L124" s="194"/>
      <c r="M124" s="97" t="s">
        <v>1</v>
      </c>
      <c r="N124" s="98" t="s">
        <v>37</v>
      </c>
      <c r="O124" s="98" t="s">
        <v>138</v>
      </c>
      <c r="P124" s="98" t="s">
        <v>139</v>
      </c>
      <c r="Q124" s="98" t="s">
        <v>140</v>
      </c>
      <c r="R124" s="98" t="s">
        <v>141</v>
      </c>
      <c r="S124" s="98" t="s">
        <v>142</v>
      </c>
      <c r="T124" s="99" t="s">
        <v>143</v>
      </c>
      <c r="U124" s="188"/>
      <c r="V124" s="188"/>
      <c r="W124" s="188"/>
      <c r="X124" s="188"/>
      <c r="Y124" s="188"/>
      <c r="Z124" s="188"/>
      <c r="AA124" s="188"/>
      <c r="AB124" s="188"/>
      <c r="AC124" s="188"/>
      <c r="AD124" s="188"/>
      <c r="AE124" s="188"/>
    </row>
    <row r="125" s="2" customFormat="1" ht="22.8" customHeight="1">
      <c r="A125" s="35"/>
      <c r="B125" s="36"/>
      <c r="C125" s="104" t="s">
        <v>144</v>
      </c>
      <c r="D125" s="37"/>
      <c r="E125" s="37"/>
      <c r="F125" s="37"/>
      <c r="G125" s="37"/>
      <c r="H125" s="37"/>
      <c r="I125" s="37"/>
      <c r="J125" s="195">
        <f>BK125</f>
        <v>0</v>
      </c>
      <c r="K125" s="37"/>
      <c r="L125" s="41"/>
      <c r="M125" s="100"/>
      <c r="N125" s="196"/>
      <c r="O125" s="101"/>
      <c r="P125" s="197">
        <f>P126+P143+P236</f>
        <v>0</v>
      </c>
      <c r="Q125" s="101"/>
      <c r="R125" s="197">
        <f>R126+R143+R236</f>
        <v>14.655017000000001</v>
      </c>
      <c r="S125" s="101"/>
      <c r="T125" s="198">
        <f>T126+T143+T236</f>
        <v>3.4450400000000001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T125" s="14" t="s">
        <v>72</v>
      </c>
      <c r="AU125" s="14" t="s">
        <v>104</v>
      </c>
      <c r="BK125" s="199">
        <f>BK126+BK143+BK236</f>
        <v>0</v>
      </c>
    </row>
    <row r="126" s="12" customFormat="1" ht="25.92" customHeight="1">
      <c r="A126" s="12"/>
      <c r="B126" s="200"/>
      <c r="C126" s="201"/>
      <c r="D126" s="202" t="s">
        <v>72</v>
      </c>
      <c r="E126" s="203" t="s">
        <v>145</v>
      </c>
      <c r="F126" s="203" t="s">
        <v>146</v>
      </c>
      <c r="G126" s="201"/>
      <c r="H126" s="201"/>
      <c r="I126" s="204"/>
      <c r="J126" s="205">
        <f>BK126</f>
        <v>0</v>
      </c>
      <c r="K126" s="201"/>
      <c r="L126" s="206"/>
      <c r="M126" s="207"/>
      <c r="N126" s="208"/>
      <c r="O126" s="208"/>
      <c r="P126" s="209">
        <f>P127+P129+P134+P140</f>
        <v>0</v>
      </c>
      <c r="Q126" s="208"/>
      <c r="R126" s="209">
        <f>R127+R129+R134+R140</f>
        <v>1.8711</v>
      </c>
      <c r="S126" s="208"/>
      <c r="T126" s="210">
        <f>T127+T129+T134+T140</f>
        <v>3.4450400000000001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1" t="s">
        <v>78</v>
      </c>
      <c r="AT126" s="212" t="s">
        <v>72</v>
      </c>
      <c r="AU126" s="212" t="s">
        <v>73</v>
      </c>
      <c r="AY126" s="211" t="s">
        <v>147</v>
      </c>
      <c r="BK126" s="213">
        <f>BK127+BK129+BK134+BK140</f>
        <v>0</v>
      </c>
    </row>
    <row r="127" s="12" customFormat="1" ht="22.8" customHeight="1">
      <c r="A127" s="12"/>
      <c r="B127" s="200"/>
      <c r="C127" s="201"/>
      <c r="D127" s="202" t="s">
        <v>72</v>
      </c>
      <c r="E127" s="214" t="s">
        <v>94</v>
      </c>
      <c r="F127" s="214" t="s">
        <v>262</v>
      </c>
      <c r="G127" s="201"/>
      <c r="H127" s="201"/>
      <c r="I127" s="204"/>
      <c r="J127" s="215">
        <f>BK127</f>
        <v>0</v>
      </c>
      <c r="K127" s="201"/>
      <c r="L127" s="206"/>
      <c r="M127" s="207"/>
      <c r="N127" s="208"/>
      <c r="O127" s="208"/>
      <c r="P127" s="209">
        <f>P128</f>
        <v>0</v>
      </c>
      <c r="Q127" s="208"/>
      <c r="R127" s="209">
        <f>R128</f>
        <v>1.8480000000000001</v>
      </c>
      <c r="S127" s="208"/>
      <c r="T127" s="210">
        <f>T128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1" t="s">
        <v>78</v>
      </c>
      <c r="AT127" s="212" t="s">
        <v>72</v>
      </c>
      <c r="AU127" s="212" t="s">
        <v>78</v>
      </c>
      <c r="AY127" s="211" t="s">
        <v>147</v>
      </c>
      <c r="BK127" s="213">
        <f>BK128</f>
        <v>0</v>
      </c>
    </row>
    <row r="128" s="2" customFormat="1" ht="21.75" customHeight="1">
      <c r="A128" s="35"/>
      <c r="B128" s="36"/>
      <c r="C128" s="216" t="s">
        <v>78</v>
      </c>
      <c r="D128" s="216" t="s">
        <v>149</v>
      </c>
      <c r="E128" s="217" t="s">
        <v>1327</v>
      </c>
      <c r="F128" s="218" t="s">
        <v>1328</v>
      </c>
      <c r="G128" s="219" t="s">
        <v>234</v>
      </c>
      <c r="H128" s="220">
        <v>33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0.056000000000000001</v>
      </c>
      <c r="R128" s="226">
        <f>Q128*H128</f>
        <v>1.8480000000000001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88</v>
      </c>
      <c r="AT128" s="228" t="s">
        <v>149</v>
      </c>
      <c r="AU128" s="228" t="s">
        <v>82</v>
      </c>
      <c r="AY128" s="14" t="s">
        <v>147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78</v>
      </c>
      <c r="BK128" s="229">
        <f>ROUND(I128*H128,2)</f>
        <v>0</v>
      </c>
      <c r="BL128" s="14" t="s">
        <v>88</v>
      </c>
      <c r="BM128" s="228" t="s">
        <v>1783</v>
      </c>
    </row>
    <row r="129" s="12" customFormat="1" ht="22.8" customHeight="1">
      <c r="A129" s="12"/>
      <c r="B129" s="200"/>
      <c r="C129" s="201"/>
      <c r="D129" s="202" t="s">
        <v>72</v>
      </c>
      <c r="E129" s="214" t="s">
        <v>181</v>
      </c>
      <c r="F129" s="214" t="s">
        <v>363</v>
      </c>
      <c r="G129" s="201"/>
      <c r="H129" s="201"/>
      <c r="I129" s="204"/>
      <c r="J129" s="215">
        <f>BK129</f>
        <v>0</v>
      </c>
      <c r="K129" s="201"/>
      <c r="L129" s="206"/>
      <c r="M129" s="207"/>
      <c r="N129" s="208"/>
      <c r="O129" s="208"/>
      <c r="P129" s="209">
        <f>SUM(P130:P133)</f>
        <v>0</v>
      </c>
      <c r="Q129" s="208"/>
      <c r="R129" s="209">
        <f>SUM(R130:R133)</f>
        <v>0.023100000000000002</v>
      </c>
      <c r="S129" s="208"/>
      <c r="T129" s="210">
        <f>SUM(T130:T133)</f>
        <v>3.4450400000000001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1" t="s">
        <v>78</v>
      </c>
      <c r="AT129" s="212" t="s">
        <v>72</v>
      </c>
      <c r="AU129" s="212" t="s">
        <v>78</v>
      </c>
      <c r="AY129" s="211" t="s">
        <v>147</v>
      </c>
      <c r="BK129" s="213">
        <f>SUM(BK130:BK133)</f>
        <v>0</v>
      </c>
    </row>
    <row r="130" s="2" customFormat="1" ht="24.15" customHeight="1">
      <c r="A130" s="35"/>
      <c r="B130" s="36"/>
      <c r="C130" s="216" t="s">
        <v>82</v>
      </c>
      <c r="D130" s="216" t="s">
        <v>149</v>
      </c>
      <c r="E130" s="217" t="s">
        <v>1784</v>
      </c>
      <c r="F130" s="218" t="s">
        <v>1785</v>
      </c>
      <c r="G130" s="219" t="s">
        <v>189</v>
      </c>
      <c r="H130" s="220">
        <v>10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0.097000000000000003</v>
      </c>
      <c r="T130" s="227">
        <f>S130*H130</f>
        <v>0.96999999999999997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88</v>
      </c>
      <c r="AT130" s="228" t="s">
        <v>149</v>
      </c>
      <c r="AU130" s="228" t="s">
        <v>82</v>
      </c>
      <c r="AY130" s="14" t="s">
        <v>147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78</v>
      </c>
      <c r="BK130" s="229">
        <f>ROUND(I130*H130,2)</f>
        <v>0</v>
      </c>
      <c r="BL130" s="14" t="s">
        <v>88</v>
      </c>
      <c r="BM130" s="228" t="s">
        <v>1786</v>
      </c>
    </row>
    <row r="131" s="2" customFormat="1" ht="24.15" customHeight="1">
      <c r="A131" s="35"/>
      <c r="B131" s="36"/>
      <c r="C131" s="216" t="s">
        <v>85</v>
      </c>
      <c r="D131" s="216" t="s">
        <v>149</v>
      </c>
      <c r="E131" s="217" t="s">
        <v>1787</v>
      </c>
      <c r="F131" s="218" t="s">
        <v>1788</v>
      </c>
      <c r="G131" s="219" t="s">
        <v>189</v>
      </c>
      <c r="H131" s="220">
        <v>64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0.00085999999999999998</v>
      </c>
      <c r="T131" s="227">
        <f>S131*H131</f>
        <v>0.055039999999999999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88</v>
      </c>
      <c r="AT131" s="228" t="s">
        <v>149</v>
      </c>
      <c r="AU131" s="228" t="s">
        <v>82</v>
      </c>
      <c r="AY131" s="14" t="s">
        <v>147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78</v>
      </c>
      <c r="BK131" s="229">
        <f>ROUND(I131*H131,2)</f>
        <v>0</v>
      </c>
      <c r="BL131" s="14" t="s">
        <v>88</v>
      </c>
      <c r="BM131" s="228" t="s">
        <v>1789</v>
      </c>
    </row>
    <row r="132" s="2" customFormat="1" ht="21.75" customHeight="1">
      <c r="A132" s="35"/>
      <c r="B132" s="36"/>
      <c r="C132" s="216" t="s">
        <v>88</v>
      </c>
      <c r="D132" s="216" t="s">
        <v>149</v>
      </c>
      <c r="E132" s="217" t="s">
        <v>1367</v>
      </c>
      <c r="F132" s="218" t="s">
        <v>1368</v>
      </c>
      <c r="G132" s="219" t="s">
        <v>222</v>
      </c>
      <c r="H132" s="220">
        <v>1100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2.0000000000000002E-05</v>
      </c>
      <c r="R132" s="226">
        <f>Q132*H132</f>
        <v>0.022000000000000002</v>
      </c>
      <c r="S132" s="226">
        <v>0.002</v>
      </c>
      <c r="T132" s="227">
        <f>S132*H132</f>
        <v>2.2000000000000002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88</v>
      </c>
      <c r="AT132" s="228" t="s">
        <v>149</v>
      </c>
      <c r="AU132" s="228" t="s">
        <v>82</v>
      </c>
      <c r="AY132" s="14" t="s">
        <v>147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78</v>
      </c>
      <c r="BK132" s="229">
        <f>ROUND(I132*H132,2)</f>
        <v>0</v>
      </c>
      <c r="BL132" s="14" t="s">
        <v>88</v>
      </c>
      <c r="BM132" s="228" t="s">
        <v>1790</v>
      </c>
    </row>
    <row r="133" s="2" customFormat="1" ht="24.15" customHeight="1">
      <c r="A133" s="35"/>
      <c r="B133" s="36"/>
      <c r="C133" s="216" t="s">
        <v>91</v>
      </c>
      <c r="D133" s="216" t="s">
        <v>149</v>
      </c>
      <c r="E133" s="217" t="s">
        <v>1791</v>
      </c>
      <c r="F133" s="218" t="s">
        <v>1792</v>
      </c>
      <c r="G133" s="219" t="s">
        <v>222</v>
      </c>
      <c r="H133" s="220">
        <v>110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1.0000000000000001E-05</v>
      </c>
      <c r="R133" s="226">
        <f>Q133*H133</f>
        <v>0.0011000000000000001</v>
      </c>
      <c r="S133" s="226">
        <v>0.002</v>
      </c>
      <c r="T133" s="227">
        <f>S133*H133</f>
        <v>0.22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88</v>
      </c>
      <c r="AT133" s="228" t="s">
        <v>149</v>
      </c>
      <c r="AU133" s="228" t="s">
        <v>82</v>
      </c>
      <c r="AY133" s="14" t="s">
        <v>147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78</v>
      </c>
      <c r="BK133" s="229">
        <f>ROUND(I133*H133,2)</f>
        <v>0</v>
      </c>
      <c r="BL133" s="14" t="s">
        <v>88</v>
      </c>
      <c r="BM133" s="228" t="s">
        <v>1793</v>
      </c>
    </row>
    <row r="134" s="12" customFormat="1" ht="22.8" customHeight="1">
      <c r="A134" s="12"/>
      <c r="B134" s="200"/>
      <c r="C134" s="201"/>
      <c r="D134" s="202" t="s">
        <v>72</v>
      </c>
      <c r="E134" s="214" t="s">
        <v>540</v>
      </c>
      <c r="F134" s="214" t="s">
        <v>541</v>
      </c>
      <c r="G134" s="201"/>
      <c r="H134" s="201"/>
      <c r="I134" s="204"/>
      <c r="J134" s="215">
        <f>BK134</f>
        <v>0</v>
      </c>
      <c r="K134" s="201"/>
      <c r="L134" s="206"/>
      <c r="M134" s="207"/>
      <c r="N134" s="208"/>
      <c r="O134" s="208"/>
      <c r="P134" s="209">
        <f>SUM(P135:P139)</f>
        <v>0</v>
      </c>
      <c r="Q134" s="208"/>
      <c r="R134" s="209">
        <f>SUM(R135:R139)</f>
        <v>0</v>
      </c>
      <c r="S134" s="208"/>
      <c r="T134" s="210">
        <f>SUM(T135:T139)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1" t="s">
        <v>78</v>
      </c>
      <c r="AT134" s="212" t="s">
        <v>72</v>
      </c>
      <c r="AU134" s="212" t="s">
        <v>78</v>
      </c>
      <c r="AY134" s="211" t="s">
        <v>147</v>
      </c>
      <c r="BK134" s="213">
        <f>SUM(BK135:BK139)</f>
        <v>0</v>
      </c>
    </row>
    <row r="135" s="2" customFormat="1" ht="24.15" customHeight="1">
      <c r="A135" s="35"/>
      <c r="B135" s="36"/>
      <c r="C135" s="216" t="s">
        <v>94</v>
      </c>
      <c r="D135" s="216" t="s">
        <v>149</v>
      </c>
      <c r="E135" s="217" t="s">
        <v>543</v>
      </c>
      <c r="F135" s="218" t="s">
        <v>544</v>
      </c>
      <c r="G135" s="219" t="s">
        <v>178</v>
      </c>
      <c r="H135" s="220">
        <v>3.4449999999999998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88</v>
      </c>
      <c r="AT135" s="228" t="s">
        <v>149</v>
      </c>
      <c r="AU135" s="228" t="s">
        <v>82</v>
      </c>
      <c r="AY135" s="14" t="s">
        <v>147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78</v>
      </c>
      <c r="BK135" s="229">
        <f>ROUND(I135*H135,2)</f>
        <v>0</v>
      </c>
      <c r="BL135" s="14" t="s">
        <v>88</v>
      </c>
      <c r="BM135" s="228" t="s">
        <v>1794</v>
      </c>
    </row>
    <row r="136" s="2" customFormat="1" ht="33" customHeight="1">
      <c r="A136" s="35"/>
      <c r="B136" s="36"/>
      <c r="C136" s="216" t="s">
        <v>171</v>
      </c>
      <c r="D136" s="216" t="s">
        <v>149</v>
      </c>
      <c r="E136" s="217" t="s">
        <v>547</v>
      </c>
      <c r="F136" s="218" t="s">
        <v>548</v>
      </c>
      <c r="G136" s="219" t="s">
        <v>178</v>
      </c>
      <c r="H136" s="220">
        <v>34.450000000000003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88</v>
      </c>
      <c r="AT136" s="228" t="s">
        <v>149</v>
      </c>
      <c r="AU136" s="228" t="s">
        <v>82</v>
      </c>
      <c r="AY136" s="14" t="s">
        <v>147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78</v>
      </c>
      <c r="BK136" s="229">
        <f>ROUND(I136*H136,2)</f>
        <v>0</v>
      </c>
      <c r="BL136" s="14" t="s">
        <v>88</v>
      </c>
      <c r="BM136" s="228" t="s">
        <v>1795</v>
      </c>
    </row>
    <row r="137" s="2" customFormat="1" ht="24.15" customHeight="1">
      <c r="A137" s="35"/>
      <c r="B137" s="36"/>
      <c r="C137" s="216" t="s">
        <v>175</v>
      </c>
      <c r="D137" s="216" t="s">
        <v>149</v>
      </c>
      <c r="E137" s="217" t="s">
        <v>551</v>
      </c>
      <c r="F137" s="218" t="s">
        <v>552</v>
      </c>
      <c r="G137" s="219" t="s">
        <v>178</v>
      </c>
      <c r="H137" s="220">
        <v>3.4449999999999998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88</v>
      </c>
      <c r="AT137" s="228" t="s">
        <v>149</v>
      </c>
      <c r="AU137" s="228" t="s">
        <v>82</v>
      </c>
      <c r="AY137" s="14" t="s">
        <v>147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78</v>
      </c>
      <c r="BK137" s="229">
        <f>ROUND(I137*H137,2)</f>
        <v>0</v>
      </c>
      <c r="BL137" s="14" t="s">
        <v>88</v>
      </c>
      <c r="BM137" s="228" t="s">
        <v>1796</v>
      </c>
    </row>
    <row r="138" s="2" customFormat="1" ht="24.15" customHeight="1">
      <c r="A138" s="35"/>
      <c r="B138" s="36"/>
      <c r="C138" s="216" t="s">
        <v>181</v>
      </c>
      <c r="D138" s="216" t="s">
        <v>149</v>
      </c>
      <c r="E138" s="217" t="s">
        <v>555</v>
      </c>
      <c r="F138" s="218" t="s">
        <v>556</v>
      </c>
      <c r="G138" s="219" t="s">
        <v>178</v>
      </c>
      <c r="H138" s="220">
        <v>65.454999999999998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88</v>
      </c>
      <c r="AT138" s="228" t="s">
        <v>149</v>
      </c>
      <c r="AU138" s="228" t="s">
        <v>82</v>
      </c>
      <c r="AY138" s="14" t="s">
        <v>147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78</v>
      </c>
      <c r="BK138" s="229">
        <f>ROUND(I138*H138,2)</f>
        <v>0</v>
      </c>
      <c r="BL138" s="14" t="s">
        <v>88</v>
      </c>
      <c r="BM138" s="228" t="s">
        <v>1797</v>
      </c>
    </row>
    <row r="139" s="2" customFormat="1" ht="33" customHeight="1">
      <c r="A139" s="35"/>
      <c r="B139" s="36"/>
      <c r="C139" s="216" t="s">
        <v>186</v>
      </c>
      <c r="D139" s="216" t="s">
        <v>149</v>
      </c>
      <c r="E139" s="217" t="s">
        <v>559</v>
      </c>
      <c r="F139" s="218" t="s">
        <v>560</v>
      </c>
      <c r="G139" s="219" t="s">
        <v>178</v>
      </c>
      <c r="H139" s="220">
        <v>7.9900000000000002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88</v>
      </c>
      <c r="AT139" s="228" t="s">
        <v>149</v>
      </c>
      <c r="AU139" s="228" t="s">
        <v>82</v>
      </c>
      <c r="AY139" s="14" t="s">
        <v>147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78</v>
      </c>
      <c r="BK139" s="229">
        <f>ROUND(I139*H139,2)</f>
        <v>0</v>
      </c>
      <c r="BL139" s="14" t="s">
        <v>88</v>
      </c>
      <c r="BM139" s="228" t="s">
        <v>1798</v>
      </c>
    </row>
    <row r="140" s="12" customFormat="1" ht="22.8" customHeight="1">
      <c r="A140" s="12"/>
      <c r="B140" s="200"/>
      <c r="C140" s="201"/>
      <c r="D140" s="202" t="s">
        <v>72</v>
      </c>
      <c r="E140" s="214" t="s">
        <v>562</v>
      </c>
      <c r="F140" s="214" t="s">
        <v>563</v>
      </c>
      <c r="G140" s="201"/>
      <c r="H140" s="201"/>
      <c r="I140" s="204"/>
      <c r="J140" s="215">
        <f>BK140</f>
        <v>0</v>
      </c>
      <c r="K140" s="201"/>
      <c r="L140" s="206"/>
      <c r="M140" s="207"/>
      <c r="N140" s="208"/>
      <c r="O140" s="208"/>
      <c r="P140" s="209">
        <f>SUM(P141:P142)</f>
        <v>0</v>
      </c>
      <c r="Q140" s="208"/>
      <c r="R140" s="209">
        <f>SUM(R141:R142)</f>
        <v>0</v>
      </c>
      <c r="S140" s="208"/>
      <c r="T140" s="210">
        <f>SUM(T141:T142)</f>
        <v>0</v>
      </c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R140" s="211" t="s">
        <v>78</v>
      </c>
      <c r="AT140" s="212" t="s">
        <v>72</v>
      </c>
      <c r="AU140" s="212" t="s">
        <v>78</v>
      </c>
      <c r="AY140" s="211" t="s">
        <v>147</v>
      </c>
      <c r="BK140" s="213">
        <f>SUM(BK141:BK142)</f>
        <v>0</v>
      </c>
    </row>
    <row r="141" s="2" customFormat="1" ht="21.75" customHeight="1">
      <c r="A141" s="35"/>
      <c r="B141" s="36"/>
      <c r="C141" s="216" t="s">
        <v>191</v>
      </c>
      <c r="D141" s="216" t="s">
        <v>149</v>
      </c>
      <c r="E141" s="217" t="s">
        <v>565</v>
      </c>
      <c r="F141" s="218" t="s">
        <v>566</v>
      </c>
      <c r="G141" s="219" t="s">
        <v>178</v>
      </c>
      <c r="H141" s="220">
        <v>1.871</v>
      </c>
      <c r="I141" s="221"/>
      <c r="J141" s="222">
        <f>ROUND(I141*H141,2)</f>
        <v>0</v>
      </c>
      <c r="K141" s="223"/>
      <c r="L141" s="41"/>
      <c r="M141" s="224" t="s">
        <v>1</v>
      </c>
      <c r="N141" s="225" t="s">
        <v>38</v>
      </c>
      <c r="O141" s="88"/>
      <c r="P141" s="226">
        <f>O141*H141</f>
        <v>0</v>
      </c>
      <c r="Q141" s="226">
        <v>0</v>
      </c>
      <c r="R141" s="226">
        <f>Q141*H141</f>
        <v>0</v>
      </c>
      <c r="S141" s="226">
        <v>0</v>
      </c>
      <c r="T141" s="227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8" t="s">
        <v>88</v>
      </c>
      <c r="AT141" s="228" t="s">
        <v>149</v>
      </c>
      <c r="AU141" s="228" t="s">
        <v>82</v>
      </c>
      <c r="AY141" s="14" t="s">
        <v>147</v>
      </c>
      <c r="BE141" s="229">
        <f>IF(N141="základní",J141,0)</f>
        <v>0</v>
      </c>
      <c r="BF141" s="229">
        <f>IF(N141="snížená",J141,0)</f>
        <v>0</v>
      </c>
      <c r="BG141" s="229">
        <f>IF(N141="zákl. přenesená",J141,0)</f>
        <v>0</v>
      </c>
      <c r="BH141" s="229">
        <f>IF(N141="sníž. přenesená",J141,0)</f>
        <v>0</v>
      </c>
      <c r="BI141" s="229">
        <f>IF(N141="nulová",J141,0)</f>
        <v>0</v>
      </c>
      <c r="BJ141" s="14" t="s">
        <v>78</v>
      </c>
      <c r="BK141" s="229">
        <f>ROUND(I141*H141,2)</f>
        <v>0</v>
      </c>
      <c r="BL141" s="14" t="s">
        <v>88</v>
      </c>
      <c r="BM141" s="228" t="s">
        <v>1799</v>
      </c>
    </row>
    <row r="142" s="2" customFormat="1" ht="24.15" customHeight="1">
      <c r="A142" s="35"/>
      <c r="B142" s="36"/>
      <c r="C142" s="216" t="s">
        <v>195</v>
      </c>
      <c r="D142" s="216" t="s">
        <v>149</v>
      </c>
      <c r="E142" s="217" t="s">
        <v>569</v>
      </c>
      <c r="F142" s="218" t="s">
        <v>570</v>
      </c>
      <c r="G142" s="219" t="s">
        <v>178</v>
      </c>
      <c r="H142" s="220">
        <v>1.871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88</v>
      </c>
      <c r="AT142" s="228" t="s">
        <v>149</v>
      </c>
      <c r="AU142" s="228" t="s">
        <v>82</v>
      </c>
      <c r="AY142" s="14" t="s">
        <v>147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78</v>
      </c>
      <c r="BK142" s="229">
        <f>ROUND(I142*H142,2)</f>
        <v>0</v>
      </c>
      <c r="BL142" s="14" t="s">
        <v>88</v>
      </c>
      <c r="BM142" s="228" t="s">
        <v>1800</v>
      </c>
    </row>
    <row r="143" s="12" customFormat="1" ht="25.92" customHeight="1">
      <c r="A143" s="12"/>
      <c r="B143" s="200"/>
      <c r="C143" s="201"/>
      <c r="D143" s="202" t="s">
        <v>72</v>
      </c>
      <c r="E143" s="203" t="s">
        <v>572</v>
      </c>
      <c r="F143" s="203" t="s">
        <v>573</v>
      </c>
      <c r="G143" s="201"/>
      <c r="H143" s="201"/>
      <c r="I143" s="204"/>
      <c r="J143" s="205">
        <f>BK143</f>
        <v>0</v>
      </c>
      <c r="K143" s="201"/>
      <c r="L143" s="206"/>
      <c r="M143" s="207"/>
      <c r="N143" s="208"/>
      <c r="O143" s="208"/>
      <c r="P143" s="209">
        <f>P144+P222</f>
        <v>0</v>
      </c>
      <c r="Q143" s="208"/>
      <c r="R143" s="209">
        <f>R144+R222</f>
        <v>0.66805100000000006</v>
      </c>
      <c r="S143" s="208"/>
      <c r="T143" s="210">
        <f>T144+T222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1" t="s">
        <v>82</v>
      </c>
      <c r="AT143" s="212" t="s">
        <v>72</v>
      </c>
      <c r="AU143" s="212" t="s">
        <v>73</v>
      </c>
      <c r="AY143" s="211" t="s">
        <v>147</v>
      </c>
      <c r="BK143" s="213">
        <f>BK144+BK222</f>
        <v>0</v>
      </c>
    </row>
    <row r="144" s="12" customFormat="1" ht="22.8" customHeight="1">
      <c r="A144" s="12"/>
      <c r="B144" s="200"/>
      <c r="C144" s="201"/>
      <c r="D144" s="202" t="s">
        <v>72</v>
      </c>
      <c r="E144" s="214" t="s">
        <v>1740</v>
      </c>
      <c r="F144" s="214" t="s">
        <v>1741</v>
      </c>
      <c r="G144" s="201"/>
      <c r="H144" s="201"/>
      <c r="I144" s="204"/>
      <c r="J144" s="215">
        <f>BK144</f>
        <v>0</v>
      </c>
      <c r="K144" s="201"/>
      <c r="L144" s="206"/>
      <c r="M144" s="207"/>
      <c r="N144" s="208"/>
      <c r="O144" s="208"/>
      <c r="P144" s="209">
        <f>SUM(P145:P221)</f>
        <v>0</v>
      </c>
      <c r="Q144" s="208"/>
      <c r="R144" s="209">
        <f>SUM(R145:R221)</f>
        <v>0.61255100000000007</v>
      </c>
      <c r="S144" s="208"/>
      <c r="T144" s="210">
        <f>SUM(T145:T221)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1" t="s">
        <v>82</v>
      </c>
      <c r="AT144" s="212" t="s">
        <v>72</v>
      </c>
      <c r="AU144" s="212" t="s">
        <v>78</v>
      </c>
      <c r="AY144" s="211" t="s">
        <v>147</v>
      </c>
      <c r="BK144" s="213">
        <f>SUM(BK145:BK221)</f>
        <v>0</v>
      </c>
    </row>
    <row r="145" s="2" customFormat="1" ht="16.5" customHeight="1">
      <c r="A145" s="35"/>
      <c r="B145" s="36"/>
      <c r="C145" s="216" t="s">
        <v>199</v>
      </c>
      <c r="D145" s="216" t="s">
        <v>149</v>
      </c>
      <c r="E145" s="217" t="s">
        <v>1801</v>
      </c>
      <c r="F145" s="218" t="s">
        <v>1802</v>
      </c>
      <c r="G145" s="219" t="s">
        <v>863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211</v>
      </c>
      <c r="AT145" s="228" t="s">
        <v>149</v>
      </c>
      <c r="AU145" s="228" t="s">
        <v>82</v>
      </c>
      <c r="AY145" s="14" t="s">
        <v>147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78</v>
      </c>
      <c r="BK145" s="229">
        <f>ROUND(I145*H145,2)</f>
        <v>0</v>
      </c>
      <c r="BL145" s="14" t="s">
        <v>211</v>
      </c>
      <c r="BM145" s="228" t="s">
        <v>1803</v>
      </c>
    </row>
    <row r="146" s="2" customFormat="1" ht="16.5" customHeight="1">
      <c r="A146" s="35"/>
      <c r="B146" s="36"/>
      <c r="C146" s="216" t="s">
        <v>203</v>
      </c>
      <c r="D146" s="216" t="s">
        <v>149</v>
      </c>
      <c r="E146" s="217" t="s">
        <v>1804</v>
      </c>
      <c r="F146" s="218" t="s">
        <v>1805</v>
      </c>
      <c r="G146" s="219" t="s">
        <v>863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211</v>
      </c>
      <c r="AT146" s="228" t="s">
        <v>149</v>
      </c>
      <c r="AU146" s="228" t="s">
        <v>82</v>
      </c>
      <c r="AY146" s="14" t="s">
        <v>147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78</v>
      </c>
      <c r="BK146" s="229">
        <f>ROUND(I146*H146,2)</f>
        <v>0</v>
      </c>
      <c r="BL146" s="14" t="s">
        <v>211</v>
      </c>
      <c r="BM146" s="228" t="s">
        <v>1806</v>
      </c>
    </row>
    <row r="147" s="2" customFormat="1" ht="24.15" customHeight="1">
      <c r="A147" s="35"/>
      <c r="B147" s="36"/>
      <c r="C147" s="216" t="s">
        <v>8</v>
      </c>
      <c r="D147" s="216" t="s">
        <v>149</v>
      </c>
      <c r="E147" s="217" t="s">
        <v>1807</v>
      </c>
      <c r="F147" s="218" t="s">
        <v>1808</v>
      </c>
      <c r="G147" s="219" t="s">
        <v>222</v>
      </c>
      <c r="H147" s="220">
        <v>80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211</v>
      </c>
      <c r="AT147" s="228" t="s">
        <v>149</v>
      </c>
      <c r="AU147" s="228" t="s">
        <v>82</v>
      </c>
      <c r="AY147" s="14" t="s">
        <v>147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78</v>
      </c>
      <c r="BK147" s="229">
        <f>ROUND(I147*H147,2)</f>
        <v>0</v>
      </c>
      <c r="BL147" s="14" t="s">
        <v>211</v>
      </c>
      <c r="BM147" s="228" t="s">
        <v>1809</v>
      </c>
    </row>
    <row r="148" s="2" customFormat="1" ht="24.15" customHeight="1">
      <c r="A148" s="35"/>
      <c r="B148" s="36"/>
      <c r="C148" s="230" t="s">
        <v>211</v>
      </c>
      <c r="D148" s="230" t="s">
        <v>207</v>
      </c>
      <c r="E148" s="231" t="s">
        <v>1810</v>
      </c>
      <c r="F148" s="232" t="s">
        <v>1811</v>
      </c>
      <c r="G148" s="233" t="s">
        <v>222</v>
      </c>
      <c r="H148" s="234">
        <v>84</v>
      </c>
      <c r="I148" s="235"/>
      <c r="J148" s="236">
        <f>ROUND(I148*H148,2)</f>
        <v>0</v>
      </c>
      <c r="K148" s="237"/>
      <c r="L148" s="238"/>
      <c r="M148" s="239" t="s">
        <v>1</v>
      </c>
      <c r="N148" s="240" t="s">
        <v>38</v>
      </c>
      <c r="O148" s="88"/>
      <c r="P148" s="226">
        <f>O148*H148</f>
        <v>0</v>
      </c>
      <c r="Q148" s="226">
        <v>0.00019000000000000001</v>
      </c>
      <c r="R148" s="226">
        <f>Q148*H148</f>
        <v>0.015960000000000002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279</v>
      </c>
      <c r="AT148" s="228" t="s">
        <v>207</v>
      </c>
      <c r="AU148" s="228" t="s">
        <v>82</v>
      </c>
      <c r="AY148" s="14" t="s">
        <v>147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78</v>
      </c>
      <c r="BK148" s="229">
        <f>ROUND(I148*H148,2)</f>
        <v>0</v>
      </c>
      <c r="BL148" s="14" t="s">
        <v>211</v>
      </c>
      <c r="BM148" s="228" t="s">
        <v>1812</v>
      </c>
    </row>
    <row r="149" s="2" customFormat="1" ht="24.15" customHeight="1">
      <c r="A149" s="35"/>
      <c r="B149" s="36"/>
      <c r="C149" s="216" t="s">
        <v>215</v>
      </c>
      <c r="D149" s="216" t="s">
        <v>149</v>
      </c>
      <c r="E149" s="217" t="s">
        <v>1813</v>
      </c>
      <c r="F149" s="218" t="s">
        <v>1814</v>
      </c>
      <c r="G149" s="219" t="s">
        <v>222</v>
      </c>
      <c r="H149" s="220">
        <v>100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211</v>
      </c>
      <c r="AT149" s="228" t="s">
        <v>149</v>
      </c>
      <c r="AU149" s="228" t="s">
        <v>82</v>
      </c>
      <c r="AY149" s="14" t="s">
        <v>147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78</v>
      </c>
      <c r="BK149" s="229">
        <f>ROUND(I149*H149,2)</f>
        <v>0</v>
      </c>
      <c r="BL149" s="14" t="s">
        <v>211</v>
      </c>
      <c r="BM149" s="228" t="s">
        <v>1815</v>
      </c>
    </row>
    <row r="150" s="2" customFormat="1" ht="21.75" customHeight="1">
      <c r="A150" s="35"/>
      <c r="B150" s="36"/>
      <c r="C150" s="230" t="s">
        <v>219</v>
      </c>
      <c r="D150" s="230" t="s">
        <v>207</v>
      </c>
      <c r="E150" s="231" t="s">
        <v>1816</v>
      </c>
      <c r="F150" s="232" t="s">
        <v>1817</v>
      </c>
      <c r="G150" s="233" t="s">
        <v>222</v>
      </c>
      <c r="H150" s="234">
        <v>105</v>
      </c>
      <c r="I150" s="235"/>
      <c r="J150" s="236">
        <f>ROUND(I150*H150,2)</f>
        <v>0</v>
      </c>
      <c r="K150" s="237"/>
      <c r="L150" s="238"/>
      <c r="M150" s="239" t="s">
        <v>1</v>
      </c>
      <c r="N150" s="240" t="s">
        <v>38</v>
      </c>
      <c r="O150" s="88"/>
      <c r="P150" s="226">
        <f>O150*H150</f>
        <v>0</v>
      </c>
      <c r="Q150" s="226">
        <v>6.9999999999999994E-05</v>
      </c>
      <c r="R150" s="226">
        <f>Q150*H150</f>
        <v>0.0073499999999999998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279</v>
      </c>
      <c r="AT150" s="228" t="s">
        <v>207</v>
      </c>
      <c r="AU150" s="228" t="s">
        <v>82</v>
      </c>
      <c r="AY150" s="14" t="s">
        <v>147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78</v>
      </c>
      <c r="BK150" s="229">
        <f>ROUND(I150*H150,2)</f>
        <v>0</v>
      </c>
      <c r="BL150" s="14" t="s">
        <v>211</v>
      </c>
      <c r="BM150" s="228" t="s">
        <v>1818</v>
      </c>
    </row>
    <row r="151" s="2" customFormat="1" ht="24.15" customHeight="1">
      <c r="A151" s="35"/>
      <c r="B151" s="36"/>
      <c r="C151" s="216" t="s">
        <v>224</v>
      </c>
      <c r="D151" s="216" t="s">
        <v>149</v>
      </c>
      <c r="E151" s="217" t="s">
        <v>1742</v>
      </c>
      <c r="F151" s="218" t="s">
        <v>1743</v>
      </c>
      <c r="G151" s="219" t="s">
        <v>222</v>
      </c>
      <c r="H151" s="220">
        <v>100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211</v>
      </c>
      <c r="AT151" s="228" t="s">
        <v>149</v>
      </c>
      <c r="AU151" s="228" t="s">
        <v>82</v>
      </c>
      <c r="AY151" s="14" t="s">
        <v>147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78</v>
      </c>
      <c r="BK151" s="229">
        <f>ROUND(I151*H151,2)</f>
        <v>0</v>
      </c>
      <c r="BL151" s="14" t="s">
        <v>211</v>
      </c>
      <c r="BM151" s="228" t="s">
        <v>1819</v>
      </c>
    </row>
    <row r="152" s="2" customFormat="1" ht="21.75" customHeight="1">
      <c r="A152" s="35"/>
      <c r="B152" s="36"/>
      <c r="C152" s="230" t="s">
        <v>228</v>
      </c>
      <c r="D152" s="230" t="s">
        <v>207</v>
      </c>
      <c r="E152" s="231" t="s">
        <v>1745</v>
      </c>
      <c r="F152" s="232" t="s">
        <v>1746</v>
      </c>
      <c r="G152" s="233" t="s">
        <v>222</v>
      </c>
      <c r="H152" s="234">
        <v>105</v>
      </c>
      <c r="I152" s="235"/>
      <c r="J152" s="236">
        <f>ROUND(I152*H152,2)</f>
        <v>0</v>
      </c>
      <c r="K152" s="237"/>
      <c r="L152" s="238"/>
      <c r="M152" s="239" t="s">
        <v>1</v>
      </c>
      <c r="N152" s="240" t="s">
        <v>38</v>
      </c>
      <c r="O152" s="88"/>
      <c r="P152" s="226">
        <f>O152*H152</f>
        <v>0</v>
      </c>
      <c r="Q152" s="226">
        <v>0.00020000000000000001</v>
      </c>
      <c r="R152" s="226">
        <f>Q152*H152</f>
        <v>0.021000000000000001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279</v>
      </c>
      <c r="AT152" s="228" t="s">
        <v>207</v>
      </c>
      <c r="AU152" s="228" t="s">
        <v>82</v>
      </c>
      <c r="AY152" s="14" t="s">
        <v>147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78</v>
      </c>
      <c r="BK152" s="229">
        <f>ROUND(I152*H152,2)</f>
        <v>0</v>
      </c>
      <c r="BL152" s="14" t="s">
        <v>211</v>
      </c>
      <c r="BM152" s="228" t="s">
        <v>1820</v>
      </c>
    </row>
    <row r="153" s="2" customFormat="1" ht="16.5" customHeight="1">
      <c r="A153" s="35"/>
      <c r="B153" s="36"/>
      <c r="C153" s="216" t="s">
        <v>7</v>
      </c>
      <c r="D153" s="216" t="s">
        <v>149</v>
      </c>
      <c r="E153" s="217" t="s">
        <v>1821</v>
      </c>
      <c r="F153" s="218" t="s">
        <v>1822</v>
      </c>
      <c r="G153" s="219" t="s">
        <v>189</v>
      </c>
      <c r="H153" s="220">
        <v>20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211</v>
      </c>
      <c r="AT153" s="228" t="s">
        <v>149</v>
      </c>
      <c r="AU153" s="228" t="s">
        <v>82</v>
      </c>
      <c r="AY153" s="14" t="s">
        <v>147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78</v>
      </c>
      <c r="BK153" s="229">
        <f>ROUND(I153*H153,2)</f>
        <v>0</v>
      </c>
      <c r="BL153" s="14" t="s">
        <v>211</v>
      </c>
      <c r="BM153" s="228" t="s">
        <v>1823</v>
      </c>
    </row>
    <row r="154" s="2" customFormat="1" ht="24.15" customHeight="1">
      <c r="A154" s="35"/>
      <c r="B154" s="36"/>
      <c r="C154" s="230" t="s">
        <v>236</v>
      </c>
      <c r="D154" s="230" t="s">
        <v>207</v>
      </c>
      <c r="E154" s="231" t="s">
        <v>1824</v>
      </c>
      <c r="F154" s="232" t="s">
        <v>1825</v>
      </c>
      <c r="G154" s="233" t="s">
        <v>189</v>
      </c>
      <c r="H154" s="234">
        <v>20</v>
      </c>
      <c r="I154" s="235"/>
      <c r="J154" s="236">
        <f>ROUND(I154*H154,2)</f>
        <v>0</v>
      </c>
      <c r="K154" s="237"/>
      <c r="L154" s="238"/>
      <c r="M154" s="239" t="s">
        <v>1</v>
      </c>
      <c r="N154" s="240" t="s">
        <v>38</v>
      </c>
      <c r="O154" s="88"/>
      <c r="P154" s="226">
        <f>O154*H154</f>
        <v>0</v>
      </c>
      <c r="Q154" s="226">
        <v>9.0000000000000006E-05</v>
      </c>
      <c r="R154" s="226">
        <f>Q154*H154</f>
        <v>0.0018000000000000002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279</v>
      </c>
      <c r="AT154" s="228" t="s">
        <v>207</v>
      </c>
      <c r="AU154" s="228" t="s">
        <v>82</v>
      </c>
      <c r="AY154" s="14" t="s">
        <v>147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78</v>
      </c>
      <c r="BK154" s="229">
        <f>ROUND(I154*H154,2)</f>
        <v>0</v>
      </c>
      <c r="BL154" s="14" t="s">
        <v>211</v>
      </c>
      <c r="BM154" s="228" t="s">
        <v>1826</v>
      </c>
    </row>
    <row r="155" s="2" customFormat="1" ht="21.75" customHeight="1">
      <c r="A155" s="35"/>
      <c r="B155" s="36"/>
      <c r="C155" s="216" t="s">
        <v>240</v>
      </c>
      <c r="D155" s="216" t="s">
        <v>149</v>
      </c>
      <c r="E155" s="217" t="s">
        <v>1827</v>
      </c>
      <c r="F155" s="218" t="s">
        <v>1828</v>
      </c>
      <c r="G155" s="219" t="s">
        <v>189</v>
      </c>
      <c r="H155" s="220">
        <v>44</v>
      </c>
      <c r="I155" s="221"/>
      <c r="J155" s="222">
        <f>ROUND(I155*H155,2)</f>
        <v>0</v>
      </c>
      <c r="K155" s="223"/>
      <c r="L155" s="41"/>
      <c r="M155" s="224" t="s">
        <v>1</v>
      </c>
      <c r="N155" s="225" t="s">
        <v>38</v>
      </c>
      <c r="O155" s="88"/>
      <c r="P155" s="226">
        <f>O155*H155</f>
        <v>0</v>
      </c>
      <c r="Q155" s="226">
        <v>0</v>
      </c>
      <c r="R155" s="226">
        <f>Q155*H155</f>
        <v>0</v>
      </c>
      <c r="S155" s="226">
        <v>0</v>
      </c>
      <c r="T155" s="227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211</v>
      </c>
      <c r="AT155" s="228" t="s">
        <v>149</v>
      </c>
      <c r="AU155" s="228" t="s">
        <v>82</v>
      </c>
      <c r="AY155" s="14" t="s">
        <v>147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78</v>
      </c>
      <c r="BK155" s="229">
        <f>ROUND(I155*H155,2)</f>
        <v>0</v>
      </c>
      <c r="BL155" s="14" t="s">
        <v>211</v>
      </c>
      <c r="BM155" s="228" t="s">
        <v>1829</v>
      </c>
    </row>
    <row r="156" s="2" customFormat="1" ht="16.5" customHeight="1">
      <c r="A156" s="35"/>
      <c r="B156" s="36"/>
      <c r="C156" s="230" t="s">
        <v>245</v>
      </c>
      <c r="D156" s="230" t="s">
        <v>207</v>
      </c>
      <c r="E156" s="231" t="s">
        <v>1830</v>
      </c>
      <c r="F156" s="232" t="s">
        <v>1831</v>
      </c>
      <c r="G156" s="233" t="s">
        <v>189</v>
      </c>
      <c r="H156" s="234">
        <v>44</v>
      </c>
      <c r="I156" s="235"/>
      <c r="J156" s="236">
        <f>ROUND(I156*H156,2)</f>
        <v>0</v>
      </c>
      <c r="K156" s="237"/>
      <c r="L156" s="238"/>
      <c r="M156" s="239" t="s">
        <v>1</v>
      </c>
      <c r="N156" s="240" t="s">
        <v>38</v>
      </c>
      <c r="O156" s="88"/>
      <c r="P156" s="226">
        <f>O156*H156</f>
        <v>0</v>
      </c>
      <c r="Q156" s="226">
        <v>2.0000000000000002E-05</v>
      </c>
      <c r="R156" s="226">
        <f>Q156*H156</f>
        <v>0.00088000000000000003</v>
      </c>
      <c r="S156" s="226">
        <v>0</v>
      </c>
      <c r="T156" s="227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8" t="s">
        <v>279</v>
      </c>
      <c r="AT156" s="228" t="s">
        <v>207</v>
      </c>
      <c r="AU156" s="228" t="s">
        <v>82</v>
      </c>
      <c r="AY156" s="14" t="s">
        <v>147</v>
      </c>
      <c r="BE156" s="229">
        <f>IF(N156="základní",J156,0)</f>
        <v>0</v>
      </c>
      <c r="BF156" s="229">
        <f>IF(N156="snížená",J156,0)</f>
        <v>0</v>
      </c>
      <c r="BG156" s="229">
        <f>IF(N156="zákl. přenesená",J156,0)</f>
        <v>0</v>
      </c>
      <c r="BH156" s="229">
        <f>IF(N156="sníž. přenesená",J156,0)</f>
        <v>0</v>
      </c>
      <c r="BI156" s="229">
        <f>IF(N156="nulová",J156,0)</f>
        <v>0</v>
      </c>
      <c r="BJ156" s="14" t="s">
        <v>78</v>
      </c>
      <c r="BK156" s="229">
        <f>ROUND(I156*H156,2)</f>
        <v>0</v>
      </c>
      <c r="BL156" s="14" t="s">
        <v>211</v>
      </c>
      <c r="BM156" s="228" t="s">
        <v>1832</v>
      </c>
    </row>
    <row r="157" s="2" customFormat="1" ht="33" customHeight="1">
      <c r="A157" s="35"/>
      <c r="B157" s="36"/>
      <c r="C157" s="216" t="s">
        <v>250</v>
      </c>
      <c r="D157" s="216" t="s">
        <v>149</v>
      </c>
      <c r="E157" s="217" t="s">
        <v>1833</v>
      </c>
      <c r="F157" s="218" t="s">
        <v>1834</v>
      </c>
      <c r="G157" s="219" t="s">
        <v>222</v>
      </c>
      <c r="H157" s="220">
        <v>100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</v>
      </c>
      <c r="R157" s="226">
        <f>Q157*H157</f>
        <v>0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211</v>
      </c>
      <c r="AT157" s="228" t="s">
        <v>149</v>
      </c>
      <c r="AU157" s="228" t="s">
        <v>82</v>
      </c>
      <c r="AY157" s="14" t="s">
        <v>147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78</v>
      </c>
      <c r="BK157" s="229">
        <f>ROUND(I157*H157,2)</f>
        <v>0</v>
      </c>
      <c r="BL157" s="14" t="s">
        <v>211</v>
      </c>
      <c r="BM157" s="228" t="s">
        <v>1835</v>
      </c>
    </row>
    <row r="158" s="2" customFormat="1" ht="24.15" customHeight="1">
      <c r="A158" s="35"/>
      <c r="B158" s="36"/>
      <c r="C158" s="230" t="s">
        <v>254</v>
      </c>
      <c r="D158" s="230" t="s">
        <v>207</v>
      </c>
      <c r="E158" s="231" t="s">
        <v>1836</v>
      </c>
      <c r="F158" s="232" t="s">
        <v>1837</v>
      </c>
      <c r="G158" s="233" t="s">
        <v>222</v>
      </c>
      <c r="H158" s="234">
        <v>115</v>
      </c>
      <c r="I158" s="235"/>
      <c r="J158" s="236">
        <f>ROUND(I158*H158,2)</f>
        <v>0</v>
      </c>
      <c r="K158" s="237"/>
      <c r="L158" s="238"/>
      <c r="M158" s="239" t="s">
        <v>1</v>
      </c>
      <c r="N158" s="240" t="s">
        <v>38</v>
      </c>
      <c r="O158" s="88"/>
      <c r="P158" s="226">
        <f>O158*H158</f>
        <v>0</v>
      </c>
      <c r="Q158" s="226">
        <v>6.9999999999999994E-05</v>
      </c>
      <c r="R158" s="226">
        <f>Q158*H158</f>
        <v>0.0080499999999999999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279</v>
      </c>
      <c r="AT158" s="228" t="s">
        <v>207</v>
      </c>
      <c r="AU158" s="228" t="s">
        <v>82</v>
      </c>
      <c r="AY158" s="14" t="s">
        <v>147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78</v>
      </c>
      <c r="BK158" s="229">
        <f>ROUND(I158*H158,2)</f>
        <v>0</v>
      </c>
      <c r="BL158" s="14" t="s">
        <v>211</v>
      </c>
      <c r="BM158" s="228" t="s">
        <v>1838</v>
      </c>
    </row>
    <row r="159" s="2" customFormat="1" ht="33" customHeight="1">
      <c r="A159" s="35"/>
      <c r="B159" s="36"/>
      <c r="C159" s="216" t="s">
        <v>258</v>
      </c>
      <c r="D159" s="216" t="s">
        <v>149</v>
      </c>
      <c r="E159" s="217" t="s">
        <v>1839</v>
      </c>
      <c r="F159" s="218" t="s">
        <v>1840</v>
      </c>
      <c r="G159" s="219" t="s">
        <v>222</v>
      </c>
      <c r="H159" s="220">
        <v>50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211</v>
      </c>
      <c r="AT159" s="228" t="s">
        <v>149</v>
      </c>
      <c r="AU159" s="228" t="s">
        <v>82</v>
      </c>
      <c r="AY159" s="14" t="s">
        <v>147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78</v>
      </c>
      <c r="BK159" s="229">
        <f>ROUND(I159*H159,2)</f>
        <v>0</v>
      </c>
      <c r="BL159" s="14" t="s">
        <v>211</v>
      </c>
      <c r="BM159" s="228" t="s">
        <v>1841</v>
      </c>
    </row>
    <row r="160" s="2" customFormat="1" ht="24.15" customHeight="1">
      <c r="A160" s="35"/>
      <c r="B160" s="36"/>
      <c r="C160" s="230" t="s">
        <v>263</v>
      </c>
      <c r="D160" s="230" t="s">
        <v>207</v>
      </c>
      <c r="E160" s="231" t="s">
        <v>1842</v>
      </c>
      <c r="F160" s="232" t="s">
        <v>1843</v>
      </c>
      <c r="G160" s="233" t="s">
        <v>222</v>
      </c>
      <c r="H160" s="234">
        <v>57.5</v>
      </c>
      <c r="I160" s="235"/>
      <c r="J160" s="236">
        <f>ROUND(I160*H160,2)</f>
        <v>0</v>
      </c>
      <c r="K160" s="237"/>
      <c r="L160" s="238"/>
      <c r="M160" s="239" t="s">
        <v>1</v>
      </c>
      <c r="N160" s="240" t="s">
        <v>38</v>
      </c>
      <c r="O160" s="88"/>
      <c r="P160" s="226">
        <f>O160*H160</f>
        <v>0</v>
      </c>
      <c r="Q160" s="226">
        <v>0.00034000000000000002</v>
      </c>
      <c r="R160" s="226">
        <f>Q160*H160</f>
        <v>0.019550000000000001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676</v>
      </c>
      <c r="AT160" s="228" t="s">
        <v>207</v>
      </c>
      <c r="AU160" s="228" t="s">
        <v>82</v>
      </c>
      <c r="AY160" s="14" t="s">
        <v>147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78</v>
      </c>
      <c r="BK160" s="229">
        <f>ROUND(I160*H160,2)</f>
        <v>0</v>
      </c>
      <c r="BL160" s="14" t="s">
        <v>676</v>
      </c>
      <c r="BM160" s="228" t="s">
        <v>1844</v>
      </c>
    </row>
    <row r="161" s="2" customFormat="1" ht="24.15" customHeight="1">
      <c r="A161" s="35"/>
      <c r="B161" s="36"/>
      <c r="C161" s="216" t="s">
        <v>267</v>
      </c>
      <c r="D161" s="216" t="s">
        <v>149</v>
      </c>
      <c r="E161" s="217" t="s">
        <v>1845</v>
      </c>
      <c r="F161" s="218" t="s">
        <v>1846</v>
      </c>
      <c r="G161" s="219" t="s">
        <v>222</v>
      </c>
      <c r="H161" s="220">
        <v>400</v>
      </c>
      <c r="I161" s="221"/>
      <c r="J161" s="222">
        <f>ROUND(I161*H161,2)</f>
        <v>0</v>
      </c>
      <c r="K161" s="223"/>
      <c r="L161" s="41"/>
      <c r="M161" s="224" t="s">
        <v>1</v>
      </c>
      <c r="N161" s="225" t="s">
        <v>38</v>
      </c>
      <c r="O161" s="88"/>
      <c r="P161" s="226">
        <f>O161*H161</f>
        <v>0</v>
      </c>
      <c r="Q161" s="226">
        <v>0</v>
      </c>
      <c r="R161" s="226">
        <f>Q161*H161</f>
        <v>0</v>
      </c>
      <c r="S161" s="226">
        <v>0</v>
      </c>
      <c r="T161" s="227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8" t="s">
        <v>211</v>
      </c>
      <c r="AT161" s="228" t="s">
        <v>149</v>
      </c>
      <c r="AU161" s="228" t="s">
        <v>82</v>
      </c>
      <c r="AY161" s="14" t="s">
        <v>147</v>
      </c>
      <c r="BE161" s="229">
        <f>IF(N161="základní",J161,0)</f>
        <v>0</v>
      </c>
      <c r="BF161" s="229">
        <f>IF(N161="snížená",J161,0)</f>
        <v>0</v>
      </c>
      <c r="BG161" s="229">
        <f>IF(N161="zákl. přenesená",J161,0)</f>
        <v>0</v>
      </c>
      <c r="BH161" s="229">
        <f>IF(N161="sníž. přenesená",J161,0)</f>
        <v>0</v>
      </c>
      <c r="BI161" s="229">
        <f>IF(N161="nulová",J161,0)</f>
        <v>0</v>
      </c>
      <c r="BJ161" s="14" t="s">
        <v>78</v>
      </c>
      <c r="BK161" s="229">
        <f>ROUND(I161*H161,2)</f>
        <v>0</v>
      </c>
      <c r="BL161" s="14" t="s">
        <v>211</v>
      </c>
      <c r="BM161" s="228" t="s">
        <v>1847</v>
      </c>
    </row>
    <row r="162" s="2" customFormat="1" ht="24.15" customHeight="1">
      <c r="A162" s="35"/>
      <c r="B162" s="36"/>
      <c r="C162" s="230" t="s">
        <v>271</v>
      </c>
      <c r="D162" s="230" t="s">
        <v>207</v>
      </c>
      <c r="E162" s="231" t="s">
        <v>1848</v>
      </c>
      <c r="F162" s="232" t="s">
        <v>1849</v>
      </c>
      <c r="G162" s="233" t="s">
        <v>222</v>
      </c>
      <c r="H162" s="234">
        <v>480</v>
      </c>
      <c r="I162" s="235"/>
      <c r="J162" s="236">
        <f>ROUND(I162*H162,2)</f>
        <v>0</v>
      </c>
      <c r="K162" s="237"/>
      <c r="L162" s="238"/>
      <c r="M162" s="239" t="s">
        <v>1</v>
      </c>
      <c r="N162" s="240" t="s">
        <v>38</v>
      </c>
      <c r="O162" s="88"/>
      <c r="P162" s="226">
        <f>O162*H162</f>
        <v>0</v>
      </c>
      <c r="Q162" s="226">
        <v>0.00012</v>
      </c>
      <c r="R162" s="226">
        <f>Q162*H162</f>
        <v>0.057599999999999998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1209</v>
      </c>
      <c r="AT162" s="228" t="s">
        <v>207</v>
      </c>
      <c r="AU162" s="228" t="s">
        <v>82</v>
      </c>
      <c r="AY162" s="14" t="s">
        <v>147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78</v>
      </c>
      <c r="BK162" s="229">
        <f>ROUND(I162*H162,2)</f>
        <v>0</v>
      </c>
      <c r="BL162" s="14" t="s">
        <v>408</v>
      </c>
      <c r="BM162" s="228" t="s">
        <v>1850</v>
      </c>
    </row>
    <row r="163" s="2" customFormat="1" ht="33" customHeight="1">
      <c r="A163" s="35"/>
      <c r="B163" s="36"/>
      <c r="C163" s="216" t="s">
        <v>275</v>
      </c>
      <c r="D163" s="216" t="s">
        <v>149</v>
      </c>
      <c r="E163" s="217" t="s">
        <v>1851</v>
      </c>
      <c r="F163" s="218" t="s">
        <v>1852</v>
      </c>
      <c r="G163" s="219" t="s">
        <v>222</v>
      </c>
      <c r="H163" s="220">
        <v>700</v>
      </c>
      <c r="I163" s="221"/>
      <c r="J163" s="222">
        <f>ROUND(I163*H163,2)</f>
        <v>0</v>
      </c>
      <c r="K163" s="223"/>
      <c r="L163" s="41"/>
      <c r="M163" s="224" t="s">
        <v>1</v>
      </c>
      <c r="N163" s="225" t="s">
        <v>38</v>
      </c>
      <c r="O163" s="88"/>
      <c r="P163" s="226">
        <f>O163*H163</f>
        <v>0</v>
      </c>
      <c r="Q163" s="226">
        <v>0</v>
      </c>
      <c r="R163" s="226">
        <f>Q163*H163</f>
        <v>0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211</v>
      </c>
      <c r="AT163" s="228" t="s">
        <v>149</v>
      </c>
      <c r="AU163" s="228" t="s">
        <v>82</v>
      </c>
      <c r="AY163" s="14" t="s">
        <v>147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78</v>
      </c>
      <c r="BK163" s="229">
        <f>ROUND(I163*H163,2)</f>
        <v>0</v>
      </c>
      <c r="BL163" s="14" t="s">
        <v>211</v>
      </c>
      <c r="BM163" s="228" t="s">
        <v>1853</v>
      </c>
    </row>
    <row r="164" s="2" customFormat="1" ht="24.15" customHeight="1">
      <c r="A164" s="35"/>
      <c r="B164" s="36"/>
      <c r="C164" s="230" t="s">
        <v>279</v>
      </c>
      <c r="D164" s="230" t="s">
        <v>207</v>
      </c>
      <c r="E164" s="231" t="s">
        <v>1854</v>
      </c>
      <c r="F164" s="232" t="s">
        <v>1855</v>
      </c>
      <c r="G164" s="233" t="s">
        <v>222</v>
      </c>
      <c r="H164" s="234">
        <v>840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38</v>
      </c>
      <c r="O164" s="88"/>
      <c r="P164" s="226">
        <f>O164*H164</f>
        <v>0</v>
      </c>
      <c r="Q164" s="226">
        <v>0.00017000000000000001</v>
      </c>
      <c r="R164" s="226">
        <f>Q164*H164</f>
        <v>0.14280000000000001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1209</v>
      </c>
      <c r="AT164" s="228" t="s">
        <v>207</v>
      </c>
      <c r="AU164" s="228" t="s">
        <v>82</v>
      </c>
      <c r="AY164" s="14" t="s">
        <v>147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78</v>
      </c>
      <c r="BK164" s="229">
        <f>ROUND(I164*H164,2)</f>
        <v>0</v>
      </c>
      <c r="BL164" s="14" t="s">
        <v>408</v>
      </c>
      <c r="BM164" s="228" t="s">
        <v>1856</v>
      </c>
    </row>
    <row r="165" s="2" customFormat="1" ht="33" customHeight="1">
      <c r="A165" s="35"/>
      <c r="B165" s="36"/>
      <c r="C165" s="216" t="s">
        <v>283</v>
      </c>
      <c r="D165" s="216" t="s">
        <v>149</v>
      </c>
      <c r="E165" s="217" t="s">
        <v>1857</v>
      </c>
      <c r="F165" s="218" t="s">
        <v>1858</v>
      </c>
      <c r="G165" s="219" t="s">
        <v>222</v>
      </c>
      <c r="H165" s="220">
        <v>40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8"/>
      <c r="P165" s="226">
        <f>O165*H165</f>
        <v>0</v>
      </c>
      <c r="Q165" s="226">
        <v>0</v>
      </c>
      <c r="R165" s="226">
        <f>Q165*H165</f>
        <v>0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211</v>
      </c>
      <c r="AT165" s="228" t="s">
        <v>149</v>
      </c>
      <c r="AU165" s="228" t="s">
        <v>82</v>
      </c>
      <c r="AY165" s="14" t="s">
        <v>147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78</v>
      </c>
      <c r="BK165" s="229">
        <f>ROUND(I165*H165,2)</f>
        <v>0</v>
      </c>
      <c r="BL165" s="14" t="s">
        <v>211</v>
      </c>
      <c r="BM165" s="228" t="s">
        <v>1859</v>
      </c>
    </row>
    <row r="166" s="2" customFormat="1" ht="24.15" customHeight="1">
      <c r="A166" s="35"/>
      <c r="B166" s="36"/>
      <c r="C166" s="230" t="s">
        <v>287</v>
      </c>
      <c r="D166" s="230" t="s">
        <v>207</v>
      </c>
      <c r="E166" s="231" t="s">
        <v>1860</v>
      </c>
      <c r="F166" s="232" t="s">
        <v>1861</v>
      </c>
      <c r="G166" s="233" t="s">
        <v>222</v>
      </c>
      <c r="H166" s="234">
        <v>46</v>
      </c>
      <c r="I166" s="235"/>
      <c r="J166" s="236">
        <f>ROUND(I166*H166,2)</f>
        <v>0</v>
      </c>
      <c r="K166" s="237"/>
      <c r="L166" s="238"/>
      <c r="M166" s="239" t="s">
        <v>1</v>
      </c>
      <c r="N166" s="240" t="s">
        <v>38</v>
      </c>
      <c r="O166" s="88"/>
      <c r="P166" s="226">
        <f>O166*H166</f>
        <v>0</v>
      </c>
      <c r="Q166" s="226">
        <v>0.00089999999999999998</v>
      </c>
      <c r="R166" s="226">
        <f>Q166*H166</f>
        <v>0.041399999999999999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279</v>
      </c>
      <c r="AT166" s="228" t="s">
        <v>207</v>
      </c>
      <c r="AU166" s="228" t="s">
        <v>82</v>
      </c>
      <c r="AY166" s="14" t="s">
        <v>147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78</v>
      </c>
      <c r="BK166" s="229">
        <f>ROUND(I166*H166,2)</f>
        <v>0</v>
      </c>
      <c r="BL166" s="14" t="s">
        <v>211</v>
      </c>
      <c r="BM166" s="228" t="s">
        <v>1862</v>
      </c>
    </row>
    <row r="167" s="2" customFormat="1" ht="33" customHeight="1">
      <c r="A167" s="35"/>
      <c r="B167" s="36"/>
      <c r="C167" s="216" t="s">
        <v>291</v>
      </c>
      <c r="D167" s="216" t="s">
        <v>149</v>
      </c>
      <c r="E167" s="217" t="s">
        <v>1863</v>
      </c>
      <c r="F167" s="218" t="s">
        <v>1864</v>
      </c>
      <c r="G167" s="219" t="s">
        <v>222</v>
      </c>
      <c r="H167" s="220">
        <v>360</v>
      </c>
      <c r="I167" s="221"/>
      <c r="J167" s="222">
        <f>ROUND(I167*H167,2)</f>
        <v>0</v>
      </c>
      <c r="K167" s="223"/>
      <c r="L167" s="41"/>
      <c r="M167" s="224" t="s">
        <v>1</v>
      </c>
      <c r="N167" s="225" t="s">
        <v>38</v>
      </c>
      <c r="O167" s="88"/>
      <c r="P167" s="226">
        <f>O167*H167</f>
        <v>0</v>
      </c>
      <c r="Q167" s="226">
        <v>0</v>
      </c>
      <c r="R167" s="226">
        <f>Q167*H167</f>
        <v>0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211</v>
      </c>
      <c r="AT167" s="228" t="s">
        <v>149</v>
      </c>
      <c r="AU167" s="228" t="s">
        <v>82</v>
      </c>
      <c r="AY167" s="14" t="s">
        <v>147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78</v>
      </c>
      <c r="BK167" s="229">
        <f>ROUND(I167*H167,2)</f>
        <v>0</v>
      </c>
      <c r="BL167" s="14" t="s">
        <v>211</v>
      </c>
      <c r="BM167" s="228" t="s">
        <v>1865</v>
      </c>
    </row>
    <row r="168" s="2" customFormat="1" ht="24.15" customHeight="1">
      <c r="A168" s="35"/>
      <c r="B168" s="36"/>
      <c r="C168" s="230" t="s">
        <v>295</v>
      </c>
      <c r="D168" s="230" t="s">
        <v>207</v>
      </c>
      <c r="E168" s="231" t="s">
        <v>1866</v>
      </c>
      <c r="F168" s="232" t="s">
        <v>1867</v>
      </c>
      <c r="G168" s="233" t="s">
        <v>222</v>
      </c>
      <c r="H168" s="234">
        <v>72</v>
      </c>
      <c r="I168" s="235"/>
      <c r="J168" s="236">
        <f>ROUND(I168*H168,2)</f>
        <v>0</v>
      </c>
      <c r="K168" s="237"/>
      <c r="L168" s="238"/>
      <c r="M168" s="239" t="s">
        <v>1</v>
      </c>
      <c r="N168" s="240" t="s">
        <v>38</v>
      </c>
      <c r="O168" s="88"/>
      <c r="P168" s="226">
        <f>O168*H168</f>
        <v>0</v>
      </c>
      <c r="Q168" s="226">
        <v>0.00025000000000000001</v>
      </c>
      <c r="R168" s="226">
        <f>Q168*H168</f>
        <v>0.018000000000000002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1209</v>
      </c>
      <c r="AT168" s="228" t="s">
        <v>207</v>
      </c>
      <c r="AU168" s="228" t="s">
        <v>82</v>
      </c>
      <c r="AY168" s="14" t="s">
        <v>147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78</v>
      </c>
      <c r="BK168" s="229">
        <f>ROUND(I168*H168,2)</f>
        <v>0</v>
      </c>
      <c r="BL168" s="14" t="s">
        <v>408</v>
      </c>
      <c r="BM168" s="228" t="s">
        <v>1868</v>
      </c>
    </row>
    <row r="169" s="2" customFormat="1" ht="24.15" customHeight="1">
      <c r="A169" s="35"/>
      <c r="B169" s="36"/>
      <c r="C169" s="230" t="s">
        <v>299</v>
      </c>
      <c r="D169" s="230" t="s">
        <v>207</v>
      </c>
      <c r="E169" s="231" t="s">
        <v>1869</v>
      </c>
      <c r="F169" s="232" t="s">
        <v>1870</v>
      </c>
      <c r="G169" s="233" t="s">
        <v>222</v>
      </c>
      <c r="H169" s="234">
        <v>360</v>
      </c>
      <c r="I169" s="235"/>
      <c r="J169" s="236">
        <f>ROUND(I169*H169,2)</f>
        <v>0</v>
      </c>
      <c r="K169" s="237"/>
      <c r="L169" s="238"/>
      <c r="M169" s="239" t="s">
        <v>1</v>
      </c>
      <c r="N169" s="240" t="s">
        <v>38</v>
      </c>
      <c r="O169" s="88"/>
      <c r="P169" s="226">
        <f>O169*H169</f>
        <v>0</v>
      </c>
      <c r="Q169" s="226">
        <v>0.00016000000000000001</v>
      </c>
      <c r="R169" s="226">
        <f>Q169*H169</f>
        <v>0.057600000000000005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1209</v>
      </c>
      <c r="AT169" s="228" t="s">
        <v>207</v>
      </c>
      <c r="AU169" s="228" t="s">
        <v>82</v>
      </c>
      <c r="AY169" s="14" t="s">
        <v>147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78</v>
      </c>
      <c r="BK169" s="229">
        <f>ROUND(I169*H169,2)</f>
        <v>0</v>
      </c>
      <c r="BL169" s="14" t="s">
        <v>408</v>
      </c>
      <c r="BM169" s="228" t="s">
        <v>1871</v>
      </c>
    </row>
    <row r="170" s="2" customFormat="1" ht="24.15" customHeight="1">
      <c r="A170" s="35"/>
      <c r="B170" s="36"/>
      <c r="C170" s="216" t="s">
        <v>303</v>
      </c>
      <c r="D170" s="216" t="s">
        <v>149</v>
      </c>
      <c r="E170" s="217" t="s">
        <v>1872</v>
      </c>
      <c r="F170" s="218" t="s">
        <v>1873</v>
      </c>
      <c r="G170" s="219" t="s">
        <v>222</v>
      </c>
      <c r="H170" s="220">
        <v>52</v>
      </c>
      <c r="I170" s="221"/>
      <c r="J170" s="222">
        <f>ROUND(I170*H170,2)</f>
        <v>0</v>
      </c>
      <c r="K170" s="223"/>
      <c r="L170" s="41"/>
      <c r="M170" s="224" t="s">
        <v>1</v>
      </c>
      <c r="N170" s="225" t="s">
        <v>38</v>
      </c>
      <c r="O170" s="88"/>
      <c r="P170" s="226">
        <f>O170*H170</f>
        <v>0</v>
      </c>
      <c r="Q170" s="226">
        <v>0</v>
      </c>
      <c r="R170" s="226">
        <f>Q170*H170</f>
        <v>0</v>
      </c>
      <c r="S170" s="226">
        <v>0</v>
      </c>
      <c r="T170" s="227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8" t="s">
        <v>211</v>
      </c>
      <c r="AT170" s="228" t="s">
        <v>149</v>
      </c>
      <c r="AU170" s="228" t="s">
        <v>82</v>
      </c>
      <c r="AY170" s="14" t="s">
        <v>147</v>
      </c>
      <c r="BE170" s="229">
        <f>IF(N170="základní",J170,0)</f>
        <v>0</v>
      </c>
      <c r="BF170" s="229">
        <f>IF(N170="snížená",J170,0)</f>
        <v>0</v>
      </c>
      <c r="BG170" s="229">
        <f>IF(N170="zákl. přenesená",J170,0)</f>
        <v>0</v>
      </c>
      <c r="BH170" s="229">
        <f>IF(N170="sníž. přenesená",J170,0)</f>
        <v>0</v>
      </c>
      <c r="BI170" s="229">
        <f>IF(N170="nulová",J170,0)</f>
        <v>0</v>
      </c>
      <c r="BJ170" s="14" t="s">
        <v>78</v>
      </c>
      <c r="BK170" s="229">
        <f>ROUND(I170*H170,2)</f>
        <v>0</v>
      </c>
      <c r="BL170" s="14" t="s">
        <v>211</v>
      </c>
      <c r="BM170" s="228" t="s">
        <v>1874</v>
      </c>
    </row>
    <row r="171" s="2" customFormat="1" ht="24.15" customHeight="1">
      <c r="A171" s="35"/>
      <c r="B171" s="36"/>
      <c r="C171" s="230" t="s">
        <v>307</v>
      </c>
      <c r="D171" s="230" t="s">
        <v>207</v>
      </c>
      <c r="E171" s="231" t="s">
        <v>1875</v>
      </c>
      <c r="F171" s="232" t="s">
        <v>1876</v>
      </c>
      <c r="G171" s="233" t="s">
        <v>222</v>
      </c>
      <c r="H171" s="234">
        <v>62.399999999999999</v>
      </c>
      <c r="I171" s="235"/>
      <c r="J171" s="236">
        <f>ROUND(I171*H171,2)</f>
        <v>0</v>
      </c>
      <c r="K171" s="237"/>
      <c r="L171" s="238"/>
      <c r="M171" s="239" t="s">
        <v>1</v>
      </c>
      <c r="N171" s="240" t="s">
        <v>38</v>
      </c>
      <c r="O171" s="88"/>
      <c r="P171" s="226">
        <f>O171*H171</f>
        <v>0</v>
      </c>
      <c r="Q171" s="226">
        <v>0.00034000000000000002</v>
      </c>
      <c r="R171" s="226">
        <f>Q171*H171</f>
        <v>0.021216000000000002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1209</v>
      </c>
      <c r="AT171" s="228" t="s">
        <v>207</v>
      </c>
      <c r="AU171" s="228" t="s">
        <v>82</v>
      </c>
      <c r="AY171" s="14" t="s">
        <v>147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78</v>
      </c>
      <c r="BK171" s="229">
        <f>ROUND(I171*H171,2)</f>
        <v>0</v>
      </c>
      <c r="BL171" s="14" t="s">
        <v>408</v>
      </c>
      <c r="BM171" s="228" t="s">
        <v>1877</v>
      </c>
    </row>
    <row r="172" s="2" customFormat="1" ht="24.15" customHeight="1">
      <c r="A172" s="35"/>
      <c r="B172" s="36"/>
      <c r="C172" s="216" t="s">
        <v>311</v>
      </c>
      <c r="D172" s="216" t="s">
        <v>149</v>
      </c>
      <c r="E172" s="217" t="s">
        <v>1878</v>
      </c>
      <c r="F172" s="218" t="s">
        <v>1879</v>
      </c>
      <c r="G172" s="219" t="s">
        <v>222</v>
      </c>
      <c r="H172" s="220">
        <v>50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</v>
      </c>
      <c r="R172" s="226">
        <f>Q172*H172</f>
        <v>0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211</v>
      </c>
      <c r="AT172" s="228" t="s">
        <v>149</v>
      </c>
      <c r="AU172" s="228" t="s">
        <v>82</v>
      </c>
      <c r="AY172" s="14" t="s">
        <v>147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78</v>
      </c>
      <c r="BK172" s="229">
        <f>ROUND(I172*H172,2)</f>
        <v>0</v>
      </c>
      <c r="BL172" s="14" t="s">
        <v>211</v>
      </c>
      <c r="BM172" s="228" t="s">
        <v>1880</v>
      </c>
    </row>
    <row r="173" s="2" customFormat="1" ht="24.15" customHeight="1">
      <c r="A173" s="35"/>
      <c r="B173" s="36"/>
      <c r="C173" s="230" t="s">
        <v>315</v>
      </c>
      <c r="D173" s="230" t="s">
        <v>207</v>
      </c>
      <c r="E173" s="231" t="s">
        <v>1881</v>
      </c>
      <c r="F173" s="232" t="s">
        <v>1882</v>
      </c>
      <c r="G173" s="233" t="s">
        <v>222</v>
      </c>
      <c r="H173" s="234">
        <v>57.5</v>
      </c>
      <c r="I173" s="235"/>
      <c r="J173" s="236">
        <f>ROUND(I173*H173,2)</f>
        <v>0</v>
      </c>
      <c r="K173" s="237"/>
      <c r="L173" s="238"/>
      <c r="M173" s="239" t="s">
        <v>1</v>
      </c>
      <c r="N173" s="240" t="s">
        <v>38</v>
      </c>
      <c r="O173" s="88"/>
      <c r="P173" s="226">
        <f>O173*H173</f>
        <v>0</v>
      </c>
      <c r="Q173" s="226">
        <v>0.00076999999999999996</v>
      </c>
      <c r="R173" s="226">
        <f>Q173*H173</f>
        <v>0.044274999999999995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279</v>
      </c>
      <c r="AT173" s="228" t="s">
        <v>207</v>
      </c>
      <c r="AU173" s="228" t="s">
        <v>82</v>
      </c>
      <c r="AY173" s="14" t="s">
        <v>147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78</v>
      </c>
      <c r="BK173" s="229">
        <f>ROUND(I173*H173,2)</f>
        <v>0</v>
      </c>
      <c r="BL173" s="14" t="s">
        <v>211</v>
      </c>
      <c r="BM173" s="228" t="s">
        <v>1883</v>
      </c>
    </row>
    <row r="174" s="2" customFormat="1" ht="24.15" customHeight="1">
      <c r="A174" s="35"/>
      <c r="B174" s="36"/>
      <c r="C174" s="216" t="s">
        <v>319</v>
      </c>
      <c r="D174" s="216" t="s">
        <v>149</v>
      </c>
      <c r="E174" s="217" t="s">
        <v>1884</v>
      </c>
      <c r="F174" s="218" t="s">
        <v>1885</v>
      </c>
      <c r="G174" s="219" t="s">
        <v>189</v>
      </c>
      <c r="H174" s="220">
        <v>250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</v>
      </c>
      <c r="R174" s="226">
        <f>Q174*H174</f>
        <v>0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211</v>
      </c>
      <c r="AT174" s="228" t="s">
        <v>149</v>
      </c>
      <c r="AU174" s="228" t="s">
        <v>82</v>
      </c>
      <c r="AY174" s="14" t="s">
        <v>147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78</v>
      </c>
      <c r="BK174" s="229">
        <f>ROUND(I174*H174,2)</f>
        <v>0</v>
      </c>
      <c r="BL174" s="14" t="s">
        <v>211</v>
      </c>
      <c r="BM174" s="228" t="s">
        <v>1886</v>
      </c>
    </row>
    <row r="175" s="2" customFormat="1" ht="24.15" customHeight="1">
      <c r="A175" s="35"/>
      <c r="B175" s="36"/>
      <c r="C175" s="216" t="s">
        <v>323</v>
      </c>
      <c r="D175" s="216" t="s">
        <v>149</v>
      </c>
      <c r="E175" s="217" t="s">
        <v>1887</v>
      </c>
      <c r="F175" s="218" t="s">
        <v>1888</v>
      </c>
      <c r="G175" s="219" t="s">
        <v>189</v>
      </c>
      <c r="H175" s="220">
        <v>50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0</v>
      </c>
      <c r="R175" s="226">
        <f>Q175*H175</f>
        <v>0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211</v>
      </c>
      <c r="AT175" s="228" t="s">
        <v>149</v>
      </c>
      <c r="AU175" s="228" t="s">
        <v>82</v>
      </c>
      <c r="AY175" s="14" t="s">
        <v>147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78</v>
      </c>
      <c r="BK175" s="229">
        <f>ROUND(I175*H175,2)</f>
        <v>0</v>
      </c>
      <c r="BL175" s="14" t="s">
        <v>211</v>
      </c>
      <c r="BM175" s="228" t="s">
        <v>1889</v>
      </c>
    </row>
    <row r="176" s="2" customFormat="1" ht="21.75" customHeight="1">
      <c r="A176" s="35"/>
      <c r="B176" s="36"/>
      <c r="C176" s="216" t="s">
        <v>327</v>
      </c>
      <c r="D176" s="216" t="s">
        <v>149</v>
      </c>
      <c r="E176" s="217" t="s">
        <v>1890</v>
      </c>
      <c r="F176" s="218" t="s">
        <v>1891</v>
      </c>
      <c r="G176" s="219" t="s">
        <v>189</v>
      </c>
      <c r="H176" s="220">
        <v>150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</v>
      </c>
      <c r="R176" s="226">
        <f>Q176*H176</f>
        <v>0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211</v>
      </c>
      <c r="AT176" s="228" t="s">
        <v>149</v>
      </c>
      <c r="AU176" s="228" t="s">
        <v>82</v>
      </c>
      <c r="AY176" s="14" t="s">
        <v>147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78</v>
      </c>
      <c r="BK176" s="229">
        <f>ROUND(I176*H176,2)</f>
        <v>0</v>
      </c>
      <c r="BL176" s="14" t="s">
        <v>211</v>
      </c>
      <c r="BM176" s="228" t="s">
        <v>1892</v>
      </c>
    </row>
    <row r="177" s="2" customFormat="1" ht="24.15" customHeight="1">
      <c r="A177" s="35"/>
      <c r="B177" s="36"/>
      <c r="C177" s="216" t="s">
        <v>331</v>
      </c>
      <c r="D177" s="216" t="s">
        <v>149</v>
      </c>
      <c r="E177" s="217" t="s">
        <v>1893</v>
      </c>
      <c r="F177" s="218" t="s">
        <v>1894</v>
      </c>
      <c r="G177" s="219" t="s">
        <v>189</v>
      </c>
      <c r="H177" s="220">
        <v>4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8"/>
      <c r="P177" s="226">
        <f>O177*H177</f>
        <v>0</v>
      </c>
      <c r="Q177" s="226">
        <v>0</v>
      </c>
      <c r="R177" s="226">
        <f>Q177*H177</f>
        <v>0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211</v>
      </c>
      <c r="AT177" s="228" t="s">
        <v>149</v>
      </c>
      <c r="AU177" s="228" t="s">
        <v>82</v>
      </c>
      <c r="AY177" s="14" t="s">
        <v>147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78</v>
      </c>
      <c r="BK177" s="229">
        <f>ROUND(I177*H177,2)</f>
        <v>0</v>
      </c>
      <c r="BL177" s="14" t="s">
        <v>211</v>
      </c>
      <c r="BM177" s="228" t="s">
        <v>1895</v>
      </c>
    </row>
    <row r="178" s="2" customFormat="1" ht="16.5" customHeight="1">
      <c r="A178" s="35"/>
      <c r="B178" s="36"/>
      <c r="C178" s="230" t="s">
        <v>335</v>
      </c>
      <c r="D178" s="230" t="s">
        <v>207</v>
      </c>
      <c r="E178" s="231" t="s">
        <v>1896</v>
      </c>
      <c r="F178" s="232" t="s">
        <v>1897</v>
      </c>
      <c r="G178" s="233" t="s">
        <v>189</v>
      </c>
      <c r="H178" s="234">
        <v>1</v>
      </c>
      <c r="I178" s="235"/>
      <c r="J178" s="236">
        <f>ROUND(I178*H178,2)</f>
        <v>0</v>
      </c>
      <c r="K178" s="237"/>
      <c r="L178" s="238"/>
      <c r="M178" s="239" t="s">
        <v>1</v>
      </c>
      <c r="N178" s="240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279</v>
      </c>
      <c r="AT178" s="228" t="s">
        <v>207</v>
      </c>
      <c r="AU178" s="228" t="s">
        <v>82</v>
      </c>
      <c r="AY178" s="14" t="s">
        <v>147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78</v>
      </c>
      <c r="BK178" s="229">
        <f>ROUND(I178*H178,2)</f>
        <v>0</v>
      </c>
      <c r="BL178" s="14" t="s">
        <v>211</v>
      </c>
      <c r="BM178" s="228" t="s">
        <v>1898</v>
      </c>
    </row>
    <row r="179" s="2" customFormat="1" ht="16.5" customHeight="1">
      <c r="A179" s="35"/>
      <c r="B179" s="36"/>
      <c r="C179" s="230" t="s">
        <v>339</v>
      </c>
      <c r="D179" s="230" t="s">
        <v>207</v>
      </c>
      <c r="E179" s="231" t="s">
        <v>1899</v>
      </c>
      <c r="F179" s="232" t="s">
        <v>1900</v>
      </c>
      <c r="G179" s="233" t="s">
        <v>189</v>
      </c>
      <c r="H179" s="234">
        <v>1</v>
      </c>
      <c r="I179" s="235"/>
      <c r="J179" s="236">
        <f>ROUND(I179*H179,2)</f>
        <v>0</v>
      </c>
      <c r="K179" s="237"/>
      <c r="L179" s="238"/>
      <c r="M179" s="239" t="s">
        <v>1</v>
      </c>
      <c r="N179" s="240" t="s">
        <v>38</v>
      </c>
      <c r="O179" s="88"/>
      <c r="P179" s="226">
        <f>O179*H179</f>
        <v>0</v>
      </c>
      <c r="Q179" s="226">
        <v>0</v>
      </c>
      <c r="R179" s="226">
        <f>Q179*H179</f>
        <v>0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1209</v>
      </c>
      <c r="AT179" s="228" t="s">
        <v>207</v>
      </c>
      <c r="AU179" s="228" t="s">
        <v>82</v>
      </c>
      <c r="AY179" s="14" t="s">
        <v>147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78</v>
      </c>
      <c r="BK179" s="229">
        <f>ROUND(I179*H179,2)</f>
        <v>0</v>
      </c>
      <c r="BL179" s="14" t="s">
        <v>408</v>
      </c>
      <c r="BM179" s="228" t="s">
        <v>1901</v>
      </c>
    </row>
    <row r="180" s="2" customFormat="1" ht="16.5" customHeight="1">
      <c r="A180" s="35"/>
      <c r="B180" s="36"/>
      <c r="C180" s="230" t="s">
        <v>343</v>
      </c>
      <c r="D180" s="230" t="s">
        <v>207</v>
      </c>
      <c r="E180" s="231" t="s">
        <v>1902</v>
      </c>
      <c r="F180" s="232" t="s">
        <v>1903</v>
      </c>
      <c r="G180" s="233" t="s">
        <v>189</v>
      </c>
      <c r="H180" s="234">
        <v>1</v>
      </c>
      <c r="I180" s="235"/>
      <c r="J180" s="236">
        <f>ROUND(I180*H180,2)</f>
        <v>0</v>
      </c>
      <c r="K180" s="237"/>
      <c r="L180" s="238"/>
      <c r="M180" s="239" t="s">
        <v>1</v>
      </c>
      <c r="N180" s="240" t="s">
        <v>38</v>
      </c>
      <c r="O180" s="88"/>
      <c r="P180" s="226">
        <f>O180*H180</f>
        <v>0</v>
      </c>
      <c r="Q180" s="226">
        <v>0</v>
      </c>
      <c r="R180" s="226">
        <f>Q180*H180</f>
        <v>0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1209</v>
      </c>
      <c r="AT180" s="228" t="s">
        <v>207</v>
      </c>
      <c r="AU180" s="228" t="s">
        <v>82</v>
      </c>
      <c r="AY180" s="14" t="s">
        <v>147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78</v>
      </c>
      <c r="BK180" s="229">
        <f>ROUND(I180*H180,2)</f>
        <v>0</v>
      </c>
      <c r="BL180" s="14" t="s">
        <v>408</v>
      </c>
      <c r="BM180" s="228" t="s">
        <v>1904</v>
      </c>
    </row>
    <row r="181" s="2" customFormat="1" ht="16.5" customHeight="1">
      <c r="A181" s="35"/>
      <c r="B181" s="36"/>
      <c r="C181" s="230" t="s">
        <v>347</v>
      </c>
      <c r="D181" s="230" t="s">
        <v>207</v>
      </c>
      <c r="E181" s="231" t="s">
        <v>1905</v>
      </c>
      <c r="F181" s="232" t="s">
        <v>1906</v>
      </c>
      <c r="G181" s="233" t="s">
        <v>189</v>
      </c>
      <c r="H181" s="234">
        <v>1</v>
      </c>
      <c r="I181" s="235"/>
      <c r="J181" s="236">
        <f>ROUND(I181*H181,2)</f>
        <v>0</v>
      </c>
      <c r="K181" s="237"/>
      <c r="L181" s="238"/>
      <c r="M181" s="239" t="s">
        <v>1</v>
      </c>
      <c r="N181" s="240" t="s">
        <v>38</v>
      </c>
      <c r="O181" s="88"/>
      <c r="P181" s="226">
        <f>O181*H181</f>
        <v>0</v>
      </c>
      <c r="Q181" s="226">
        <v>0</v>
      </c>
      <c r="R181" s="226">
        <f>Q181*H181</f>
        <v>0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279</v>
      </c>
      <c r="AT181" s="228" t="s">
        <v>207</v>
      </c>
      <c r="AU181" s="228" t="s">
        <v>82</v>
      </c>
      <c r="AY181" s="14" t="s">
        <v>147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78</v>
      </c>
      <c r="BK181" s="229">
        <f>ROUND(I181*H181,2)</f>
        <v>0</v>
      </c>
      <c r="BL181" s="14" t="s">
        <v>211</v>
      </c>
      <c r="BM181" s="228" t="s">
        <v>1907</v>
      </c>
    </row>
    <row r="182" s="2" customFormat="1" ht="24.15" customHeight="1">
      <c r="A182" s="35"/>
      <c r="B182" s="36"/>
      <c r="C182" s="216" t="s">
        <v>351</v>
      </c>
      <c r="D182" s="216" t="s">
        <v>149</v>
      </c>
      <c r="E182" s="217" t="s">
        <v>1908</v>
      </c>
      <c r="F182" s="218" t="s">
        <v>1909</v>
      </c>
      <c r="G182" s="219" t="s">
        <v>189</v>
      </c>
      <c r="H182" s="220">
        <v>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211</v>
      </c>
      <c r="AT182" s="228" t="s">
        <v>149</v>
      </c>
      <c r="AU182" s="228" t="s">
        <v>82</v>
      </c>
      <c r="AY182" s="14" t="s">
        <v>147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78</v>
      </c>
      <c r="BK182" s="229">
        <f>ROUND(I182*H182,2)</f>
        <v>0</v>
      </c>
      <c r="BL182" s="14" t="s">
        <v>211</v>
      </c>
      <c r="BM182" s="228" t="s">
        <v>1910</v>
      </c>
    </row>
    <row r="183" s="2" customFormat="1" ht="16.5" customHeight="1">
      <c r="A183" s="35"/>
      <c r="B183" s="36"/>
      <c r="C183" s="230" t="s">
        <v>355</v>
      </c>
      <c r="D183" s="230" t="s">
        <v>207</v>
      </c>
      <c r="E183" s="231" t="s">
        <v>1911</v>
      </c>
      <c r="F183" s="232" t="s">
        <v>1912</v>
      </c>
      <c r="G183" s="233" t="s">
        <v>189</v>
      </c>
      <c r="H183" s="234">
        <v>1</v>
      </c>
      <c r="I183" s="235"/>
      <c r="J183" s="236">
        <f>ROUND(I183*H183,2)</f>
        <v>0</v>
      </c>
      <c r="K183" s="237"/>
      <c r="L183" s="238"/>
      <c r="M183" s="239" t="s">
        <v>1</v>
      </c>
      <c r="N183" s="240" t="s">
        <v>38</v>
      </c>
      <c r="O183" s="88"/>
      <c r="P183" s="226">
        <f>O183*H183</f>
        <v>0</v>
      </c>
      <c r="Q183" s="226">
        <v>0.055</v>
      </c>
      <c r="R183" s="226">
        <f>Q183*H183</f>
        <v>0.055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1209</v>
      </c>
      <c r="AT183" s="228" t="s">
        <v>207</v>
      </c>
      <c r="AU183" s="228" t="s">
        <v>82</v>
      </c>
      <c r="AY183" s="14" t="s">
        <v>147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78</v>
      </c>
      <c r="BK183" s="229">
        <f>ROUND(I183*H183,2)</f>
        <v>0</v>
      </c>
      <c r="BL183" s="14" t="s">
        <v>408</v>
      </c>
      <c r="BM183" s="228" t="s">
        <v>1913</v>
      </c>
    </row>
    <row r="184" s="2" customFormat="1" ht="24.15" customHeight="1">
      <c r="A184" s="35"/>
      <c r="B184" s="36"/>
      <c r="C184" s="216" t="s">
        <v>359</v>
      </c>
      <c r="D184" s="216" t="s">
        <v>149</v>
      </c>
      <c r="E184" s="217" t="s">
        <v>1914</v>
      </c>
      <c r="F184" s="218" t="s">
        <v>1915</v>
      </c>
      <c r="G184" s="219" t="s">
        <v>189</v>
      </c>
      <c r="H184" s="220">
        <v>2</v>
      </c>
      <c r="I184" s="221"/>
      <c r="J184" s="222">
        <f>ROUND(I184*H184,2)</f>
        <v>0</v>
      </c>
      <c r="K184" s="223"/>
      <c r="L184" s="41"/>
      <c r="M184" s="224" t="s">
        <v>1</v>
      </c>
      <c r="N184" s="225" t="s">
        <v>38</v>
      </c>
      <c r="O184" s="88"/>
      <c r="P184" s="226">
        <f>O184*H184</f>
        <v>0</v>
      </c>
      <c r="Q184" s="226">
        <v>0</v>
      </c>
      <c r="R184" s="226">
        <f>Q184*H184</f>
        <v>0</v>
      </c>
      <c r="S184" s="226">
        <v>0</v>
      </c>
      <c r="T184" s="227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8" t="s">
        <v>211</v>
      </c>
      <c r="AT184" s="228" t="s">
        <v>149</v>
      </c>
      <c r="AU184" s="228" t="s">
        <v>82</v>
      </c>
      <c r="AY184" s="14" t="s">
        <v>147</v>
      </c>
      <c r="BE184" s="229">
        <f>IF(N184="základní",J184,0)</f>
        <v>0</v>
      </c>
      <c r="BF184" s="229">
        <f>IF(N184="snížená",J184,0)</f>
        <v>0</v>
      </c>
      <c r="BG184" s="229">
        <f>IF(N184="zákl. přenesená",J184,0)</f>
        <v>0</v>
      </c>
      <c r="BH184" s="229">
        <f>IF(N184="sníž. přenesená",J184,0)</f>
        <v>0</v>
      </c>
      <c r="BI184" s="229">
        <f>IF(N184="nulová",J184,0)</f>
        <v>0</v>
      </c>
      <c r="BJ184" s="14" t="s">
        <v>78</v>
      </c>
      <c r="BK184" s="229">
        <f>ROUND(I184*H184,2)</f>
        <v>0</v>
      </c>
      <c r="BL184" s="14" t="s">
        <v>211</v>
      </c>
      <c r="BM184" s="228" t="s">
        <v>1916</v>
      </c>
    </row>
    <row r="185" s="2" customFormat="1" ht="16.5" customHeight="1">
      <c r="A185" s="35"/>
      <c r="B185" s="36"/>
      <c r="C185" s="230" t="s">
        <v>364</v>
      </c>
      <c r="D185" s="230" t="s">
        <v>207</v>
      </c>
      <c r="E185" s="231" t="s">
        <v>1917</v>
      </c>
      <c r="F185" s="232" t="s">
        <v>1918</v>
      </c>
      <c r="G185" s="233" t="s">
        <v>189</v>
      </c>
      <c r="H185" s="234">
        <v>1</v>
      </c>
      <c r="I185" s="235"/>
      <c r="J185" s="236">
        <f>ROUND(I185*H185,2)</f>
        <v>0</v>
      </c>
      <c r="K185" s="237"/>
      <c r="L185" s="238"/>
      <c r="M185" s="239" t="s">
        <v>1</v>
      </c>
      <c r="N185" s="240" t="s">
        <v>38</v>
      </c>
      <c r="O185" s="88"/>
      <c r="P185" s="226">
        <f>O185*H185</f>
        <v>0</v>
      </c>
      <c r="Q185" s="226">
        <v>0.0037499999999999999</v>
      </c>
      <c r="R185" s="226">
        <f>Q185*H185</f>
        <v>0.0037499999999999999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279</v>
      </c>
      <c r="AT185" s="228" t="s">
        <v>207</v>
      </c>
      <c r="AU185" s="228" t="s">
        <v>82</v>
      </c>
      <c r="AY185" s="14" t="s">
        <v>147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78</v>
      </c>
      <c r="BK185" s="229">
        <f>ROUND(I185*H185,2)</f>
        <v>0</v>
      </c>
      <c r="BL185" s="14" t="s">
        <v>211</v>
      </c>
      <c r="BM185" s="228" t="s">
        <v>1919</v>
      </c>
    </row>
    <row r="186" s="2" customFormat="1" ht="16.5" customHeight="1">
      <c r="A186" s="35"/>
      <c r="B186" s="36"/>
      <c r="C186" s="230" t="s">
        <v>368</v>
      </c>
      <c r="D186" s="230" t="s">
        <v>207</v>
      </c>
      <c r="E186" s="231" t="s">
        <v>1920</v>
      </c>
      <c r="F186" s="232" t="s">
        <v>1921</v>
      </c>
      <c r="G186" s="233" t="s">
        <v>189</v>
      </c>
      <c r="H186" s="234">
        <v>1</v>
      </c>
      <c r="I186" s="235"/>
      <c r="J186" s="236">
        <f>ROUND(I186*H186,2)</f>
        <v>0</v>
      </c>
      <c r="K186" s="237"/>
      <c r="L186" s="238"/>
      <c r="M186" s="239" t="s">
        <v>1</v>
      </c>
      <c r="N186" s="240" t="s">
        <v>38</v>
      </c>
      <c r="O186" s="88"/>
      <c r="P186" s="226">
        <f>O186*H186</f>
        <v>0</v>
      </c>
      <c r="Q186" s="226">
        <v>0.0037799999999999999</v>
      </c>
      <c r="R186" s="226">
        <f>Q186*H186</f>
        <v>0.0037799999999999999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279</v>
      </c>
      <c r="AT186" s="228" t="s">
        <v>207</v>
      </c>
      <c r="AU186" s="228" t="s">
        <v>82</v>
      </c>
      <c r="AY186" s="14" t="s">
        <v>147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78</v>
      </c>
      <c r="BK186" s="229">
        <f>ROUND(I186*H186,2)</f>
        <v>0</v>
      </c>
      <c r="BL186" s="14" t="s">
        <v>211</v>
      </c>
      <c r="BM186" s="228" t="s">
        <v>1922</v>
      </c>
    </row>
    <row r="187" s="2" customFormat="1" ht="24.15" customHeight="1">
      <c r="A187" s="35"/>
      <c r="B187" s="36"/>
      <c r="C187" s="216" t="s">
        <v>372</v>
      </c>
      <c r="D187" s="216" t="s">
        <v>149</v>
      </c>
      <c r="E187" s="217" t="s">
        <v>1923</v>
      </c>
      <c r="F187" s="218" t="s">
        <v>1924</v>
      </c>
      <c r="G187" s="219" t="s">
        <v>189</v>
      </c>
      <c r="H187" s="220">
        <v>15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38</v>
      </c>
      <c r="O187" s="88"/>
      <c r="P187" s="226">
        <f>O187*H187</f>
        <v>0</v>
      </c>
      <c r="Q187" s="226">
        <v>0</v>
      </c>
      <c r="R187" s="226">
        <f>Q187*H187</f>
        <v>0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211</v>
      </c>
      <c r="AT187" s="228" t="s">
        <v>149</v>
      </c>
      <c r="AU187" s="228" t="s">
        <v>82</v>
      </c>
      <c r="AY187" s="14" t="s">
        <v>147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78</v>
      </c>
      <c r="BK187" s="229">
        <f>ROUND(I187*H187,2)</f>
        <v>0</v>
      </c>
      <c r="BL187" s="14" t="s">
        <v>211</v>
      </c>
      <c r="BM187" s="228" t="s">
        <v>1925</v>
      </c>
    </row>
    <row r="188" s="2" customFormat="1" ht="16.5" customHeight="1">
      <c r="A188" s="35"/>
      <c r="B188" s="36"/>
      <c r="C188" s="230" t="s">
        <v>376</v>
      </c>
      <c r="D188" s="230" t="s">
        <v>207</v>
      </c>
      <c r="E188" s="231" t="s">
        <v>1926</v>
      </c>
      <c r="F188" s="232" t="s">
        <v>1927</v>
      </c>
      <c r="G188" s="233" t="s">
        <v>189</v>
      </c>
      <c r="H188" s="234">
        <v>15</v>
      </c>
      <c r="I188" s="235"/>
      <c r="J188" s="236">
        <f>ROUND(I188*H188,2)</f>
        <v>0</v>
      </c>
      <c r="K188" s="237"/>
      <c r="L188" s="238"/>
      <c r="M188" s="239" t="s">
        <v>1</v>
      </c>
      <c r="N188" s="240" t="s">
        <v>38</v>
      </c>
      <c r="O188" s="88"/>
      <c r="P188" s="226">
        <f>O188*H188</f>
        <v>0</v>
      </c>
      <c r="Q188" s="226">
        <v>4.0000000000000003E-05</v>
      </c>
      <c r="R188" s="226">
        <f>Q188*H188</f>
        <v>0.00060000000000000006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279</v>
      </c>
      <c r="AT188" s="228" t="s">
        <v>207</v>
      </c>
      <c r="AU188" s="228" t="s">
        <v>82</v>
      </c>
      <c r="AY188" s="14" t="s">
        <v>147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78</v>
      </c>
      <c r="BK188" s="229">
        <f>ROUND(I188*H188,2)</f>
        <v>0</v>
      </c>
      <c r="BL188" s="14" t="s">
        <v>211</v>
      </c>
      <c r="BM188" s="228" t="s">
        <v>1928</v>
      </c>
    </row>
    <row r="189" s="2" customFormat="1" ht="24.15" customHeight="1">
      <c r="A189" s="35"/>
      <c r="B189" s="36"/>
      <c r="C189" s="230" t="s">
        <v>380</v>
      </c>
      <c r="D189" s="230" t="s">
        <v>207</v>
      </c>
      <c r="E189" s="231" t="s">
        <v>1929</v>
      </c>
      <c r="F189" s="232" t="s">
        <v>1930</v>
      </c>
      <c r="G189" s="233" t="s">
        <v>189</v>
      </c>
      <c r="H189" s="234">
        <v>15</v>
      </c>
      <c r="I189" s="235"/>
      <c r="J189" s="236">
        <f>ROUND(I189*H189,2)</f>
        <v>0</v>
      </c>
      <c r="K189" s="237"/>
      <c r="L189" s="238"/>
      <c r="M189" s="239" t="s">
        <v>1</v>
      </c>
      <c r="N189" s="240" t="s">
        <v>38</v>
      </c>
      <c r="O189" s="88"/>
      <c r="P189" s="226">
        <f>O189*H189</f>
        <v>0</v>
      </c>
      <c r="Q189" s="226">
        <v>4.0000000000000003E-05</v>
      </c>
      <c r="R189" s="226">
        <f>Q189*H189</f>
        <v>0.00060000000000000006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279</v>
      </c>
      <c r="AT189" s="228" t="s">
        <v>207</v>
      </c>
      <c r="AU189" s="228" t="s">
        <v>82</v>
      </c>
      <c r="AY189" s="14" t="s">
        <v>147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78</v>
      </c>
      <c r="BK189" s="229">
        <f>ROUND(I189*H189,2)</f>
        <v>0</v>
      </c>
      <c r="BL189" s="14" t="s">
        <v>211</v>
      </c>
      <c r="BM189" s="228" t="s">
        <v>1931</v>
      </c>
    </row>
    <row r="190" s="2" customFormat="1" ht="24.15" customHeight="1">
      <c r="A190" s="35"/>
      <c r="B190" s="36"/>
      <c r="C190" s="230" t="s">
        <v>384</v>
      </c>
      <c r="D190" s="230" t="s">
        <v>207</v>
      </c>
      <c r="E190" s="231" t="s">
        <v>1932</v>
      </c>
      <c r="F190" s="232" t="s">
        <v>1933</v>
      </c>
      <c r="G190" s="233" t="s">
        <v>189</v>
      </c>
      <c r="H190" s="234">
        <v>15</v>
      </c>
      <c r="I190" s="235"/>
      <c r="J190" s="236">
        <f>ROUND(I190*H190,2)</f>
        <v>0</v>
      </c>
      <c r="K190" s="237"/>
      <c r="L190" s="238"/>
      <c r="M190" s="239" t="s">
        <v>1</v>
      </c>
      <c r="N190" s="240" t="s">
        <v>38</v>
      </c>
      <c r="O190" s="88"/>
      <c r="P190" s="226">
        <f>O190*H190</f>
        <v>0</v>
      </c>
      <c r="Q190" s="226">
        <v>1.0000000000000001E-05</v>
      </c>
      <c r="R190" s="226">
        <f>Q190*H190</f>
        <v>0.00015000000000000001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279</v>
      </c>
      <c r="AT190" s="228" t="s">
        <v>207</v>
      </c>
      <c r="AU190" s="228" t="s">
        <v>82</v>
      </c>
      <c r="AY190" s="14" t="s">
        <v>147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78</v>
      </c>
      <c r="BK190" s="229">
        <f>ROUND(I190*H190,2)</f>
        <v>0</v>
      </c>
      <c r="BL190" s="14" t="s">
        <v>211</v>
      </c>
      <c r="BM190" s="228" t="s">
        <v>1934</v>
      </c>
    </row>
    <row r="191" s="2" customFormat="1" ht="16.5" customHeight="1">
      <c r="A191" s="35"/>
      <c r="B191" s="36"/>
      <c r="C191" s="230" t="s">
        <v>388</v>
      </c>
      <c r="D191" s="230" t="s">
        <v>207</v>
      </c>
      <c r="E191" s="231" t="s">
        <v>1935</v>
      </c>
      <c r="F191" s="232" t="s">
        <v>1936</v>
      </c>
      <c r="G191" s="233" t="s">
        <v>189</v>
      </c>
      <c r="H191" s="234">
        <v>10</v>
      </c>
      <c r="I191" s="235"/>
      <c r="J191" s="236">
        <f>ROUND(I191*H191,2)</f>
        <v>0</v>
      </c>
      <c r="K191" s="237"/>
      <c r="L191" s="238"/>
      <c r="M191" s="239" t="s">
        <v>1</v>
      </c>
      <c r="N191" s="240" t="s">
        <v>38</v>
      </c>
      <c r="O191" s="88"/>
      <c r="P191" s="226">
        <f>O191*H191</f>
        <v>0</v>
      </c>
      <c r="Q191" s="226">
        <v>2.0000000000000002E-05</v>
      </c>
      <c r="R191" s="226">
        <f>Q191*H191</f>
        <v>0.00020000000000000001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279</v>
      </c>
      <c r="AT191" s="228" t="s">
        <v>207</v>
      </c>
      <c r="AU191" s="228" t="s">
        <v>82</v>
      </c>
      <c r="AY191" s="14" t="s">
        <v>147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78</v>
      </c>
      <c r="BK191" s="229">
        <f>ROUND(I191*H191,2)</f>
        <v>0</v>
      </c>
      <c r="BL191" s="14" t="s">
        <v>211</v>
      </c>
      <c r="BM191" s="228" t="s">
        <v>1937</v>
      </c>
    </row>
    <row r="192" s="2" customFormat="1" ht="24.15" customHeight="1">
      <c r="A192" s="35"/>
      <c r="B192" s="36"/>
      <c r="C192" s="216" t="s">
        <v>392</v>
      </c>
      <c r="D192" s="216" t="s">
        <v>149</v>
      </c>
      <c r="E192" s="217" t="s">
        <v>1938</v>
      </c>
      <c r="F192" s="218" t="s">
        <v>1939</v>
      </c>
      <c r="G192" s="219" t="s">
        <v>189</v>
      </c>
      <c r="H192" s="220">
        <v>12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0</v>
      </c>
      <c r="R192" s="226">
        <f>Q192*H192</f>
        <v>0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211</v>
      </c>
      <c r="AT192" s="228" t="s">
        <v>149</v>
      </c>
      <c r="AU192" s="228" t="s">
        <v>82</v>
      </c>
      <c r="AY192" s="14" t="s">
        <v>147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78</v>
      </c>
      <c r="BK192" s="229">
        <f>ROUND(I192*H192,2)</f>
        <v>0</v>
      </c>
      <c r="BL192" s="14" t="s">
        <v>211</v>
      </c>
      <c r="BM192" s="228" t="s">
        <v>1940</v>
      </c>
    </row>
    <row r="193" s="2" customFormat="1" ht="24.15" customHeight="1">
      <c r="A193" s="35"/>
      <c r="B193" s="36"/>
      <c r="C193" s="230" t="s">
        <v>396</v>
      </c>
      <c r="D193" s="230" t="s">
        <v>207</v>
      </c>
      <c r="E193" s="231" t="s">
        <v>1941</v>
      </c>
      <c r="F193" s="232" t="s">
        <v>1942</v>
      </c>
      <c r="G193" s="233" t="s">
        <v>189</v>
      </c>
      <c r="H193" s="234">
        <v>12</v>
      </c>
      <c r="I193" s="235"/>
      <c r="J193" s="236">
        <f>ROUND(I193*H193,2)</f>
        <v>0</v>
      </c>
      <c r="K193" s="237"/>
      <c r="L193" s="238"/>
      <c r="M193" s="239" t="s">
        <v>1</v>
      </c>
      <c r="N193" s="240" t="s">
        <v>38</v>
      </c>
      <c r="O193" s="88"/>
      <c r="P193" s="226">
        <f>O193*H193</f>
        <v>0</v>
      </c>
      <c r="Q193" s="226">
        <v>4.0000000000000003E-05</v>
      </c>
      <c r="R193" s="226">
        <f>Q193*H193</f>
        <v>0.00048000000000000007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279</v>
      </c>
      <c r="AT193" s="228" t="s">
        <v>207</v>
      </c>
      <c r="AU193" s="228" t="s">
        <v>82</v>
      </c>
      <c r="AY193" s="14" t="s">
        <v>147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78</v>
      </c>
      <c r="BK193" s="229">
        <f>ROUND(I193*H193,2)</f>
        <v>0</v>
      </c>
      <c r="BL193" s="14" t="s">
        <v>211</v>
      </c>
      <c r="BM193" s="228" t="s">
        <v>1943</v>
      </c>
    </row>
    <row r="194" s="2" customFormat="1" ht="16.5" customHeight="1">
      <c r="A194" s="35"/>
      <c r="B194" s="36"/>
      <c r="C194" s="230" t="s">
        <v>400</v>
      </c>
      <c r="D194" s="230" t="s">
        <v>207</v>
      </c>
      <c r="E194" s="231" t="s">
        <v>1944</v>
      </c>
      <c r="F194" s="232" t="s">
        <v>1945</v>
      </c>
      <c r="G194" s="233" t="s">
        <v>189</v>
      </c>
      <c r="H194" s="234">
        <v>12</v>
      </c>
      <c r="I194" s="235"/>
      <c r="J194" s="236">
        <f>ROUND(I194*H194,2)</f>
        <v>0</v>
      </c>
      <c r="K194" s="237"/>
      <c r="L194" s="238"/>
      <c r="M194" s="239" t="s">
        <v>1</v>
      </c>
      <c r="N194" s="240" t="s">
        <v>38</v>
      </c>
      <c r="O194" s="88"/>
      <c r="P194" s="226">
        <f>O194*H194</f>
        <v>0</v>
      </c>
      <c r="Q194" s="226">
        <v>5.0000000000000002E-05</v>
      </c>
      <c r="R194" s="226">
        <f>Q194*H194</f>
        <v>0.00060000000000000006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279</v>
      </c>
      <c r="AT194" s="228" t="s">
        <v>207</v>
      </c>
      <c r="AU194" s="228" t="s">
        <v>82</v>
      </c>
      <c r="AY194" s="14" t="s">
        <v>147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78</v>
      </c>
      <c r="BK194" s="229">
        <f>ROUND(I194*H194,2)</f>
        <v>0</v>
      </c>
      <c r="BL194" s="14" t="s">
        <v>211</v>
      </c>
      <c r="BM194" s="228" t="s">
        <v>1946</v>
      </c>
    </row>
    <row r="195" s="2" customFormat="1" ht="24.15" customHeight="1">
      <c r="A195" s="35"/>
      <c r="B195" s="36"/>
      <c r="C195" s="216" t="s">
        <v>404</v>
      </c>
      <c r="D195" s="216" t="s">
        <v>149</v>
      </c>
      <c r="E195" s="217" t="s">
        <v>1947</v>
      </c>
      <c r="F195" s="218" t="s">
        <v>1948</v>
      </c>
      <c r="G195" s="219" t="s">
        <v>189</v>
      </c>
      <c r="H195" s="220">
        <v>8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38</v>
      </c>
      <c r="O195" s="88"/>
      <c r="P195" s="226">
        <f>O195*H195</f>
        <v>0</v>
      </c>
      <c r="Q195" s="226">
        <v>0</v>
      </c>
      <c r="R195" s="226">
        <f>Q195*H195</f>
        <v>0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211</v>
      </c>
      <c r="AT195" s="228" t="s">
        <v>149</v>
      </c>
      <c r="AU195" s="228" t="s">
        <v>82</v>
      </c>
      <c r="AY195" s="14" t="s">
        <v>147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78</v>
      </c>
      <c r="BK195" s="229">
        <f>ROUND(I195*H195,2)</f>
        <v>0</v>
      </c>
      <c r="BL195" s="14" t="s">
        <v>211</v>
      </c>
      <c r="BM195" s="228" t="s">
        <v>1949</v>
      </c>
    </row>
    <row r="196" s="2" customFormat="1" ht="24.15" customHeight="1">
      <c r="A196" s="35"/>
      <c r="B196" s="36"/>
      <c r="C196" s="230" t="s">
        <v>408</v>
      </c>
      <c r="D196" s="230" t="s">
        <v>207</v>
      </c>
      <c r="E196" s="231" t="s">
        <v>1950</v>
      </c>
      <c r="F196" s="232" t="s">
        <v>1951</v>
      </c>
      <c r="G196" s="233" t="s">
        <v>189</v>
      </c>
      <c r="H196" s="234">
        <v>8</v>
      </c>
      <c r="I196" s="235"/>
      <c r="J196" s="236">
        <f>ROUND(I196*H196,2)</f>
        <v>0</v>
      </c>
      <c r="K196" s="237"/>
      <c r="L196" s="238"/>
      <c r="M196" s="239" t="s">
        <v>1</v>
      </c>
      <c r="N196" s="240" t="s">
        <v>38</v>
      </c>
      <c r="O196" s="88"/>
      <c r="P196" s="226">
        <f>O196*H196</f>
        <v>0</v>
      </c>
      <c r="Q196" s="226">
        <v>4.0000000000000003E-05</v>
      </c>
      <c r="R196" s="226">
        <f>Q196*H196</f>
        <v>0.00032000000000000003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279</v>
      </c>
      <c r="AT196" s="228" t="s">
        <v>207</v>
      </c>
      <c r="AU196" s="228" t="s">
        <v>82</v>
      </c>
      <c r="AY196" s="14" t="s">
        <v>147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78</v>
      </c>
      <c r="BK196" s="229">
        <f>ROUND(I196*H196,2)</f>
        <v>0</v>
      </c>
      <c r="BL196" s="14" t="s">
        <v>211</v>
      </c>
      <c r="BM196" s="228" t="s">
        <v>1952</v>
      </c>
    </row>
    <row r="197" s="2" customFormat="1" ht="21.75" customHeight="1">
      <c r="A197" s="35"/>
      <c r="B197" s="36"/>
      <c r="C197" s="230" t="s">
        <v>412</v>
      </c>
      <c r="D197" s="230" t="s">
        <v>207</v>
      </c>
      <c r="E197" s="231" t="s">
        <v>1953</v>
      </c>
      <c r="F197" s="232" t="s">
        <v>1954</v>
      </c>
      <c r="G197" s="233" t="s">
        <v>189</v>
      </c>
      <c r="H197" s="234">
        <v>8</v>
      </c>
      <c r="I197" s="235"/>
      <c r="J197" s="236">
        <f>ROUND(I197*H197,2)</f>
        <v>0</v>
      </c>
      <c r="K197" s="237"/>
      <c r="L197" s="238"/>
      <c r="M197" s="239" t="s">
        <v>1</v>
      </c>
      <c r="N197" s="240" t="s">
        <v>38</v>
      </c>
      <c r="O197" s="88"/>
      <c r="P197" s="226">
        <f>O197*H197</f>
        <v>0</v>
      </c>
      <c r="Q197" s="226">
        <v>5.0000000000000002E-05</v>
      </c>
      <c r="R197" s="226">
        <f>Q197*H197</f>
        <v>0.00040000000000000002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279</v>
      </c>
      <c r="AT197" s="228" t="s">
        <v>207</v>
      </c>
      <c r="AU197" s="228" t="s">
        <v>82</v>
      </c>
      <c r="AY197" s="14" t="s">
        <v>147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78</v>
      </c>
      <c r="BK197" s="229">
        <f>ROUND(I197*H197,2)</f>
        <v>0</v>
      </c>
      <c r="BL197" s="14" t="s">
        <v>211</v>
      </c>
      <c r="BM197" s="228" t="s">
        <v>1955</v>
      </c>
    </row>
    <row r="198" s="2" customFormat="1" ht="16.5" customHeight="1">
      <c r="A198" s="35"/>
      <c r="B198" s="36"/>
      <c r="C198" s="230" t="s">
        <v>416</v>
      </c>
      <c r="D198" s="230" t="s">
        <v>207</v>
      </c>
      <c r="E198" s="231" t="s">
        <v>1956</v>
      </c>
      <c r="F198" s="232" t="s">
        <v>1957</v>
      </c>
      <c r="G198" s="233" t="s">
        <v>189</v>
      </c>
      <c r="H198" s="234">
        <v>8</v>
      </c>
      <c r="I198" s="235"/>
      <c r="J198" s="236">
        <f>ROUND(I198*H198,2)</f>
        <v>0</v>
      </c>
      <c r="K198" s="237"/>
      <c r="L198" s="238"/>
      <c r="M198" s="239" t="s">
        <v>1</v>
      </c>
      <c r="N198" s="240" t="s">
        <v>38</v>
      </c>
      <c r="O198" s="88"/>
      <c r="P198" s="226">
        <f>O198*H198</f>
        <v>0</v>
      </c>
      <c r="Q198" s="226">
        <v>1.0000000000000001E-05</v>
      </c>
      <c r="R198" s="226">
        <f>Q198*H198</f>
        <v>8.0000000000000007E-05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279</v>
      </c>
      <c r="AT198" s="228" t="s">
        <v>207</v>
      </c>
      <c r="AU198" s="228" t="s">
        <v>82</v>
      </c>
      <c r="AY198" s="14" t="s">
        <v>147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78</v>
      </c>
      <c r="BK198" s="229">
        <f>ROUND(I198*H198,2)</f>
        <v>0</v>
      </c>
      <c r="BL198" s="14" t="s">
        <v>211</v>
      </c>
      <c r="BM198" s="228" t="s">
        <v>1958</v>
      </c>
    </row>
    <row r="199" s="2" customFormat="1" ht="16.5" customHeight="1">
      <c r="A199" s="35"/>
      <c r="B199" s="36"/>
      <c r="C199" s="230" t="s">
        <v>420</v>
      </c>
      <c r="D199" s="230" t="s">
        <v>207</v>
      </c>
      <c r="E199" s="231" t="s">
        <v>1959</v>
      </c>
      <c r="F199" s="232" t="s">
        <v>1960</v>
      </c>
      <c r="G199" s="233" t="s">
        <v>189</v>
      </c>
      <c r="H199" s="234">
        <v>1</v>
      </c>
      <c r="I199" s="235"/>
      <c r="J199" s="236">
        <f>ROUND(I199*H199,2)</f>
        <v>0</v>
      </c>
      <c r="K199" s="237"/>
      <c r="L199" s="238"/>
      <c r="M199" s="239" t="s">
        <v>1</v>
      </c>
      <c r="N199" s="240" t="s">
        <v>38</v>
      </c>
      <c r="O199" s="88"/>
      <c r="P199" s="226">
        <f>O199*H199</f>
        <v>0</v>
      </c>
      <c r="Q199" s="226">
        <v>0.00036999999999999999</v>
      </c>
      <c r="R199" s="226">
        <f>Q199*H199</f>
        <v>0.00036999999999999999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279</v>
      </c>
      <c r="AT199" s="228" t="s">
        <v>207</v>
      </c>
      <c r="AU199" s="228" t="s">
        <v>82</v>
      </c>
      <c r="AY199" s="14" t="s">
        <v>147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78</v>
      </c>
      <c r="BK199" s="229">
        <f>ROUND(I199*H199,2)</f>
        <v>0</v>
      </c>
      <c r="BL199" s="14" t="s">
        <v>211</v>
      </c>
      <c r="BM199" s="228" t="s">
        <v>1961</v>
      </c>
    </row>
    <row r="200" s="2" customFormat="1" ht="24.15" customHeight="1">
      <c r="A200" s="35"/>
      <c r="B200" s="36"/>
      <c r="C200" s="216" t="s">
        <v>424</v>
      </c>
      <c r="D200" s="216" t="s">
        <v>149</v>
      </c>
      <c r="E200" s="217" t="s">
        <v>1962</v>
      </c>
      <c r="F200" s="218" t="s">
        <v>1963</v>
      </c>
      <c r="G200" s="219" t="s">
        <v>189</v>
      </c>
      <c r="H200" s="220">
        <v>4</v>
      </c>
      <c r="I200" s="221"/>
      <c r="J200" s="222">
        <f>ROUND(I200*H200,2)</f>
        <v>0</v>
      </c>
      <c r="K200" s="223"/>
      <c r="L200" s="41"/>
      <c r="M200" s="224" t="s">
        <v>1</v>
      </c>
      <c r="N200" s="225" t="s">
        <v>38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211</v>
      </c>
      <c r="AT200" s="228" t="s">
        <v>149</v>
      </c>
      <c r="AU200" s="228" t="s">
        <v>82</v>
      </c>
      <c r="AY200" s="14" t="s">
        <v>147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78</v>
      </c>
      <c r="BK200" s="229">
        <f>ROUND(I200*H200,2)</f>
        <v>0</v>
      </c>
      <c r="BL200" s="14" t="s">
        <v>211</v>
      </c>
      <c r="BM200" s="228" t="s">
        <v>1964</v>
      </c>
    </row>
    <row r="201" s="2" customFormat="1" ht="16.5" customHeight="1">
      <c r="A201" s="35"/>
      <c r="B201" s="36"/>
      <c r="C201" s="230" t="s">
        <v>428</v>
      </c>
      <c r="D201" s="230" t="s">
        <v>207</v>
      </c>
      <c r="E201" s="231" t="s">
        <v>1965</v>
      </c>
      <c r="F201" s="232" t="s">
        <v>1966</v>
      </c>
      <c r="G201" s="233" t="s">
        <v>189</v>
      </c>
      <c r="H201" s="234">
        <v>4</v>
      </c>
      <c r="I201" s="235"/>
      <c r="J201" s="236">
        <f>ROUND(I201*H201,2)</f>
        <v>0</v>
      </c>
      <c r="K201" s="237"/>
      <c r="L201" s="238"/>
      <c r="M201" s="239" t="s">
        <v>1</v>
      </c>
      <c r="N201" s="240" t="s">
        <v>38</v>
      </c>
      <c r="O201" s="88"/>
      <c r="P201" s="226">
        <f>O201*H201</f>
        <v>0</v>
      </c>
      <c r="Q201" s="226">
        <v>6.9999999999999994E-05</v>
      </c>
      <c r="R201" s="226">
        <f>Q201*H201</f>
        <v>0.00027999999999999998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279</v>
      </c>
      <c r="AT201" s="228" t="s">
        <v>207</v>
      </c>
      <c r="AU201" s="228" t="s">
        <v>82</v>
      </c>
      <c r="AY201" s="14" t="s">
        <v>147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78</v>
      </c>
      <c r="BK201" s="229">
        <f>ROUND(I201*H201,2)</f>
        <v>0</v>
      </c>
      <c r="BL201" s="14" t="s">
        <v>211</v>
      </c>
      <c r="BM201" s="228" t="s">
        <v>1967</v>
      </c>
    </row>
    <row r="202" s="2" customFormat="1" ht="24.15" customHeight="1">
      <c r="A202" s="35"/>
      <c r="B202" s="36"/>
      <c r="C202" s="230" t="s">
        <v>432</v>
      </c>
      <c r="D202" s="230" t="s">
        <v>207</v>
      </c>
      <c r="E202" s="231" t="s">
        <v>1968</v>
      </c>
      <c r="F202" s="232" t="s">
        <v>1969</v>
      </c>
      <c r="G202" s="233" t="s">
        <v>189</v>
      </c>
      <c r="H202" s="234">
        <v>4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38</v>
      </c>
      <c r="O202" s="88"/>
      <c r="P202" s="226">
        <f>O202*H202</f>
        <v>0</v>
      </c>
      <c r="Q202" s="226">
        <v>6.0000000000000002E-05</v>
      </c>
      <c r="R202" s="226">
        <f>Q202*H202</f>
        <v>0.00024000000000000001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279</v>
      </c>
      <c r="AT202" s="228" t="s">
        <v>207</v>
      </c>
      <c r="AU202" s="228" t="s">
        <v>82</v>
      </c>
      <c r="AY202" s="14" t="s">
        <v>147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78</v>
      </c>
      <c r="BK202" s="229">
        <f>ROUND(I202*H202,2)</f>
        <v>0</v>
      </c>
      <c r="BL202" s="14" t="s">
        <v>211</v>
      </c>
      <c r="BM202" s="228" t="s">
        <v>1970</v>
      </c>
    </row>
    <row r="203" s="2" customFormat="1" ht="33" customHeight="1">
      <c r="A203" s="35"/>
      <c r="B203" s="36"/>
      <c r="C203" s="216" t="s">
        <v>436</v>
      </c>
      <c r="D203" s="216" t="s">
        <v>149</v>
      </c>
      <c r="E203" s="217" t="s">
        <v>1971</v>
      </c>
      <c r="F203" s="218" t="s">
        <v>1972</v>
      </c>
      <c r="G203" s="219" t="s">
        <v>189</v>
      </c>
      <c r="H203" s="220">
        <v>40</v>
      </c>
      <c r="I203" s="221"/>
      <c r="J203" s="222">
        <f>ROUND(I203*H203,2)</f>
        <v>0</v>
      </c>
      <c r="K203" s="223"/>
      <c r="L203" s="41"/>
      <c r="M203" s="224" t="s">
        <v>1</v>
      </c>
      <c r="N203" s="225" t="s">
        <v>38</v>
      </c>
      <c r="O203" s="88"/>
      <c r="P203" s="226">
        <f>O203*H203</f>
        <v>0</v>
      </c>
      <c r="Q203" s="226">
        <v>0</v>
      </c>
      <c r="R203" s="226">
        <f>Q203*H203</f>
        <v>0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211</v>
      </c>
      <c r="AT203" s="228" t="s">
        <v>149</v>
      </c>
      <c r="AU203" s="228" t="s">
        <v>82</v>
      </c>
      <c r="AY203" s="14" t="s">
        <v>147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78</v>
      </c>
      <c r="BK203" s="229">
        <f>ROUND(I203*H203,2)</f>
        <v>0</v>
      </c>
      <c r="BL203" s="14" t="s">
        <v>211</v>
      </c>
      <c r="BM203" s="228" t="s">
        <v>1973</v>
      </c>
    </row>
    <row r="204" s="2" customFormat="1" ht="24.15" customHeight="1">
      <c r="A204" s="35"/>
      <c r="B204" s="36"/>
      <c r="C204" s="230" t="s">
        <v>440</v>
      </c>
      <c r="D204" s="230" t="s">
        <v>207</v>
      </c>
      <c r="E204" s="231" t="s">
        <v>1974</v>
      </c>
      <c r="F204" s="232" t="s">
        <v>1975</v>
      </c>
      <c r="G204" s="233" t="s">
        <v>189</v>
      </c>
      <c r="H204" s="234">
        <v>40</v>
      </c>
      <c r="I204" s="235"/>
      <c r="J204" s="236">
        <f>ROUND(I204*H204,2)</f>
        <v>0</v>
      </c>
      <c r="K204" s="237"/>
      <c r="L204" s="238"/>
      <c r="M204" s="239" t="s">
        <v>1</v>
      </c>
      <c r="N204" s="240" t="s">
        <v>38</v>
      </c>
      <c r="O204" s="88"/>
      <c r="P204" s="226">
        <f>O204*H204</f>
        <v>0</v>
      </c>
      <c r="Q204" s="226">
        <v>0.00010000000000000001</v>
      </c>
      <c r="R204" s="226">
        <f>Q204*H204</f>
        <v>0.0040000000000000001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279</v>
      </c>
      <c r="AT204" s="228" t="s">
        <v>207</v>
      </c>
      <c r="AU204" s="228" t="s">
        <v>82</v>
      </c>
      <c r="AY204" s="14" t="s">
        <v>147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78</v>
      </c>
      <c r="BK204" s="229">
        <f>ROUND(I204*H204,2)</f>
        <v>0</v>
      </c>
      <c r="BL204" s="14" t="s">
        <v>211</v>
      </c>
      <c r="BM204" s="228" t="s">
        <v>1976</v>
      </c>
    </row>
    <row r="205" s="2" customFormat="1" ht="24.15" customHeight="1">
      <c r="A205" s="35"/>
      <c r="B205" s="36"/>
      <c r="C205" s="216" t="s">
        <v>444</v>
      </c>
      <c r="D205" s="216" t="s">
        <v>149</v>
      </c>
      <c r="E205" s="217" t="s">
        <v>1977</v>
      </c>
      <c r="F205" s="218" t="s">
        <v>1978</v>
      </c>
      <c r="G205" s="219" t="s">
        <v>189</v>
      </c>
      <c r="H205" s="220">
        <v>47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38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408</v>
      </c>
      <c r="AT205" s="228" t="s">
        <v>149</v>
      </c>
      <c r="AU205" s="228" t="s">
        <v>82</v>
      </c>
      <c r="AY205" s="14" t="s">
        <v>147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78</v>
      </c>
      <c r="BK205" s="229">
        <f>ROUND(I205*H205,2)</f>
        <v>0</v>
      </c>
      <c r="BL205" s="14" t="s">
        <v>408</v>
      </c>
      <c r="BM205" s="228" t="s">
        <v>1979</v>
      </c>
    </row>
    <row r="206" s="2" customFormat="1" ht="16.5" customHeight="1">
      <c r="A206" s="35"/>
      <c r="B206" s="36"/>
      <c r="C206" s="230" t="s">
        <v>448</v>
      </c>
      <c r="D206" s="230" t="s">
        <v>207</v>
      </c>
      <c r="E206" s="231" t="s">
        <v>1980</v>
      </c>
      <c r="F206" s="232" t="s">
        <v>1981</v>
      </c>
      <c r="G206" s="233" t="s">
        <v>189</v>
      </c>
      <c r="H206" s="234">
        <v>15</v>
      </c>
      <c r="I206" s="235"/>
      <c r="J206" s="236">
        <f>ROUND(I206*H206,2)</f>
        <v>0</v>
      </c>
      <c r="K206" s="237"/>
      <c r="L206" s="238"/>
      <c r="M206" s="239" t="s">
        <v>1</v>
      </c>
      <c r="N206" s="240" t="s">
        <v>38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1209</v>
      </c>
      <c r="AT206" s="228" t="s">
        <v>207</v>
      </c>
      <c r="AU206" s="228" t="s">
        <v>82</v>
      </c>
      <c r="AY206" s="14" t="s">
        <v>147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78</v>
      </c>
      <c r="BK206" s="229">
        <f>ROUND(I206*H206,2)</f>
        <v>0</v>
      </c>
      <c r="BL206" s="14" t="s">
        <v>408</v>
      </c>
      <c r="BM206" s="228" t="s">
        <v>1982</v>
      </c>
    </row>
    <row r="207" s="2" customFormat="1" ht="16.5" customHeight="1">
      <c r="A207" s="35"/>
      <c r="B207" s="36"/>
      <c r="C207" s="230" t="s">
        <v>452</v>
      </c>
      <c r="D207" s="230" t="s">
        <v>207</v>
      </c>
      <c r="E207" s="231" t="s">
        <v>1983</v>
      </c>
      <c r="F207" s="232" t="s">
        <v>1984</v>
      </c>
      <c r="G207" s="233" t="s">
        <v>189</v>
      </c>
      <c r="H207" s="234">
        <v>25</v>
      </c>
      <c r="I207" s="235"/>
      <c r="J207" s="236">
        <f>ROUND(I207*H207,2)</f>
        <v>0</v>
      </c>
      <c r="K207" s="237"/>
      <c r="L207" s="238"/>
      <c r="M207" s="239" t="s">
        <v>1</v>
      </c>
      <c r="N207" s="240" t="s">
        <v>38</v>
      </c>
      <c r="O207" s="88"/>
      <c r="P207" s="226">
        <f>O207*H207</f>
        <v>0</v>
      </c>
      <c r="Q207" s="226">
        <v>0</v>
      </c>
      <c r="R207" s="226">
        <f>Q207*H207</f>
        <v>0</v>
      </c>
      <c r="S207" s="226">
        <v>0</v>
      </c>
      <c r="T207" s="227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8" t="s">
        <v>1209</v>
      </c>
      <c r="AT207" s="228" t="s">
        <v>207</v>
      </c>
      <c r="AU207" s="228" t="s">
        <v>82</v>
      </c>
      <c r="AY207" s="14" t="s">
        <v>147</v>
      </c>
      <c r="BE207" s="229">
        <f>IF(N207="základní",J207,0)</f>
        <v>0</v>
      </c>
      <c r="BF207" s="229">
        <f>IF(N207="snížená",J207,0)</f>
        <v>0</v>
      </c>
      <c r="BG207" s="229">
        <f>IF(N207="zákl. přenesená",J207,0)</f>
        <v>0</v>
      </c>
      <c r="BH207" s="229">
        <f>IF(N207="sníž. přenesená",J207,0)</f>
        <v>0</v>
      </c>
      <c r="BI207" s="229">
        <f>IF(N207="nulová",J207,0)</f>
        <v>0</v>
      </c>
      <c r="BJ207" s="14" t="s">
        <v>78</v>
      </c>
      <c r="BK207" s="229">
        <f>ROUND(I207*H207,2)</f>
        <v>0</v>
      </c>
      <c r="BL207" s="14" t="s">
        <v>408</v>
      </c>
      <c r="BM207" s="228" t="s">
        <v>1985</v>
      </c>
    </row>
    <row r="208" s="2" customFormat="1" ht="16.5" customHeight="1">
      <c r="A208" s="35"/>
      <c r="B208" s="36"/>
      <c r="C208" s="230" t="s">
        <v>456</v>
      </c>
      <c r="D208" s="230" t="s">
        <v>207</v>
      </c>
      <c r="E208" s="231" t="s">
        <v>1986</v>
      </c>
      <c r="F208" s="232" t="s">
        <v>1987</v>
      </c>
      <c r="G208" s="233" t="s">
        <v>189</v>
      </c>
      <c r="H208" s="234">
        <v>75</v>
      </c>
      <c r="I208" s="235"/>
      <c r="J208" s="236">
        <f>ROUND(I208*H208,2)</f>
        <v>0</v>
      </c>
      <c r="K208" s="237"/>
      <c r="L208" s="238"/>
      <c r="M208" s="239" t="s">
        <v>1</v>
      </c>
      <c r="N208" s="240" t="s">
        <v>38</v>
      </c>
      <c r="O208" s="88"/>
      <c r="P208" s="226">
        <f>O208*H208</f>
        <v>0</v>
      </c>
      <c r="Q208" s="226">
        <v>0</v>
      </c>
      <c r="R208" s="226">
        <f>Q208*H208</f>
        <v>0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1209</v>
      </c>
      <c r="AT208" s="228" t="s">
        <v>207</v>
      </c>
      <c r="AU208" s="228" t="s">
        <v>82</v>
      </c>
      <c r="AY208" s="14" t="s">
        <v>147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78</v>
      </c>
      <c r="BK208" s="229">
        <f>ROUND(I208*H208,2)</f>
        <v>0</v>
      </c>
      <c r="BL208" s="14" t="s">
        <v>408</v>
      </c>
      <c r="BM208" s="228" t="s">
        <v>1988</v>
      </c>
    </row>
    <row r="209" s="2" customFormat="1" ht="16.5" customHeight="1">
      <c r="A209" s="35"/>
      <c r="B209" s="36"/>
      <c r="C209" s="230" t="s">
        <v>460</v>
      </c>
      <c r="D209" s="230" t="s">
        <v>207</v>
      </c>
      <c r="E209" s="231" t="s">
        <v>1989</v>
      </c>
      <c r="F209" s="232" t="s">
        <v>1990</v>
      </c>
      <c r="G209" s="233" t="s">
        <v>189</v>
      </c>
      <c r="H209" s="234">
        <v>25</v>
      </c>
      <c r="I209" s="235"/>
      <c r="J209" s="236">
        <f>ROUND(I209*H209,2)</f>
        <v>0</v>
      </c>
      <c r="K209" s="237"/>
      <c r="L209" s="238"/>
      <c r="M209" s="239" t="s">
        <v>1</v>
      </c>
      <c r="N209" s="240" t="s">
        <v>38</v>
      </c>
      <c r="O209" s="88"/>
      <c r="P209" s="226">
        <f>O209*H209</f>
        <v>0</v>
      </c>
      <c r="Q209" s="226">
        <v>0</v>
      </c>
      <c r="R209" s="226">
        <f>Q209*H209</f>
        <v>0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1209</v>
      </c>
      <c r="AT209" s="228" t="s">
        <v>207</v>
      </c>
      <c r="AU209" s="228" t="s">
        <v>82</v>
      </c>
      <c r="AY209" s="14" t="s">
        <v>147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78</v>
      </c>
      <c r="BK209" s="229">
        <f>ROUND(I209*H209,2)</f>
        <v>0</v>
      </c>
      <c r="BL209" s="14" t="s">
        <v>408</v>
      </c>
      <c r="BM209" s="228" t="s">
        <v>1991</v>
      </c>
    </row>
    <row r="210" s="2" customFormat="1" ht="16.5" customHeight="1">
      <c r="A210" s="35"/>
      <c r="B210" s="36"/>
      <c r="C210" s="230" t="s">
        <v>464</v>
      </c>
      <c r="D210" s="230" t="s">
        <v>207</v>
      </c>
      <c r="E210" s="231" t="s">
        <v>1992</v>
      </c>
      <c r="F210" s="232" t="s">
        <v>1993</v>
      </c>
      <c r="G210" s="233" t="s">
        <v>189</v>
      </c>
      <c r="H210" s="234">
        <v>7</v>
      </c>
      <c r="I210" s="235"/>
      <c r="J210" s="236">
        <f>ROUND(I210*H210,2)</f>
        <v>0</v>
      </c>
      <c r="K210" s="237"/>
      <c r="L210" s="238"/>
      <c r="M210" s="239" t="s">
        <v>1</v>
      </c>
      <c r="N210" s="240" t="s">
        <v>38</v>
      </c>
      <c r="O210" s="88"/>
      <c r="P210" s="226">
        <f>O210*H210</f>
        <v>0</v>
      </c>
      <c r="Q210" s="226">
        <v>0</v>
      </c>
      <c r="R210" s="226">
        <f>Q210*H210</f>
        <v>0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1209</v>
      </c>
      <c r="AT210" s="228" t="s">
        <v>207</v>
      </c>
      <c r="AU210" s="228" t="s">
        <v>82</v>
      </c>
      <c r="AY210" s="14" t="s">
        <v>147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78</v>
      </c>
      <c r="BK210" s="229">
        <f>ROUND(I210*H210,2)</f>
        <v>0</v>
      </c>
      <c r="BL210" s="14" t="s">
        <v>408</v>
      </c>
      <c r="BM210" s="228" t="s">
        <v>1994</v>
      </c>
    </row>
    <row r="211" s="2" customFormat="1" ht="24.15" customHeight="1">
      <c r="A211" s="35"/>
      <c r="B211" s="36"/>
      <c r="C211" s="216" t="s">
        <v>468</v>
      </c>
      <c r="D211" s="216" t="s">
        <v>149</v>
      </c>
      <c r="E211" s="217" t="s">
        <v>1995</v>
      </c>
      <c r="F211" s="218" t="s">
        <v>1996</v>
      </c>
      <c r="G211" s="219" t="s">
        <v>222</v>
      </c>
      <c r="H211" s="220">
        <v>20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38</v>
      </c>
      <c r="O211" s="88"/>
      <c r="P211" s="226">
        <f>O211*H211</f>
        <v>0</v>
      </c>
      <c r="Q211" s="226">
        <v>0</v>
      </c>
      <c r="R211" s="226">
        <f>Q211*H211</f>
        <v>0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211</v>
      </c>
      <c r="AT211" s="228" t="s">
        <v>149</v>
      </c>
      <c r="AU211" s="228" t="s">
        <v>82</v>
      </c>
      <c r="AY211" s="14" t="s">
        <v>147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78</v>
      </c>
      <c r="BK211" s="229">
        <f>ROUND(I211*H211,2)</f>
        <v>0</v>
      </c>
      <c r="BL211" s="14" t="s">
        <v>211</v>
      </c>
      <c r="BM211" s="228" t="s">
        <v>1997</v>
      </c>
    </row>
    <row r="212" s="2" customFormat="1" ht="16.5" customHeight="1">
      <c r="A212" s="35"/>
      <c r="B212" s="36"/>
      <c r="C212" s="230" t="s">
        <v>472</v>
      </c>
      <c r="D212" s="230" t="s">
        <v>207</v>
      </c>
      <c r="E212" s="231" t="s">
        <v>1998</v>
      </c>
      <c r="F212" s="232" t="s">
        <v>1999</v>
      </c>
      <c r="G212" s="233" t="s">
        <v>189</v>
      </c>
      <c r="H212" s="234">
        <v>1</v>
      </c>
      <c r="I212" s="235"/>
      <c r="J212" s="236">
        <f>ROUND(I212*H212,2)</f>
        <v>0</v>
      </c>
      <c r="K212" s="237"/>
      <c r="L212" s="238"/>
      <c r="M212" s="239" t="s">
        <v>1</v>
      </c>
      <c r="N212" s="240" t="s">
        <v>38</v>
      </c>
      <c r="O212" s="88"/>
      <c r="P212" s="226">
        <f>O212*H212</f>
        <v>0</v>
      </c>
      <c r="Q212" s="226">
        <v>0</v>
      </c>
      <c r="R212" s="226">
        <f>Q212*H212</f>
        <v>0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1209</v>
      </c>
      <c r="AT212" s="228" t="s">
        <v>207</v>
      </c>
      <c r="AU212" s="228" t="s">
        <v>82</v>
      </c>
      <c r="AY212" s="14" t="s">
        <v>147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78</v>
      </c>
      <c r="BK212" s="229">
        <f>ROUND(I212*H212,2)</f>
        <v>0</v>
      </c>
      <c r="BL212" s="14" t="s">
        <v>408</v>
      </c>
      <c r="BM212" s="228" t="s">
        <v>2000</v>
      </c>
    </row>
    <row r="213" s="2" customFormat="1" ht="16.5" customHeight="1">
      <c r="A213" s="35"/>
      <c r="B213" s="36"/>
      <c r="C213" s="230" t="s">
        <v>476</v>
      </c>
      <c r="D213" s="230" t="s">
        <v>207</v>
      </c>
      <c r="E213" s="231" t="s">
        <v>2001</v>
      </c>
      <c r="F213" s="232" t="s">
        <v>2002</v>
      </c>
      <c r="G213" s="233" t="s">
        <v>189</v>
      </c>
      <c r="H213" s="234">
        <v>1</v>
      </c>
      <c r="I213" s="235"/>
      <c r="J213" s="236">
        <f>ROUND(I213*H213,2)</f>
        <v>0</v>
      </c>
      <c r="K213" s="237"/>
      <c r="L213" s="238"/>
      <c r="M213" s="239" t="s">
        <v>1</v>
      </c>
      <c r="N213" s="240" t="s">
        <v>38</v>
      </c>
      <c r="O213" s="88"/>
      <c r="P213" s="226">
        <f>O213*H213</f>
        <v>0</v>
      </c>
      <c r="Q213" s="226">
        <v>0.0016199999999999999</v>
      </c>
      <c r="R213" s="226">
        <f>Q213*H213</f>
        <v>0.0016199999999999999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1209</v>
      </c>
      <c r="AT213" s="228" t="s">
        <v>207</v>
      </c>
      <c r="AU213" s="228" t="s">
        <v>82</v>
      </c>
      <c r="AY213" s="14" t="s">
        <v>147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78</v>
      </c>
      <c r="BK213" s="229">
        <f>ROUND(I213*H213,2)</f>
        <v>0</v>
      </c>
      <c r="BL213" s="14" t="s">
        <v>408</v>
      </c>
      <c r="BM213" s="228" t="s">
        <v>2003</v>
      </c>
    </row>
    <row r="214" s="2" customFormat="1" ht="16.5" customHeight="1">
      <c r="A214" s="35"/>
      <c r="B214" s="36"/>
      <c r="C214" s="230" t="s">
        <v>480</v>
      </c>
      <c r="D214" s="230" t="s">
        <v>207</v>
      </c>
      <c r="E214" s="231" t="s">
        <v>2004</v>
      </c>
      <c r="F214" s="232" t="s">
        <v>2005</v>
      </c>
      <c r="G214" s="233" t="s">
        <v>948</v>
      </c>
      <c r="H214" s="234">
        <v>20</v>
      </c>
      <c r="I214" s="235"/>
      <c r="J214" s="236">
        <f>ROUND(I214*H214,2)</f>
        <v>0</v>
      </c>
      <c r="K214" s="237"/>
      <c r="L214" s="238"/>
      <c r="M214" s="239" t="s">
        <v>1</v>
      </c>
      <c r="N214" s="240" t="s">
        <v>38</v>
      </c>
      <c r="O214" s="88"/>
      <c r="P214" s="226">
        <f>O214*H214</f>
        <v>0</v>
      </c>
      <c r="Q214" s="226">
        <v>0.001</v>
      </c>
      <c r="R214" s="226">
        <f>Q214*H214</f>
        <v>0.02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676</v>
      </c>
      <c r="AT214" s="228" t="s">
        <v>207</v>
      </c>
      <c r="AU214" s="228" t="s">
        <v>82</v>
      </c>
      <c r="AY214" s="14" t="s">
        <v>147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78</v>
      </c>
      <c r="BK214" s="229">
        <f>ROUND(I214*H214,2)</f>
        <v>0</v>
      </c>
      <c r="BL214" s="14" t="s">
        <v>676</v>
      </c>
      <c r="BM214" s="228" t="s">
        <v>2006</v>
      </c>
    </row>
    <row r="215" s="2" customFormat="1" ht="24.15" customHeight="1">
      <c r="A215" s="35"/>
      <c r="B215" s="36"/>
      <c r="C215" s="216" t="s">
        <v>484</v>
      </c>
      <c r="D215" s="216" t="s">
        <v>149</v>
      </c>
      <c r="E215" s="217" t="s">
        <v>2007</v>
      </c>
      <c r="F215" s="218" t="s">
        <v>2008</v>
      </c>
      <c r="G215" s="219" t="s">
        <v>222</v>
      </c>
      <c r="H215" s="220">
        <v>60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38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211</v>
      </c>
      <c r="AT215" s="228" t="s">
        <v>149</v>
      </c>
      <c r="AU215" s="228" t="s">
        <v>82</v>
      </c>
      <c r="AY215" s="14" t="s">
        <v>147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78</v>
      </c>
      <c r="BK215" s="229">
        <f>ROUND(I215*H215,2)</f>
        <v>0</v>
      </c>
      <c r="BL215" s="14" t="s">
        <v>211</v>
      </c>
      <c r="BM215" s="228" t="s">
        <v>2009</v>
      </c>
    </row>
    <row r="216" s="2" customFormat="1" ht="16.5" customHeight="1">
      <c r="A216" s="35"/>
      <c r="B216" s="36"/>
      <c r="C216" s="230" t="s">
        <v>488</v>
      </c>
      <c r="D216" s="230" t="s">
        <v>207</v>
      </c>
      <c r="E216" s="231" t="s">
        <v>2004</v>
      </c>
      <c r="F216" s="232" t="s">
        <v>2005</v>
      </c>
      <c r="G216" s="233" t="s">
        <v>948</v>
      </c>
      <c r="H216" s="234">
        <v>60</v>
      </c>
      <c r="I216" s="235"/>
      <c r="J216" s="236">
        <f>ROUND(I216*H216,2)</f>
        <v>0</v>
      </c>
      <c r="K216" s="237"/>
      <c r="L216" s="238"/>
      <c r="M216" s="239" t="s">
        <v>1</v>
      </c>
      <c r="N216" s="240" t="s">
        <v>38</v>
      </c>
      <c r="O216" s="88"/>
      <c r="P216" s="226">
        <f>O216*H216</f>
        <v>0</v>
      </c>
      <c r="Q216" s="226">
        <v>0.001</v>
      </c>
      <c r="R216" s="226">
        <f>Q216*H216</f>
        <v>0.059999999999999998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676</v>
      </c>
      <c r="AT216" s="228" t="s">
        <v>207</v>
      </c>
      <c r="AU216" s="228" t="s">
        <v>82</v>
      </c>
      <c r="AY216" s="14" t="s">
        <v>147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78</v>
      </c>
      <c r="BK216" s="229">
        <f>ROUND(I216*H216,2)</f>
        <v>0</v>
      </c>
      <c r="BL216" s="14" t="s">
        <v>676</v>
      </c>
      <c r="BM216" s="228" t="s">
        <v>2010</v>
      </c>
    </row>
    <row r="217" s="2" customFormat="1" ht="16.5" customHeight="1">
      <c r="A217" s="35"/>
      <c r="B217" s="36"/>
      <c r="C217" s="216" t="s">
        <v>492</v>
      </c>
      <c r="D217" s="216" t="s">
        <v>149</v>
      </c>
      <c r="E217" s="217" t="s">
        <v>2011</v>
      </c>
      <c r="F217" s="218" t="s">
        <v>2012</v>
      </c>
      <c r="G217" s="219" t="s">
        <v>189</v>
      </c>
      <c r="H217" s="220">
        <v>10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38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211</v>
      </c>
      <c r="AT217" s="228" t="s">
        <v>149</v>
      </c>
      <c r="AU217" s="228" t="s">
        <v>82</v>
      </c>
      <c r="AY217" s="14" t="s">
        <v>147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78</v>
      </c>
      <c r="BK217" s="229">
        <f>ROUND(I217*H217,2)</f>
        <v>0</v>
      </c>
      <c r="BL217" s="14" t="s">
        <v>211</v>
      </c>
      <c r="BM217" s="228" t="s">
        <v>2013</v>
      </c>
    </row>
    <row r="218" s="2" customFormat="1" ht="24.15" customHeight="1">
      <c r="A218" s="35"/>
      <c r="B218" s="36"/>
      <c r="C218" s="230" t="s">
        <v>496</v>
      </c>
      <c r="D218" s="230" t="s">
        <v>207</v>
      </c>
      <c r="E218" s="231" t="s">
        <v>2014</v>
      </c>
      <c r="F218" s="232" t="s">
        <v>2015</v>
      </c>
      <c r="G218" s="233" t="s">
        <v>189</v>
      </c>
      <c r="H218" s="234">
        <v>10</v>
      </c>
      <c r="I218" s="235"/>
      <c r="J218" s="236">
        <f>ROUND(I218*H218,2)</f>
        <v>0</v>
      </c>
      <c r="K218" s="237"/>
      <c r="L218" s="238"/>
      <c r="M218" s="239" t="s">
        <v>1</v>
      </c>
      <c r="N218" s="240" t="s">
        <v>38</v>
      </c>
      <c r="O218" s="88"/>
      <c r="P218" s="226">
        <f>O218*H218</f>
        <v>0</v>
      </c>
      <c r="Q218" s="226">
        <v>0.00025999999999999998</v>
      </c>
      <c r="R218" s="226">
        <f>Q218*H218</f>
        <v>0.0025999999999999999</v>
      </c>
      <c r="S218" s="226">
        <v>0</v>
      </c>
      <c r="T218" s="227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8" t="s">
        <v>279</v>
      </c>
      <c r="AT218" s="228" t="s">
        <v>207</v>
      </c>
      <c r="AU218" s="228" t="s">
        <v>82</v>
      </c>
      <c r="AY218" s="14" t="s">
        <v>147</v>
      </c>
      <c r="BE218" s="229">
        <f>IF(N218="základní",J218,0)</f>
        <v>0</v>
      </c>
      <c r="BF218" s="229">
        <f>IF(N218="snížená",J218,0)</f>
        <v>0</v>
      </c>
      <c r="BG218" s="229">
        <f>IF(N218="zákl. přenesená",J218,0)</f>
        <v>0</v>
      </c>
      <c r="BH218" s="229">
        <f>IF(N218="sníž. přenesená",J218,0)</f>
        <v>0</v>
      </c>
      <c r="BI218" s="229">
        <f>IF(N218="nulová",J218,0)</f>
        <v>0</v>
      </c>
      <c r="BJ218" s="14" t="s">
        <v>78</v>
      </c>
      <c r="BK218" s="229">
        <f>ROUND(I218*H218,2)</f>
        <v>0</v>
      </c>
      <c r="BL218" s="14" t="s">
        <v>211</v>
      </c>
      <c r="BM218" s="228" t="s">
        <v>2016</v>
      </c>
    </row>
    <row r="219" s="2" customFormat="1" ht="24.15" customHeight="1">
      <c r="A219" s="35"/>
      <c r="B219" s="36"/>
      <c r="C219" s="216" t="s">
        <v>500</v>
      </c>
      <c r="D219" s="216" t="s">
        <v>149</v>
      </c>
      <c r="E219" s="217" t="s">
        <v>2017</v>
      </c>
      <c r="F219" s="218" t="s">
        <v>2018</v>
      </c>
      <c r="G219" s="219" t="s">
        <v>189</v>
      </c>
      <c r="H219" s="220">
        <v>1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38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211</v>
      </c>
      <c r="AT219" s="228" t="s">
        <v>149</v>
      </c>
      <c r="AU219" s="228" t="s">
        <v>82</v>
      </c>
      <c r="AY219" s="14" t="s">
        <v>147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78</v>
      </c>
      <c r="BK219" s="229">
        <f>ROUND(I219*H219,2)</f>
        <v>0</v>
      </c>
      <c r="BL219" s="14" t="s">
        <v>211</v>
      </c>
      <c r="BM219" s="228" t="s">
        <v>2019</v>
      </c>
    </row>
    <row r="220" s="2" customFormat="1" ht="24.15" customHeight="1">
      <c r="A220" s="35"/>
      <c r="B220" s="36"/>
      <c r="C220" s="216" t="s">
        <v>504</v>
      </c>
      <c r="D220" s="216" t="s">
        <v>149</v>
      </c>
      <c r="E220" s="217" t="s">
        <v>1748</v>
      </c>
      <c r="F220" s="218" t="s">
        <v>1749</v>
      </c>
      <c r="G220" s="219" t="s">
        <v>178</v>
      </c>
      <c r="H220" s="220">
        <v>0.159</v>
      </c>
      <c r="I220" s="221"/>
      <c r="J220" s="222">
        <f>ROUND(I220*H220,2)</f>
        <v>0</v>
      </c>
      <c r="K220" s="223"/>
      <c r="L220" s="41"/>
      <c r="M220" s="224" t="s">
        <v>1</v>
      </c>
      <c r="N220" s="225" t="s">
        <v>38</v>
      </c>
      <c r="O220" s="88"/>
      <c r="P220" s="226">
        <f>O220*H220</f>
        <v>0</v>
      </c>
      <c r="Q220" s="226">
        <v>0</v>
      </c>
      <c r="R220" s="226">
        <f>Q220*H220</f>
        <v>0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211</v>
      </c>
      <c r="AT220" s="228" t="s">
        <v>149</v>
      </c>
      <c r="AU220" s="228" t="s">
        <v>82</v>
      </c>
      <c r="AY220" s="14" t="s">
        <v>147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78</v>
      </c>
      <c r="BK220" s="229">
        <f>ROUND(I220*H220,2)</f>
        <v>0</v>
      </c>
      <c r="BL220" s="14" t="s">
        <v>211</v>
      </c>
      <c r="BM220" s="228" t="s">
        <v>2020</v>
      </c>
    </row>
    <row r="221" s="2" customFormat="1" ht="24.15" customHeight="1">
      <c r="A221" s="35"/>
      <c r="B221" s="36"/>
      <c r="C221" s="216" t="s">
        <v>508</v>
      </c>
      <c r="D221" s="216" t="s">
        <v>149</v>
      </c>
      <c r="E221" s="217" t="s">
        <v>1751</v>
      </c>
      <c r="F221" s="218" t="s">
        <v>1752</v>
      </c>
      <c r="G221" s="219" t="s">
        <v>178</v>
      </c>
      <c r="H221" s="220">
        <v>0.79500000000000004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38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211</v>
      </c>
      <c r="AT221" s="228" t="s">
        <v>149</v>
      </c>
      <c r="AU221" s="228" t="s">
        <v>82</v>
      </c>
      <c r="AY221" s="14" t="s">
        <v>147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78</v>
      </c>
      <c r="BK221" s="229">
        <f>ROUND(I221*H221,2)</f>
        <v>0</v>
      </c>
      <c r="BL221" s="14" t="s">
        <v>211</v>
      </c>
      <c r="BM221" s="228" t="s">
        <v>2021</v>
      </c>
    </row>
    <row r="222" s="12" customFormat="1" ht="22.8" customHeight="1">
      <c r="A222" s="12"/>
      <c r="B222" s="200"/>
      <c r="C222" s="201"/>
      <c r="D222" s="202" t="s">
        <v>72</v>
      </c>
      <c r="E222" s="214" t="s">
        <v>2022</v>
      </c>
      <c r="F222" s="214" t="s">
        <v>2023</v>
      </c>
      <c r="G222" s="201"/>
      <c r="H222" s="201"/>
      <c r="I222" s="204"/>
      <c r="J222" s="215">
        <f>BK222</f>
        <v>0</v>
      </c>
      <c r="K222" s="201"/>
      <c r="L222" s="206"/>
      <c r="M222" s="207"/>
      <c r="N222" s="208"/>
      <c r="O222" s="208"/>
      <c r="P222" s="209">
        <f>SUM(P223:P235)</f>
        <v>0</v>
      </c>
      <c r="Q222" s="208"/>
      <c r="R222" s="209">
        <f>SUM(R223:R235)</f>
        <v>0.055500000000000001</v>
      </c>
      <c r="S222" s="208"/>
      <c r="T222" s="210">
        <f>SUM(T223:T235)</f>
        <v>0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1" t="s">
        <v>82</v>
      </c>
      <c r="AT222" s="212" t="s">
        <v>72</v>
      </c>
      <c r="AU222" s="212" t="s">
        <v>78</v>
      </c>
      <c r="AY222" s="211" t="s">
        <v>147</v>
      </c>
      <c r="BK222" s="213">
        <f>SUM(BK223:BK235)</f>
        <v>0</v>
      </c>
    </row>
    <row r="223" s="2" customFormat="1" ht="16.5" customHeight="1">
      <c r="A223" s="35"/>
      <c r="B223" s="36"/>
      <c r="C223" s="216" t="s">
        <v>512</v>
      </c>
      <c r="D223" s="216" t="s">
        <v>149</v>
      </c>
      <c r="E223" s="217" t="s">
        <v>2024</v>
      </c>
      <c r="F223" s="218" t="s">
        <v>2025</v>
      </c>
      <c r="G223" s="219" t="s">
        <v>189</v>
      </c>
      <c r="H223" s="220">
        <v>1</v>
      </c>
      <c r="I223" s="221"/>
      <c r="J223" s="222">
        <f>ROUND(I223*H223,2)</f>
        <v>0</v>
      </c>
      <c r="K223" s="223"/>
      <c r="L223" s="41"/>
      <c r="M223" s="224" t="s">
        <v>1</v>
      </c>
      <c r="N223" s="225" t="s">
        <v>38</v>
      </c>
      <c r="O223" s="88"/>
      <c r="P223" s="226">
        <f>O223*H223</f>
        <v>0</v>
      </c>
      <c r="Q223" s="226">
        <v>0</v>
      </c>
      <c r="R223" s="226">
        <f>Q223*H223</f>
        <v>0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408</v>
      </c>
      <c r="AT223" s="228" t="s">
        <v>149</v>
      </c>
      <c r="AU223" s="228" t="s">
        <v>82</v>
      </c>
      <c r="AY223" s="14" t="s">
        <v>147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78</v>
      </c>
      <c r="BK223" s="229">
        <f>ROUND(I223*H223,2)</f>
        <v>0</v>
      </c>
      <c r="BL223" s="14" t="s">
        <v>408</v>
      </c>
      <c r="BM223" s="228" t="s">
        <v>2026</v>
      </c>
    </row>
    <row r="224" s="2" customFormat="1" ht="24.15" customHeight="1">
      <c r="A224" s="35"/>
      <c r="B224" s="36"/>
      <c r="C224" s="230" t="s">
        <v>516</v>
      </c>
      <c r="D224" s="230" t="s">
        <v>207</v>
      </c>
      <c r="E224" s="231" t="s">
        <v>2027</v>
      </c>
      <c r="F224" s="232" t="s">
        <v>2028</v>
      </c>
      <c r="G224" s="233" t="s">
        <v>189</v>
      </c>
      <c r="H224" s="234">
        <v>1</v>
      </c>
      <c r="I224" s="235"/>
      <c r="J224" s="236">
        <f>ROUND(I224*H224,2)</f>
        <v>0</v>
      </c>
      <c r="K224" s="237"/>
      <c r="L224" s="238"/>
      <c r="M224" s="239" t="s">
        <v>1</v>
      </c>
      <c r="N224" s="240" t="s">
        <v>38</v>
      </c>
      <c r="O224" s="88"/>
      <c r="P224" s="226">
        <f>O224*H224</f>
        <v>0</v>
      </c>
      <c r="Q224" s="226">
        <v>0.030300000000000001</v>
      </c>
      <c r="R224" s="226">
        <f>Q224*H224</f>
        <v>0.030300000000000001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279</v>
      </c>
      <c r="AT224" s="228" t="s">
        <v>207</v>
      </c>
      <c r="AU224" s="228" t="s">
        <v>82</v>
      </c>
      <c r="AY224" s="14" t="s">
        <v>147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78</v>
      </c>
      <c r="BK224" s="229">
        <f>ROUND(I224*H224,2)</f>
        <v>0</v>
      </c>
      <c r="BL224" s="14" t="s">
        <v>211</v>
      </c>
      <c r="BM224" s="228" t="s">
        <v>2029</v>
      </c>
    </row>
    <row r="225" s="2" customFormat="1" ht="24.15" customHeight="1">
      <c r="A225" s="35"/>
      <c r="B225" s="36"/>
      <c r="C225" s="216" t="s">
        <v>520</v>
      </c>
      <c r="D225" s="216" t="s">
        <v>149</v>
      </c>
      <c r="E225" s="217" t="s">
        <v>2030</v>
      </c>
      <c r="F225" s="218" t="s">
        <v>2031</v>
      </c>
      <c r="G225" s="219" t="s">
        <v>222</v>
      </c>
      <c r="H225" s="220">
        <v>400</v>
      </c>
      <c r="I225" s="221"/>
      <c r="J225" s="222">
        <f>ROUND(I225*H225,2)</f>
        <v>0</v>
      </c>
      <c r="K225" s="223"/>
      <c r="L225" s="41"/>
      <c r="M225" s="224" t="s">
        <v>1</v>
      </c>
      <c r="N225" s="225" t="s">
        <v>38</v>
      </c>
      <c r="O225" s="88"/>
      <c r="P225" s="226">
        <f>O225*H225</f>
        <v>0</v>
      </c>
      <c r="Q225" s="226">
        <v>0</v>
      </c>
      <c r="R225" s="226">
        <f>Q225*H225</f>
        <v>0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408</v>
      </c>
      <c r="AT225" s="228" t="s">
        <v>149</v>
      </c>
      <c r="AU225" s="228" t="s">
        <v>82</v>
      </c>
      <c r="AY225" s="14" t="s">
        <v>147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78</v>
      </c>
      <c r="BK225" s="229">
        <f>ROUND(I225*H225,2)</f>
        <v>0</v>
      </c>
      <c r="BL225" s="14" t="s">
        <v>408</v>
      </c>
      <c r="BM225" s="228" t="s">
        <v>2032</v>
      </c>
    </row>
    <row r="226" s="2" customFormat="1" ht="24.15" customHeight="1">
      <c r="A226" s="35"/>
      <c r="B226" s="36"/>
      <c r="C226" s="230" t="s">
        <v>524</v>
      </c>
      <c r="D226" s="230" t="s">
        <v>207</v>
      </c>
      <c r="E226" s="231" t="s">
        <v>2033</v>
      </c>
      <c r="F226" s="232" t="s">
        <v>2034</v>
      </c>
      <c r="G226" s="233" t="s">
        <v>222</v>
      </c>
      <c r="H226" s="234">
        <v>480</v>
      </c>
      <c r="I226" s="235"/>
      <c r="J226" s="236">
        <f>ROUND(I226*H226,2)</f>
        <v>0</v>
      </c>
      <c r="K226" s="237"/>
      <c r="L226" s="238"/>
      <c r="M226" s="239" t="s">
        <v>1</v>
      </c>
      <c r="N226" s="240" t="s">
        <v>38</v>
      </c>
      <c r="O226" s="88"/>
      <c r="P226" s="226">
        <f>O226*H226</f>
        <v>0</v>
      </c>
      <c r="Q226" s="226">
        <v>4.0000000000000003E-05</v>
      </c>
      <c r="R226" s="226">
        <f>Q226*H226</f>
        <v>0.019200000000000002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676</v>
      </c>
      <c r="AT226" s="228" t="s">
        <v>207</v>
      </c>
      <c r="AU226" s="228" t="s">
        <v>82</v>
      </c>
      <c r="AY226" s="14" t="s">
        <v>147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78</v>
      </c>
      <c r="BK226" s="229">
        <f>ROUND(I226*H226,2)</f>
        <v>0</v>
      </c>
      <c r="BL226" s="14" t="s">
        <v>676</v>
      </c>
      <c r="BM226" s="228" t="s">
        <v>2035</v>
      </c>
    </row>
    <row r="227" s="2" customFormat="1" ht="24.15" customHeight="1">
      <c r="A227" s="35"/>
      <c r="B227" s="36"/>
      <c r="C227" s="216" t="s">
        <v>528</v>
      </c>
      <c r="D227" s="216" t="s">
        <v>149</v>
      </c>
      <c r="E227" s="217" t="s">
        <v>2036</v>
      </c>
      <c r="F227" s="218" t="s">
        <v>2037</v>
      </c>
      <c r="G227" s="219" t="s">
        <v>189</v>
      </c>
      <c r="H227" s="220">
        <v>3</v>
      </c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38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211</v>
      </c>
      <c r="AT227" s="228" t="s">
        <v>149</v>
      </c>
      <c r="AU227" s="228" t="s">
        <v>82</v>
      </c>
      <c r="AY227" s="14" t="s">
        <v>147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78</v>
      </c>
      <c r="BK227" s="229">
        <f>ROUND(I227*H227,2)</f>
        <v>0</v>
      </c>
      <c r="BL227" s="14" t="s">
        <v>211</v>
      </c>
      <c r="BM227" s="228" t="s">
        <v>2038</v>
      </c>
    </row>
    <row r="228" s="2" customFormat="1" ht="16.5" customHeight="1">
      <c r="A228" s="35"/>
      <c r="B228" s="36"/>
      <c r="C228" s="230" t="s">
        <v>532</v>
      </c>
      <c r="D228" s="230" t="s">
        <v>207</v>
      </c>
      <c r="E228" s="231" t="s">
        <v>2039</v>
      </c>
      <c r="F228" s="232" t="s">
        <v>2040</v>
      </c>
      <c r="G228" s="233" t="s">
        <v>189</v>
      </c>
      <c r="H228" s="234">
        <v>3</v>
      </c>
      <c r="I228" s="235"/>
      <c r="J228" s="236">
        <f>ROUND(I228*H228,2)</f>
        <v>0</v>
      </c>
      <c r="K228" s="237"/>
      <c r="L228" s="238"/>
      <c r="M228" s="239" t="s">
        <v>1</v>
      </c>
      <c r="N228" s="240" t="s">
        <v>38</v>
      </c>
      <c r="O228" s="88"/>
      <c r="P228" s="226">
        <f>O228*H228</f>
        <v>0</v>
      </c>
      <c r="Q228" s="226">
        <v>0.001</v>
      </c>
      <c r="R228" s="226">
        <f>Q228*H228</f>
        <v>0.0030000000000000001</v>
      </c>
      <c r="S228" s="226">
        <v>0</v>
      </c>
      <c r="T228" s="227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8" t="s">
        <v>279</v>
      </c>
      <c r="AT228" s="228" t="s">
        <v>207</v>
      </c>
      <c r="AU228" s="228" t="s">
        <v>82</v>
      </c>
      <c r="AY228" s="14" t="s">
        <v>147</v>
      </c>
      <c r="BE228" s="229">
        <f>IF(N228="základní",J228,0)</f>
        <v>0</v>
      </c>
      <c r="BF228" s="229">
        <f>IF(N228="snížená",J228,0)</f>
        <v>0</v>
      </c>
      <c r="BG228" s="229">
        <f>IF(N228="zákl. přenesená",J228,0)</f>
        <v>0</v>
      </c>
      <c r="BH228" s="229">
        <f>IF(N228="sníž. přenesená",J228,0)</f>
        <v>0</v>
      </c>
      <c r="BI228" s="229">
        <f>IF(N228="nulová",J228,0)</f>
        <v>0</v>
      </c>
      <c r="BJ228" s="14" t="s">
        <v>78</v>
      </c>
      <c r="BK228" s="229">
        <f>ROUND(I228*H228,2)</f>
        <v>0</v>
      </c>
      <c r="BL228" s="14" t="s">
        <v>211</v>
      </c>
      <c r="BM228" s="228" t="s">
        <v>2041</v>
      </c>
    </row>
    <row r="229" s="2" customFormat="1" ht="21.75" customHeight="1">
      <c r="A229" s="35"/>
      <c r="B229" s="36"/>
      <c r="C229" s="216" t="s">
        <v>536</v>
      </c>
      <c r="D229" s="216" t="s">
        <v>149</v>
      </c>
      <c r="E229" s="217" t="s">
        <v>2042</v>
      </c>
      <c r="F229" s="218" t="s">
        <v>2043</v>
      </c>
      <c r="G229" s="219" t="s">
        <v>189</v>
      </c>
      <c r="H229" s="220">
        <v>3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38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211</v>
      </c>
      <c r="AT229" s="228" t="s">
        <v>149</v>
      </c>
      <c r="AU229" s="228" t="s">
        <v>82</v>
      </c>
      <c r="AY229" s="14" t="s">
        <v>147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78</v>
      </c>
      <c r="BK229" s="229">
        <f>ROUND(I229*H229,2)</f>
        <v>0</v>
      </c>
      <c r="BL229" s="14" t="s">
        <v>211</v>
      </c>
      <c r="BM229" s="228" t="s">
        <v>2044</v>
      </c>
    </row>
    <row r="230" s="2" customFormat="1" ht="24.15" customHeight="1">
      <c r="A230" s="35"/>
      <c r="B230" s="36"/>
      <c r="C230" s="230" t="s">
        <v>542</v>
      </c>
      <c r="D230" s="230" t="s">
        <v>207</v>
      </c>
      <c r="E230" s="231" t="s">
        <v>2045</v>
      </c>
      <c r="F230" s="232" t="s">
        <v>2046</v>
      </c>
      <c r="G230" s="233" t="s">
        <v>189</v>
      </c>
      <c r="H230" s="234">
        <v>2</v>
      </c>
      <c r="I230" s="235"/>
      <c r="J230" s="236">
        <f>ROUND(I230*H230,2)</f>
        <v>0</v>
      </c>
      <c r="K230" s="237"/>
      <c r="L230" s="238"/>
      <c r="M230" s="239" t="s">
        <v>1</v>
      </c>
      <c r="N230" s="240" t="s">
        <v>38</v>
      </c>
      <c r="O230" s="88"/>
      <c r="P230" s="226">
        <f>O230*H230</f>
        <v>0</v>
      </c>
      <c r="Q230" s="226">
        <v>0.00080000000000000004</v>
      </c>
      <c r="R230" s="226">
        <f>Q230*H230</f>
        <v>0.0016000000000000001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279</v>
      </c>
      <c r="AT230" s="228" t="s">
        <v>207</v>
      </c>
      <c r="AU230" s="228" t="s">
        <v>82</v>
      </c>
      <c r="AY230" s="14" t="s">
        <v>147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78</v>
      </c>
      <c r="BK230" s="229">
        <f>ROUND(I230*H230,2)</f>
        <v>0</v>
      </c>
      <c r="BL230" s="14" t="s">
        <v>211</v>
      </c>
      <c r="BM230" s="228" t="s">
        <v>2047</v>
      </c>
    </row>
    <row r="231" s="2" customFormat="1" ht="24.15" customHeight="1">
      <c r="A231" s="35"/>
      <c r="B231" s="36"/>
      <c r="C231" s="230" t="s">
        <v>546</v>
      </c>
      <c r="D231" s="230" t="s">
        <v>207</v>
      </c>
      <c r="E231" s="231" t="s">
        <v>2048</v>
      </c>
      <c r="F231" s="232" t="s">
        <v>2049</v>
      </c>
      <c r="G231" s="233" t="s">
        <v>189</v>
      </c>
      <c r="H231" s="234">
        <v>1</v>
      </c>
      <c r="I231" s="235"/>
      <c r="J231" s="236">
        <f>ROUND(I231*H231,2)</f>
        <v>0</v>
      </c>
      <c r="K231" s="237"/>
      <c r="L231" s="238"/>
      <c r="M231" s="239" t="s">
        <v>1</v>
      </c>
      <c r="N231" s="240" t="s">
        <v>38</v>
      </c>
      <c r="O231" s="88"/>
      <c r="P231" s="226">
        <f>O231*H231</f>
        <v>0</v>
      </c>
      <c r="Q231" s="226">
        <v>0.00050000000000000001</v>
      </c>
      <c r="R231" s="226">
        <f>Q231*H231</f>
        <v>0.00050000000000000001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279</v>
      </c>
      <c r="AT231" s="228" t="s">
        <v>207</v>
      </c>
      <c r="AU231" s="228" t="s">
        <v>82</v>
      </c>
      <c r="AY231" s="14" t="s">
        <v>147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78</v>
      </c>
      <c r="BK231" s="229">
        <f>ROUND(I231*H231,2)</f>
        <v>0</v>
      </c>
      <c r="BL231" s="14" t="s">
        <v>211</v>
      </c>
      <c r="BM231" s="228" t="s">
        <v>2050</v>
      </c>
    </row>
    <row r="232" s="2" customFormat="1" ht="24.15" customHeight="1">
      <c r="A232" s="35"/>
      <c r="B232" s="36"/>
      <c r="C232" s="216" t="s">
        <v>550</v>
      </c>
      <c r="D232" s="216" t="s">
        <v>149</v>
      </c>
      <c r="E232" s="217" t="s">
        <v>2051</v>
      </c>
      <c r="F232" s="218" t="s">
        <v>2052</v>
      </c>
      <c r="G232" s="219" t="s">
        <v>189</v>
      </c>
      <c r="H232" s="220">
        <v>3</v>
      </c>
      <c r="I232" s="221"/>
      <c r="J232" s="222">
        <f>ROUND(I232*H232,2)</f>
        <v>0</v>
      </c>
      <c r="K232" s="223"/>
      <c r="L232" s="41"/>
      <c r="M232" s="224" t="s">
        <v>1</v>
      </c>
      <c r="N232" s="225" t="s">
        <v>38</v>
      </c>
      <c r="O232" s="88"/>
      <c r="P232" s="226">
        <f>O232*H232</f>
        <v>0</v>
      </c>
      <c r="Q232" s="226">
        <v>0</v>
      </c>
      <c r="R232" s="226">
        <f>Q232*H232</f>
        <v>0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211</v>
      </c>
      <c r="AT232" s="228" t="s">
        <v>149</v>
      </c>
      <c r="AU232" s="228" t="s">
        <v>82</v>
      </c>
      <c r="AY232" s="14" t="s">
        <v>147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78</v>
      </c>
      <c r="BK232" s="229">
        <f>ROUND(I232*H232,2)</f>
        <v>0</v>
      </c>
      <c r="BL232" s="14" t="s">
        <v>211</v>
      </c>
      <c r="BM232" s="228" t="s">
        <v>2053</v>
      </c>
    </row>
    <row r="233" s="2" customFormat="1" ht="24.15" customHeight="1">
      <c r="A233" s="35"/>
      <c r="B233" s="36"/>
      <c r="C233" s="230" t="s">
        <v>554</v>
      </c>
      <c r="D233" s="230" t="s">
        <v>207</v>
      </c>
      <c r="E233" s="231" t="s">
        <v>2054</v>
      </c>
      <c r="F233" s="232" t="s">
        <v>2055</v>
      </c>
      <c r="G233" s="233" t="s">
        <v>189</v>
      </c>
      <c r="H233" s="234">
        <v>3</v>
      </c>
      <c r="I233" s="235"/>
      <c r="J233" s="236">
        <f>ROUND(I233*H233,2)</f>
        <v>0</v>
      </c>
      <c r="K233" s="237"/>
      <c r="L233" s="238"/>
      <c r="M233" s="239" t="s">
        <v>1</v>
      </c>
      <c r="N233" s="240" t="s">
        <v>38</v>
      </c>
      <c r="O233" s="88"/>
      <c r="P233" s="226">
        <f>O233*H233</f>
        <v>0</v>
      </c>
      <c r="Q233" s="226">
        <v>0.00029999999999999997</v>
      </c>
      <c r="R233" s="226">
        <f>Q233*H233</f>
        <v>0.00089999999999999998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279</v>
      </c>
      <c r="AT233" s="228" t="s">
        <v>207</v>
      </c>
      <c r="AU233" s="228" t="s">
        <v>82</v>
      </c>
      <c r="AY233" s="14" t="s">
        <v>147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78</v>
      </c>
      <c r="BK233" s="229">
        <f>ROUND(I233*H233,2)</f>
        <v>0</v>
      </c>
      <c r="BL233" s="14" t="s">
        <v>211</v>
      </c>
      <c r="BM233" s="228" t="s">
        <v>2056</v>
      </c>
    </row>
    <row r="234" s="2" customFormat="1" ht="24.15" customHeight="1">
      <c r="A234" s="35"/>
      <c r="B234" s="36"/>
      <c r="C234" s="216" t="s">
        <v>558</v>
      </c>
      <c r="D234" s="216" t="s">
        <v>149</v>
      </c>
      <c r="E234" s="217" t="s">
        <v>2057</v>
      </c>
      <c r="F234" s="218" t="s">
        <v>2058</v>
      </c>
      <c r="G234" s="219" t="s">
        <v>178</v>
      </c>
      <c r="H234" s="220">
        <v>0.035999999999999997</v>
      </c>
      <c r="I234" s="221"/>
      <c r="J234" s="222">
        <f>ROUND(I234*H234,2)</f>
        <v>0</v>
      </c>
      <c r="K234" s="223"/>
      <c r="L234" s="41"/>
      <c r="M234" s="224" t="s">
        <v>1</v>
      </c>
      <c r="N234" s="225" t="s">
        <v>38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211</v>
      </c>
      <c r="AT234" s="228" t="s">
        <v>149</v>
      </c>
      <c r="AU234" s="228" t="s">
        <v>82</v>
      </c>
      <c r="AY234" s="14" t="s">
        <v>147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78</v>
      </c>
      <c r="BK234" s="229">
        <f>ROUND(I234*H234,2)</f>
        <v>0</v>
      </c>
      <c r="BL234" s="14" t="s">
        <v>211</v>
      </c>
      <c r="BM234" s="228" t="s">
        <v>2059</v>
      </c>
    </row>
    <row r="235" s="2" customFormat="1" ht="24.15" customHeight="1">
      <c r="A235" s="35"/>
      <c r="B235" s="36"/>
      <c r="C235" s="216" t="s">
        <v>564</v>
      </c>
      <c r="D235" s="216" t="s">
        <v>149</v>
      </c>
      <c r="E235" s="217" t="s">
        <v>2060</v>
      </c>
      <c r="F235" s="218" t="s">
        <v>2061</v>
      </c>
      <c r="G235" s="219" t="s">
        <v>178</v>
      </c>
      <c r="H235" s="220">
        <v>0.17999999999999999</v>
      </c>
      <c r="I235" s="221"/>
      <c r="J235" s="222">
        <f>ROUND(I235*H235,2)</f>
        <v>0</v>
      </c>
      <c r="K235" s="223"/>
      <c r="L235" s="41"/>
      <c r="M235" s="224" t="s">
        <v>1</v>
      </c>
      <c r="N235" s="225" t="s">
        <v>38</v>
      </c>
      <c r="O235" s="88"/>
      <c r="P235" s="226">
        <f>O235*H235</f>
        <v>0</v>
      </c>
      <c r="Q235" s="226">
        <v>0</v>
      </c>
      <c r="R235" s="226">
        <f>Q235*H235</f>
        <v>0</v>
      </c>
      <c r="S235" s="226">
        <v>0</v>
      </c>
      <c r="T235" s="227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8" t="s">
        <v>211</v>
      </c>
      <c r="AT235" s="228" t="s">
        <v>149</v>
      </c>
      <c r="AU235" s="228" t="s">
        <v>82</v>
      </c>
      <c r="AY235" s="14" t="s">
        <v>147</v>
      </c>
      <c r="BE235" s="229">
        <f>IF(N235="základní",J235,0)</f>
        <v>0</v>
      </c>
      <c r="BF235" s="229">
        <f>IF(N235="snížená",J235,0)</f>
        <v>0</v>
      </c>
      <c r="BG235" s="229">
        <f>IF(N235="zákl. přenesená",J235,0)</f>
        <v>0</v>
      </c>
      <c r="BH235" s="229">
        <f>IF(N235="sníž. přenesená",J235,0)</f>
        <v>0</v>
      </c>
      <c r="BI235" s="229">
        <f>IF(N235="nulová",J235,0)</f>
        <v>0</v>
      </c>
      <c r="BJ235" s="14" t="s">
        <v>78</v>
      </c>
      <c r="BK235" s="229">
        <f>ROUND(I235*H235,2)</f>
        <v>0</v>
      </c>
      <c r="BL235" s="14" t="s">
        <v>211</v>
      </c>
      <c r="BM235" s="228" t="s">
        <v>2062</v>
      </c>
    </row>
    <row r="236" s="12" customFormat="1" ht="25.92" customHeight="1">
      <c r="A236" s="12"/>
      <c r="B236" s="200"/>
      <c r="C236" s="201"/>
      <c r="D236" s="202" t="s">
        <v>72</v>
      </c>
      <c r="E236" s="203" t="s">
        <v>1266</v>
      </c>
      <c r="F236" s="203" t="s">
        <v>1267</v>
      </c>
      <c r="G236" s="201"/>
      <c r="H236" s="201"/>
      <c r="I236" s="204"/>
      <c r="J236" s="205">
        <f>BK236</f>
        <v>0</v>
      </c>
      <c r="K236" s="201"/>
      <c r="L236" s="206"/>
      <c r="M236" s="207"/>
      <c r="N236" s="208"/>
      <c r="O236" s="208"/>
      <c r="P236" s="209">
        <f>SUM(P237:P245)</f>
        <v>0</v>
      </c>
      <c r="Q236" s="208"/>
      <c r="R236" s="209">
        <f>SUM(R237:R245)</f>
        <v>12.115866000000001</v>
      </c>
      <c r="S236" s="208"/>
      <c r="T236" s="210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1" t="s">
        <v>85</v>
      </c>
      <c r="AT236" s="212" t="s">
        <v>72</v>
      </c>
      <c r="AU236" s="212" t="s">
        <v>73</v>
      </c>
      <c r="AY236" s="211" t="s">
        <v>147</v>
      </c>
      <c r="BK236" s="213">
        <f>SUM(BK237:BK245)</f>
        <v>0</v>
      </c>
    </row>
    <row r="237" s="2" customFormat="1" ht="24.15" customHeight="1">
      <c r="A237" s="35"/>
      <c r="B237" s="36"/>
      <c r="C237" s="216" t="s">
        <v>568</v>
      </c>
      <c r="D237" s="216" t="s">
        <v>149</v>
      </c>
      <c r="E237" s="217" t="s">
        <v>2063</v>
      </c>
      <c r="F237" s="218" t="s">
        <v>2064</v>
      </c>
      <c r="G237" s="219" t="s">
        <v>152</v>
      </c>
      <c r="H237" s="220">
        <v>20</v>
      </c>
      <c r="I237" s="221"/>
      <c r="J237" s="222">
        <f>ROUND(I237*H237,2)</f>
        <v>0</v>
      </c>
      <c r="K237" s="223"/>
      <c r="L237" s="41"/>
      <c r="M237" s="224" t="s">
        <v>1</v>
      </c>
      <c r="N237" s="225" t="s">
        <v>38</v>
      </c>
      <c r="O237" s="88"/>
      <c r="P237" s="226">
        <f>O237*H237</f>
        <v>0</v>
      </c>
      <c r="Q237" s="226">
        <v>0</v>
      </c>
      <c r="R237" s="226">
        <f>Q237*H237</f>
        <v>0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408</v>
      </c>
      <c r="AT237" s="228" t="s">
        <v>149</v>
      </c>
      <c r="AU237" s="228" t="s">
        <v>78</v>
      </c>
      <c r="AY237" s="14" t="s">
        <v>147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78</v>
      </c>
      <c r="BK237" s="229">
        <f>ROUND(I237*H237,2)</f>
        <v>0</v>
      </c>
      <c r="BL237" s="14" t="s">
        <v>408</v>
      </c>
      <c r="BM237" s="228" t="s">
        <v>2065</v>
      </c>
    </row>
    <row r="238" s="2" customFormat="1" ht="24.15" customHeight="1">
      <c r="A238" s="35"/>
      <c r="B238" s="36"/>
      <c r="C238" s="216" t="s">
        <v>576</v>
      </c>
      <c r="D238" s="216" t="s">
        <v>149</v>
      </c>
      <c r="E238" s="217" t="s">
        <v>2066</v>
      </c>
      <c r="F238" s="218" t="s">
        <v>2067</v>
      </c>
      <c r="G238" s="219" t="s">
        <v>222</v>
      </c>
      <c r="H238" s="220">
        <v>60</v>
      </c>
      <c r="I238" s="221"/>
      <c r="J238" s="222">
        <f>ROUND(I238*H238,2)</f>
        <v>0</v>
      </c>
      <c r="K238" s="223"/>
      <c r="L238" s="41"/>
      <c r="M238" s="224" t="s">
        <v>1</v>
      </c>
      <c r="N238" s="225" t="s">
        <v>38</v>
      </c>
      <c r="O238" s="88"/>
      <c r="P238" s="226">
        <f>O238*H238</f>
        <v>0</v>
      </c>
      <c r="Q238" s="226">
        <v>0</v>
      </c>
      <c r="R238" s="226">
        <f>Q238*H238</f>
        <v>0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408</v>
      </c>
      <c r="AT238" s="228" t="s">
        <v>149</v>
      </c>
      <c r="AU238" s="228" t="s">
        <v>78</v>
      </c>
      <c r="AY238" s="14" t="s">
        <v>147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78</v>
      </c>
      <c r="BK238" s="229">
        <f>ROUND(I238*H238,2)</f>
        <v>0</v>
      </c>
      <c r="BL238" s="14" t="s">
        <v>408</v>
      </c>
      <c r="BM238" s="228" t="s">
        <v>2068</v>
      </c>
    </row>
    <row r="239" s="2" customFormat="1" ht="21.75" customHeight="1">
      <c r="A239" s="35"/>
      <c r="B239" s="36"/>
      <c r="C239" s="216" t="s">
        <v>580</v>
      </c>
      <c r="D239" s="216" t="s">
        <v>149</v>
      </c>
      <c r="E239" s="217" t="s">
        <v>2069</v>
      </c>
      <c r="F239" s="218" t="s">
        <v>2070</v>
      </c>
      <c r="G239" s="219" t="s">
        <v>234</v>
      </c>
      <c r="H239" s="220">
        <v>108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38</v>
      </c>
      <c r="O239" s="88"/>
      <c r="P239" s="226">
        <f>O239*H239</f>
        <v>0</v>
      </c>
      <c r="Q239" s="226">
        <v>0.00084000000000000003</v>
      </c>
      <c r="R239" s="226">
        <f>Q239*H239</f>
        <v>0.090720000000000009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408</v>
      </c>
      <c r="AT239" s="228" t="s">
        <v>149</v>
      </c>
      <c r="AU239" s="228" t="s">
        <v>78</v>
      </c>
      <c r="AY239" s="14" t="s">
        <v>147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78</v>
      </c>
      <c r="BK239" s="229">
        <f>ROUND(I239*H239,2)</f>
        <v>0</v>
      </c>
      <c r="BL239" s="14" t="s">
        <v>408</v>
      </c>
      <c r="BM239" s="228" t="s">
        <v>2071</v>
      </c>
    </row>
    <row r="240" s="2" customFormat="1" ht="16.5" customHeight="1">
      <c r="A240" s="35"/>
      <c r="B240" s="36"/>
      <c r="C240" s="216" t="s">
        <v>584</v>
      </c>
      <c r="D240" s="216" t="s">
        <v>149</v>
      </c>
      <c r="E240" s="217" t="s">
        <v>2072</v>
      </c>
      <c r="F240" s="218" t="s">
        <v>2073</v>
      </c>
      <c r="G240" s="219" t="s">
        <v>160</v>
      </c>
      <c r="H240" s="220">
        <v>35.100000000000001</v>
      </c>
      <c r="I240" s="221"/>
      <c r="J240" s="222">
        <f>ROUND(I240*H240,2)</f>
        <v>0</v>
      </c>
      <c r="K240" s="223"/>
      <c r="L240" s="41"/>
      <c r="M240" s="224" t="s">
        <v>1</v>
      </c>
      <c r="N240" s="225" t="s">
        <v>38</v>
      </c>
      <c r="O240" s="88"/>
      <c r="P240" s="226">
        <f>O240*H240</f>
        <v>0</v>
      </c>
      <c r="Q240" s="226">
        <v>0.00046000000000000001</v>
      </c>
      <c r="R240" s="226">
        <f>Q240*H240</f>
        <v>0.016146000000000001</v>
      </c>
      <c r="S240" s="226">
        <v>0</v>
      </c>
      <c r="T240" s="227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408</v>
      </c>
      <c r="AT240" s="228" t="s">
        <v>149</v>
      </c>
      <c r="AU240" s="228" t="s">
        <v>78</v>
      </c>
      <c r="AY240" s="14" t="s">
        <v>147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78</v>
      </c>
      <c r="BK240" s="229">
        <f>ROUND(I240*H240,2)</f>
        <v>0</v>
      </c>
      <c r="BL240" s="14" t="s">
        <v>408</v>
      </c>
      <c r="BM240" s="228" t="s">
        <v>2074</v>
      </c>
    </row>
    <row r="241" s="2" customFormat="1" ht="24.15" customHeight="1">
      <c r="A241" s="35"/>
      <c r="B241" s="36"/>
      <c r="C241" s="216" t="s">
        <v>588</v>
      </c>
      <c r="D241" s="216" t="s">
        <v>149</v>
      </c>
      <c r="E241" s="217" t="s">
        <v>2075</v>
      </c>
      <c r="F241" s="218" t="s">
        <v>2076</v>
      </c>
      <c r="G241" s="219" t="s">
        <v>234</v>
      </c>
      <c r="H241" s="220">
        <v>108</v>
      </c>
      <c r="I241" s="221"/>
      <c r="J241" s="222">
        <f>ROUND(I241*H241,2)</f>
        <v>0</v>
      </c>
      <c r="K241" s="223"/>
      <c r="L241" s="41"/>
      <c r="M241" s="224" t="s">
        <v>1</v>
      </c>
      <c r="N241" s="225" t="s">
        <v>38</v>
      </c>
      <c r="O241" s="88"/>
      <c r="P241" s="226">
        <f>O241*H241</f>
        <v>0</v>
      </c>
      <c r="Q241" s="226">
        <v>0</v>
      </c>
      <c r="R241" s="226">
        <f>Q241*H241</f>
        <v>0</v>
      </c>
      <c r="S241" s="226">
        <v>0</v>
      </c>
      <c r="T241" s="227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8" t="s">
        <v>408</v>
      </c>
      <c r="AT241" s="228" t="s">
        <v>149</v>
      </c>
      <c r="AU241" s="228" t="s">
        <v>78</v>
      </c>
      <c r="AY241" s="14" t="s">
        <v>147</v>
      </c>
      <c r="BE241" s="229">
        <f>IF(N241="základní",J241,0)</f>
        <v>0</v>
      </c>
      <c r="BF241" s="229">
        <f>IF(N241="snížená",J241,0)</f>
        <v>0</v>
      </c>
      <c r="BG241" s="229">
        <f>IF(N241="zákl. přenesená",J241,0)</f>
        <v>0</v>
      </c>
      <c r="BH241" s="229">
        <f>IF(N241="sníž. přenesená",J241,0)</f>
        <v>0</v>
      </c>
      <c r="BI241" s="229">
        <f>IF(N241="nulová",J241,0)</f>
        <v>0</v>
      </c>
      <c r="BJ241" s="14" t="s">
        <v>78</v>
      </c>
      <c r="BK241" s="229">
        <f>ROUND(I241*H241,2)</f>
        <v>0</v>
      </c>
      <c r="BL241" s="14" t="s">
        <v>408</v>
      </c>
      <c r="BM241" s="228" t="s">
        <v>2077</v>
      </c>
    </row>
    <row r="242" s="2" customFormat="1" ht="16.5" customHeight="1">
      <c r="A242" s="35"/>
      <c r="B242" s="36"/>
      <c r="C242" s="216" t="s">
        <v>592</v>
      </c>
      <c r="D242" s="216" t="s">
        <v>149</v>
      </c>
      <c r="E242" s="217" t="s">
        <v>2078</v>
      </c>
      <c r="F242" s="218" t="s">
        <v>2079</v>
      </c>
      <c r="G242" s="219" t="s">
        <v>160</v>
      </c>
      <c r="H242" s="220">
        <v>35.100000000000001</v>
      </c>
      <c r="I242" s="221"/>
      <c r="J242" s="222">
        <f>ROUND(I242*H242,2)</f>
        <v>0</v>
      </c>
      <c r="K242" s="223"/>
      <c r="L242" s="41"/>
      <c r="M242" s="224" t="s">
        <v>1</v>
      </c>
      <c r="N242" s="225" t="s">
        <v>38</v>
      </c>
      <c r="O242" s="88"/>
      <c r="P242" s="226">
        <f>O242*H242</f>
        <v>0</v>
      </c>
      <c r="Q242" s="226">
        <v>0</v>
      </c>
      <c r="R242" s="226">
        <f>Q242*H242</f>
        <v>0</v>
      </c>
      <c r="S242" s="226">
        <v>0</v>
      </c>
      <c r="T242" s="227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8" t="s">
        <v>408</v>
      </c>
      <c r="AT242" s="228" t="s">
        <v>149</v>
      </c>
      <c r="AU242" s="228" t="s">
        <v>78</v>
      </c>
      <c r="AY242" s="14" t="s">
        <v>147</v>
      </c>
      <c r="BE242" s="229">
        <f>IF(N242="základní",J242,0)</f>
        <v>0</v>
      </c>
      <c r="BF242" s="229">
        <f>IF(N242="snížená",J242,0)</f>
        <v>0</v>
      </c>
      <c r="BG242" s="229">
        <f>IF(N242="zákl. přenesená",J242,0)</f>
        <v>0</v>
      </c>
      <c r="BH242" s="229">
        <f>IF(N242="sníž. přenesená",J242,0)</f>
        <v>0</v>
      </c>
      <c r="BI242" s="229">
        <f>IF(N242="nulová",J242,0)</f>
        <v>0</v>
      </c>
      <c r="BJ242" s="14" t="s">
        <v>78</v>
      </c>
      <c r="BK242" s="229">
        <f>ROUND(I242*H242,2)</f>
        <v>0</v>
      </c>
      <c r="BL242" s="14" t="s">
        <v>408</v>
      </c>
      <c r="BM242" s="228" t="s">
        <v>2080</v>
      </c>
    </row>
    <row r="243" s="2" customFormat="1" ht="24.15" customHeight="1">
      <c r="A243" s="35"/>
      <c r="B243" s="36"/>
      <c r="C243" s="216" t="s">
        <v>596</v>
      </c>
      <c r="D243" s="216" t="s">
        <v>149</v>
      </c>
      <c r="E243" s="217" t="s">
        <v>2081</v>
      </c>
      <c r="F243" s="218" t="s">
        <v>2082</v>
      </c>
      <c r="G243" s="219" t="s">
        <v>222</v>
      </c>
      <c r="H243" s="220">
        <v>60</v>
      </c>
      <c r="I243" s="221"/>
      <c r="J243" s="222">
        <f>ROUND(I243*H243,2)</f>
        <v>0</v>
      </c>
      <c r="K243" s="223"/>
      <c r="L243" s="41"/>
      <c r="M243" s="224" t="s">
        <v>1</v>
      </c>
      <c r="N243" s="225" t="s">
        <v>38</v>
      </c>
      <c r="O243" s="88"/>
      <c r="P243" s="226">
        <f>O243*H243</f>
        <v>0</v>
      </c>
      <c r="Q243" s="226">
        <v>0</v>
      </c>
      <c r="R243" s="226">
        <f>Q243*H243</f>
        <v>0</v>
      </c>
      <c r="S243" s="226">
        <v>0</v>
      </c>
      <c r="T243" s="227">
        <f>S243*H243</f>
        <v>0</v>
      </c>
      <c r="U243" s="35"/>
      <c r="V243" s="35"/>
      <c r="W243" s="35"/>
      <c r="X243" s="35"/>
      <c r="Y243" s="35"/>
      <c r="Z243" s="35"/>
      <c r="AA243" s="35"/>
      <c r="AB243" s="35"/>
      <c r="AC243" s="35"/>
      <c r="AD243" s="35"/>
      <c r="AE243" s="35"/>
      <c r="AR243" s="228" t="s">
        <v>408</v>
      </c>
      <c r="AT243" s="228" t="s">
        <v>149</v>
      </c>
      <c r="AU243" s="228" t="s">
        <v>78</v>
      </c>
      <c r="AY243" s="14" t="s">
        <v>147</v>
      </c>
      <c r="BE243" s="229">
        <f>IF(N243="základní",J243,0)</f>
        <v>0</v>
      </c>
      <c r="BF243" s="229">
        <f>IF(N243="snížená",J243,0)</f>
        <v>0</v>
      </c>
      <c r="BG243" s="229">
        <f>IF(N243="zákl. přenesená",J243,0)</f>
        <v>0</v>
      </c>
      <c r="BH243" s="229">
        <f>IF(N243="sníž. přenesená",J243,0)</f>
        <v>0</v>
      </c>
      <c r="BI243" s="229">
        <f>IF(N243="nulová",J243,0)</f>
        <v>0</v>
      </c>
      <c r="BJ243" s="14" t="s">
        <v>78</v>
      </c>
      <c r="BK243" s="229">
        <f>ROUND(I243*H243,2)</f>
        <v>0</v>
      </c>
      <c r="BL243" s="14" t="s">
        <v>408</v>
      </c>
      <c r="BM243" s="228" t="s">
        <v>2083</v>
      </c>
    </row>
    <row r="244" s="2" customFormat="1" ht="24.15" customHeight="1">
      <c r="A244" s="35"/>
      <c r="B244" s="36"/>
      <c r="C244" s="216" t="s">
        <v>600</v>
      </c>
      <c r="D244" s="216" t="s">
        <v>149</v>
      </c>
      <c r="E244" s="217" t="s">
        <v>2084</v>
      </c>
      <c r="F244" s="218" t="s">
        <v>2085</v>
      </c>
      <c r="G244" s="219" t="s">
        <v>222</v>
      </c>
      <c r="H244" s="220">
        <v>60</v>
      </c>
      <c r="I244" s="221"/>
      <c r="J244" s="222">
        <f>ROUND(I244*H244,2)</f>
        <v>0</v>
      </c>
      <c r="K244" s="223"/>
      <c r="L244" s="41"/>
      <c r="M244" s="224" t="s">
        <v>1</v>
      </c>
      <c r="N244" s="225" t="s">
        <v>38</v>
      </c>
      <c r="O244" s="88"/>
      <c r="P244" s="226">
        <f>O244*H244</f>
        <v>0</v>
      </c>
      <c r="Q244" s="226">
        <v>0.20015</v>
      </c>
      <c r="R244" s="226">
        <f>Q244*H244</f>
        <v>12.009</v>
      </c>
      <c r="S244" s="226">
        <v>0</v>
      </c>
      <c r="T244" s="227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8" t="s">
        <v>408</v>
      </c>
      <c r="AT244" s="228" t="s">
        <v>149</v>
      </c>
      <c r="AU244" s="228" t="s">
        <v>78</v>
      </c>
      <c r="AY244" s="14" t="s">
        <v>147</v>
      </c>
      <c r="BE244" s="229">
        <f>IF(N244="základní",J244,0)</f>
        <v>0</v>
      </c>
      <c r="BF244" s="229">
        <f>IF(N244="snížená",J244,0)</f>
        <v>0</v>
      </c>
      <c r="BG244" s="229">
        <f>IF(N244="zákl. přenesená",J244,0)</f>
        <v>0</v>
      </c>
      <c r="BH244" s="229">
        <f>IF(N244="sníž. přenesená",J244,0)</f>
        <v>0</v>
      </c>
      <c r="BI244" s="229">
        <f>IF(N244="nulová",J244,0)</f>
        <v>0</v>
      </c>
      <c r="BJ244" s="14" t="s">
        <v>78</v>
      </c>
      <c r="BK244" s="229">
        <f>ROUND(I244*H244,2)</f>
        <v>0</v>
      </c>
      <c r="BL244" s="14" t="s">
        <v>408</v>
      </c>
      <c r="BM244" s="228" t="s">
        <v>2086</v>
      </c>
    </row>
    <row r="245" s="2" customFormat="1" ht="24.15" customHeight="1">
      <c r="A245" s="35"/>
      <c r="B245" s="36"/>
      <c r="C245" s="216" t="s">
        <v>604</v>
      </c>
      <c r="D245" s="216" t="s">
        <v>149</v>
      </c>
      <c r="E245" s="217" t="s">
        <v>2087</v>
      </c>
      <c r="F245" s="218" t="s">
        <v>2088</v>
      </c>
      <c r="G245" s="219" t="s">
        <v>178</v>
      </c>
      <c r="H245" s="220">
        <v>12.116</v>
      </c>
      <c r="I245" s="221"/>
      <c r="J245" s="222">
        <f>ROUND(I245*H245,2)</f>
        <v>0</v>
      </c>
      <c r="K245" s="223"/>
      <c r="L245" s="41"/>
      <c r="M245" s="241" t="s">
        <v>1</v>
      </c>
      <c r="N245" s="242" t="s">
        <v>38</v>
      </c>
      <c r="O245" s="243"/>
      <c r="P245" s="244">
        <f>O245*H245</f>
        <v>0</v>
      </c>
      <c r="Q245" s="244">
        <v>0</v>
      </c>
      <c r="R245" s="244">
        <f>Q245*H245</f>
        <v>0</v>
      </c>
      <c r="S245" s="244">
        <v>0</v>
      </c>
      <c r="T245" s="245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8" t="s">
        <v>408</v>
      </c>
      <c r="AT245" s="228" t="s">
        <v>149</v>
      </c>
      <c r="AU245" s="228" t="s">
        <v>78</v>
      </c>
      <c r="AY245" s="14" t="s">
        <v>147</v>
      </c>
      <c r="BE245" s="229">
        <f>IF(N245="základní",J245,0)</f>
        <v>0</v>
      </c>
      <c r="BF245" s="229">
        <f>IF(N245="snížená",J245,0)</f>
        <v>0</v>
      </c>
      <c r="BG245" s="229">
        <f>IF(N245="zákl. přenesená",J245,0)</f>
        <v>0</v>
      </c>
      <c r="BH245" s="229">
        <f>IF(N245="sníž. přenesená",J245,0)</f>
        <v>0</v>
      </c>
      <c r="BI245" s="229">
        <f>IF(N245="nulová",J245,0)</f>
        <v>0</v>
      </c>
      <c r="BJ245" s="14" t="s">
        <v>78</v>
      </c>
      <c r="BK245" s="229">
        <f>ROUND(I245*H245,2)</f>
        <v>0</v>
      </c>
      <c r="BL245" s="14" t="s">
        <v>408</v>
      </c>
      <c r="BM245" s="228" t="s">
        <v>2089</v>
      </c>
    </row>
    <row r="246" s="2" customFormat="1" ht="6.96" customHeight="1">
      <c r="A246" s="35"/>
      <c r="B246" s="63"/>
      <c r="C246" s="64"/>
      <c r="D246" s="64"/>
      <c r="E246" s="64"/>
      <c r="F246" s="64"/>
      <c r="G246" s="64"/>
      <c r="H246" s="64"/>
      <c r="I246" s="64"/>
      <c r="J246" s="64"/>
      <c r="K246" s="64"/>
      <c r="L246" s="41"/>
      <c r="M246" s="35"/>
      <c r="O246" s="35"/>
      <c r="P246" s="35"/>
      <c r="Q246" s="35"/>
      <c r="R246" s="35"/>
      <c r="S246" s="35"/>
      <c r="T246" s="35"/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</row>
  </sheetData>
  <sheetProtection sheet="1" autoFilter="0" formatColumns="0" formatRows="0" objects="1" scenarios="1" spinCount="100000" saltValue="VuBireYs3YlKG1ERr4f1TFUuzY7qvmh0Ki6dpJjv/PpCD/XJr32g/t6CBQks3KzAMdXSHmLoX/XYhu5vPHn6qQ==" hashValue="D1Yg6t5ATLgCjz5hKAhbAUZkz7qzFZkeXQia2O7S4P/JE9pUq7gpGaGIK6K5jj/LcONgntObHSx4KmhXXJQ/LA==" algorithmName="SHA-512" password="CC35"/>
  <autoFilter ref="C124:K245"/>
  <mergeCells count="9">
    <mergeCell ref="E7:H7"/>
    <mergeCell ref="E9:H9"/>
    <mergeCell ref="E18:H18"/>
    <mergeCell ref="E27:H27"/>
    <mergeCell ref="E85:H85"/>
    <mergeCell ref="E87:H87"/>
    <mergeCell ref="E115:H115"/>
    <mergeCell ref="E117:H11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90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Kalinův mlýn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2090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14. 12. 2023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ROUND(J131,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ROUND((SUM(BE131:BE240)),  2)</f>
        <v>0</v>
      </c>
      <c r="G33" s="35"/>
      <c r="H33" s="35"/>
      <c r="I33" s="152">
        <v>0.20999999999999999</v>
      </c>
      <c r="J33" s="151">
        <f>ROUND(((SUM(BE131:BE240))*I33),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ROUND((SUM(BF131:BF240)),  2)</f>
        <v>0</v>
      </c>
      <c r="G34" s="35"/>
      <c r="H34" s="35"/>
      <c r="I34" s="152">
        <v>0.14999999999999999</v>
      </c>
      <c r="J34" s="151">
        <f>ROUND(((SUM(BF131:BF240))*I34),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ROUND((SUM(BG131:BG240)),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ROUND((SUM(BH131:BH240)),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ROUND((SUM(BI131:BI240)),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Kalinův mlýn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4 - Vytápění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J131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J132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108</v>
      </c>
      <c r="E98" s="185"/>
      <c r="F98" s="185"/>
      <c r="G98" s="185"/>
      <c r="H98" s="185"/>
      <c r="I98" s="185"/>
      <c r="J98" s="186">
        <f>J133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111</v>
      </c>
      <c r="E99" s="185"/>
      <c r="F99" s="185"/>
      <c r="G99" s="185"/>
      <c r="H99" s="185"/>
      <c r="I99" s="185"/>
      <c r="J99" s="186">
        <f>J139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112</v>
      </c>
      <c r="E100" s="185"/>
      <c r="F100" s="185"/>
      <c r="G100" s="185"/>
      <c r="H100" s="185"/>
      <c r="I100" s="185"/>
      <c r="J100" s="186">
        <f>J141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113</v>
      </c>
      <c r="E101" s="185"/>
      <c r="F101" s="185"/>
      <c r="G101" s="185"/>
      <c r="H101" s="185"/>
      <c r="I101" s="185"/>
      <c r="J101" s="186">
        <f>J146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114</v>
      </c>
      <c r="E102" s="185"/>
      <c r="F102" s="185"/>
      <c r="G102" s="185"/>
      <c r="H102" s="185"/>
      <c r="I102" s="185"/>
      <c r="J102" s="186">
        <f>J152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6"/>
      <c r="C103" s="177"/>
      <c r="D103" s="178" t="s">
        <v>115</v>
      </c>
      <c r="E103" s="179"/>
      <c r="F103" s="179"/>
      <c r="G103" s="179"/>
      <c r="H103" s="179"/>
      <c r="I103" s="179"/>
      <c r="J103" s="180">
        <f>J155</f>
        <v>0</v>
      </c>
      <c r="K103" s="177"/>
      <c r="L103" s="181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2"/>
      <c r="C104" s="183"/>
      <c r="D104" s="184" t="s">
        <v>2091</v>
      </c>
      <c r="E104" s="185"/>
      <c r="F104" s="185"/>
      <c r="G104" s="185"/>
      <c r="H104" s="185"/>
      <c r="I104" s="185"/>
      <c r="J104" s="186">
        <f>J156</f>
        <v>0</v>
      </c>
      <c r="K104" s="183"/>
      <c r="L104" s="187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2"/>
      <c r="C105" s="183"/>
      <c r="D105" s="184" t="s">
        <v>1286</v>
      </c>
      <c r="E105" s="185"/>
      <c r="F105" s="185"/>
      <c r="G105" s="185"/>
      <c r="H105" s="185"/>
      <c r="I105" s="185"/>
      <c r="J105" s="186">
        <f>J161</f>
        <v>0</v>
      </c>
      <c r="K105" s="183"/>
      <c r="L105" s="18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2"/>
      <c r="C106" s="183"/>
      <c r="D106" s="184" t="s">
        <v>2092</v>
      </c>
      <c r="E106" s="185"/>
      <c r="F106" s="185"/>
      <c r="G106" s="185"/>
      <c r="H106" s="185"/>
      <c r="I106" s="185"/>
      <c r="J106" s="186">
        <f>J170</f>
        <v>0</v>
      </c>
      <c r="K106" s="183"/>
      <c r="L106" s="187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2"/>
      <c r="C107" s="183"/>
      <c r="D107" s="184" t="s">
        <v>1287</v>
      </c>
      <c r="E107" s="185"/>
      <c r="F107" s="185"/>
      <c r="G107" s="185"/>
      <c r="H107" s="185"/>
      <c r="I107" s="185"/>
      <c r="J107" s="186">
        <f>J184</f>
        <v>0</v>
      </c>
      <c r="K107" s="183"/>
      <c r="L107" s="18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2"/>
      <c r="C108" s="183"/>
      <c r="D108" s="184" t="s">
        <v>2093</v>
      </c>
      <c r="E108" s="185"/>
      <c r="F108" s="185"/>
      <c r="G108" s="185"/>
      <c r="H108" s="185"/>
      <c r="I108" s="185"/>
      <c r="J108" s="186">
        <f>J207</f>
        <v>0</v>
      </c>
      <c r="K108" s="183"/>
      <c r="L108" s="18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2"/>
      <c r="C109" s="183"/>
      <c r="D109" s="184" t="s">
        <v>1288</v>
      </c>
      <c r="E109" s="185"/>
      <c r="F109" s="185"/>
      <c r="G109" s="185"/>
      <c r="H109" s="185"/>
      <c r="I109" s="185"/>
      <c r="J109" s="186">
        <f>J218</f>
        <v>0</v>
      </c>
      <c r="K109" s="183"/>
      <c r="L109" s="18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2"/>
      <c r="C110" s="183"/>
      <c r="D110" s="184" t="s">
        <v>2094</v>
      </c>
      <c r="E110" s="185"/>
      <c r="F110" s="185"/>
      <c r="G110" s="185"/>
      <c r="H110" s="185"/>
      <c r="I110" s="185"/>
      <c r="J110" s="186">
        <f>J228</f>
        <v>0</v>
      </c>
      <c r="K110" s="183"/>
      <c r="L110" s="187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2"/>
      <c r="C111" s="183"/>
      <c r="D111" s="184" t="s">
        <v>2095</v>
      </c>
      <c r="E111" s="185"/>
      <c r="F111" s="185"/>
      <c r="G111" s="185"/>
      <c r="H111" s="185"/>
      <c r="I111" s="185"/>
      <c r="J111" s="186">
        <f>J235</f>
        <v>0</v>
      </c>
      <c r="K111" s="183"/>
      <c r="L111" s="187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2" customFormat="1" ht="21.84" customHeight="1">
      <c r="A112" s="35"/>
      <c r="B112" s="36"/>
      <c r="C112" s="37"/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63"/>
      <c r="C113" s="64"/>
      <c r="D113" s="64"/>
      <c r="E113" s="64"/>
      <c r="F113" s="64"/>
      <c r="G113" s="64"/>
      <c r="H113" s="64"/>
      <c r="I113" s="64"/>
      <c r="J113" s="64"/>
      <c r="K113" s="64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7" s="2" customFormat="1" ht="6.96" customHeight="1">
      <c r="A117" s="35"/>
      <c r="B117" s="65"/>
      <c r="C117" s="66"/>
      <c r="D117" s="66"/>
      <c r="E117" s="66"/>
      <c r="F117" s="66"/>
      <c r="G117" s="66"/>
      <c r="H117" s="66"/>
      <c r="I117" s="66"/>
      <c r="J117" s="66"/>
      <c r="K117" s="66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24.96" customHeight="1">
      <c r="A118" s="35"/>
      <c r="B118" s="36"/>
      <c r="C118" s="20" t="s">
        <v>132</v>
      </c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6.96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2" customHeight="1">
      <c r="A120" s="35"/>
      <c r="B120" s="36"/>
      <c r="C120" s="29" t="s">
        <v>16</v>
      </c>
      <c r="D120" s="37"/>
      <c r="E120" s="37"/>
      <c r="F120" s="37"/>
      <c r="G120" s="37"/>
      <c r="H120" s="37"/>
      <c r="I120" s="37"/>
      <c r="J120" s="37"/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6.5" customHeight="1">
      <c r="A121" s="35"/>
      <c r="B121" s="36"/>
      <c r="C121" s="37"/>
      <c r="D121" s="37"/>
      <c r="E121" s="171" t="str">
        <f>E7</f>
        <v>Kalinův mlýn</v>
      </c>
      <c r="F121" s="29"/>
      <c r="G121" s="29"/>
      <c r="H121" s="29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2" customFormat="1" ht="12" customHeight="1">
      <c r="A122" s="35"/>
      <c r="B122" s="36"/>
      <c r="C122" s="29" t="s">
        <v>98</v>
      </c>
      <c r="D122" s="37"/>
      <c r="E122" s="37"/>
      <c r="F122" s="37"/>
      <c r="G122" s="37"/>
      <c r="H122" s="37"/>
      <c r="I122" s="37"/>
      <c r="J122" s="37"/>
      <c r="K122" s="37"/>
      <c r="L122" s="60"/>
      <c r="S122" s="35"/>
      <c r="T122" s="35"/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</row>
    <row r="123" s="2" customFormat="1" ht="16.5" customHeight="1">
      <c r="A123" s="35"/>
      <c r="B123" s="36"/>
      <c r="C123" s="37"/>
      <c r="D123" s="37"/>
      <c r="E123" s="73" t="str">
        <f>E9</f>
        <v>4 - Vytápění</v>
      </c>
      <c r="F123" s="37"/>
      <c r="G123" s="37"/>
      <c r="H123" s="37"/>
      <c r="I123" s="37"/>
      <c r="J123" s="37"/>
      <c r="K123" s="37"/>
      <c r="L123" s="60"/>
      <c r="S123" s="35"/>
      <c r="T123" s="35"/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</row>
    <row r="124" s="2" customFormat="1" ht="6.96" customHeight="1">
      <c r="A124" s="35"/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60"/>
      <c r="S124" s="35"/>
      <c r="T124" s="35"/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</row>
    <row r="125" s="2" customFormat="1" ht="12" customHeight="1">
      <c r="A125" s="35"/>
      <c r="B125" s="36"/>
      <c r="C125" s="29" t="s">
        <v>20</v>
      </c>
      <c r="D125" s="37"/>
      <c r="E125" s="37"/>
      <c r="F125" s="24" t="str">
        <f>F12</f>
        <v xml:space="preserve"> </v>
      </c>
      <c r="G125" s="37"/>
      <c r="H125" s="37"/>
      <c r="I125" s="29" t="s">
        <v>22</v>
      </c>
      <c r="J125" s="76" t="str">
        <f>IF(J12="","",J12)</f>
        <v>14. 12. 2023</v>
      </c>
      <c r="K125" s="37"/>
      <c r="L125" s="60"/>
      <c r="S125" s="35"/>
      <c r="T125" s="35"/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</row>
    <row r="126" s="2" customFormat="1" ht="6.96" customHeight="1">
      <c r="A126" s="35"/>
      <c r="B126" s="36"/>
      <c r="C126" s="37"/>
      <c r="D126" s="37"/>
      <c r="E126" s="37"/>
      <c r="F126" s="37"/>
      <c r="G126" s="37"/>
      <c r="H126" s="37"/>
      <c r="I126" s="37"/>
      <c r="J126" s="37"/>
      <c r="K126" s="37"/>
      <c r="L126" s="60"/>
      <c r="S126" s="35"/>
      <c r="T126" s="35"/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</row>
    <row r="127" s="2" customFormat="1" ht="15.15" customHeight="1">
      <c r="A127" s="35"/>
      <c r="B127" s="36"/>
      <c r="C127" s="29" t="s">
        <v>24</v>
      </c>
      <c r="D127" s="37"/>
      <c r="E127" s="37"/>
      <c r="F127" s="24" t="str">
        <f>E15</f>
        <v xml:space="preserve"> </v>
      </c>
      <c r="G127" s="37"/>
      <c r="H127" s="37"/>
      <c r="I127" s="29" t="s">
        <v>29</v>
      </c>
      <c r="J127" s="33" t="str">
        <f>E21</f>
        <v xml:space="preserve"> </v>
      </c>
      <c r="K127" s="37"/>
      <c r="L127" s="60"/>
      <c r="S127" s="35"/>
      <c r="T127" s="35"/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</row>
    <row r="128" s="2" customFormat="1" ht="15.15" customHeight="1">
      <c r="A128" s="35"/>
      <c r="B128" s="36"/>
      <c r="C128" s="29" t="s">
        <v>27</v>
      </c>
      <c r="D128" s="37"/>
      <c r="E128" s="37"/>
      <c r="F128" s="24" t="str">
        <f>IF(E18="","",E18)</f>
        <v>Vyplň údaj</v>
      </c>
      <c r="G128" s="37"/>
      <c r="H128" s="37"/>
      <c r="I128" s="29" t="s">
        <v>31</v>
      </c>
      <c r="J128" s="33" t="str">
        <f>E24</f>
        <v xml:space="preserve"> </v>
      </c>
      <c r="K128" s="37"/>
      <c r="L128" s="60"/>
      <c r="S128" s="35"/>
      <c r="T128" s="35"/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</row>
    <row r="129" s="2" customFormat="1" ht="10.32" customHeight="1">
      <c r="A129" s="35"/>
      <c r="B129" s="36"/>
      <c r="C129" s="37"/>
      <c r="D129" s="37"/>
      <c r="E129" s="37"/>
      <c r="F129" s="37"/>
      <c r="G129" s="37"/>
      <c r="H129" s="37"/>
      <c r="I129" s="37"/>
      <c r="J129" s="37"/>
      <c r="K129" s="37"/>
      <c r="L129" s="60"/>
      <c r="S129" s="35"/>
      <c r="T129" s="35"/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</row>
    <row r="130" s="11" customFormat="1" ht="29.28" customHeight="1">
      <c r="A130" s="188"/>
      <c r="B130" s="189"/>
      <c r="C130" s="190" t="s">
        <v>133</v>
      </c>
      <c r="D130" s="191" t="s">
        <v>58</v>
      </c>
      <c r="E130" s="191" t="s">
        <v>54</v>
      </c>
      <c r="F130" s="191" t="s">
        <v>55</v>
      </c>
      <c r="G130" s="191" t="s">
        <v>134</v>
      </c>
      <c r="H130" s="191" t="s">
        <v>135</v>
      </c>
      <c r="I130" s="191" t="s">
        <v>136</v>
      </c>
      <c r="J130" s="192" t="s">
        <v>102</v>
      </c>
      <c r="K130" s="193" t="s">
        <v>137</v>
      </c>
      <c r="L130" s="194"/>
      <c r="M130" s="97" t="s">
        <v>1</v>
      </c>
      <c r="N130" s="98" t="s">
        <v>37</v>
      </c>
      <c r="O130" s="98" t="s">
        <v>138</v>
      </c>
      <c r="P130" s="98" t="s">
        <v>139</v>
      </c>
      <c r="Q130" s="98" t="s">
        <v>140</v>
      </c>
      <c r="R130" s="98" t="s">
        <v>141</v>
      </c>
      <c r="S130" s="98" t="s">
        <v>142</v>
      </c>
      <c r="T130" s="99" t="s">
        <v>143</v>
      </c>
      <c r="U130" s="188"/>
      <c r="V130" s="188"/>
      <c r="W130" s="188"/>
      <c r="X130" s="188"/>
      <c r="Y130" s="188"/>
      <c r="Z130" s="188"/>
      <c r="AA130" s="188"/>
      <c r="AB130" s="188"/>
      <c r="AC130" s="188"/>
      <c r="AD130" s="188"/>
      <c r="AE130" s="188"/>
    </row>
    <row r="131" s="2" customFormat="1" ht="22.8" customHeight="1">
      <c r="A131" s="35"/>
      <c r="B131" s="36"/>
      <c r="C131" s="104" t="s">
        <v>144</v>
      </c>
      <c r="D131" s="37"/>
      <c r="E131" s="37"/>
      <c r="F131" s="37"/>
      <c r="G131" s="37"/>
      <c r="H131" s="37"/>
      <c r="I131" s="37"/>
      <c r="J131" s="195">
        <f>BK131</f>
        <v>0</v>
      </c>
      <c r="K131" s="37"/>
      <c r="L131" s="41"/>
      <c r="M131" s="100"/>
      <c r="N131" s="196"/>
      <c r="O131" s="101"/>
      <c r="P131" s="197">
        <f>P132+P155</f>
        <v>0</v>
      </c>
      <c r="Q131" s="101"/>
      <c r="R131" s="197">
        <f>R132+R155</f>
        <v>3.1786565164000002</v>
      </c>
      <c r="S131" s="101"/>
      <c r="T131" s="198">
        <f>T132+T155</f>
        <v>7.9895849999999999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T131" s="14" t="s">
        <v>72</v>
      </c>
      <c r="AU131" s="14" t="s">
        <v>104</v>
      </c>
      <c r="BK131" s="199">
        <f>BK132+BK155</f>
        <v>0</v>
      </c>
    </row>
    <row r="132" s="12" customFormat="1" ht="25.92" customHeight="1">
      <c r="A132" s="12"/>
      <c r="B132" s="200"/>
      <c r="C132" s="201"/>
      <c r="D132" s="202" t="s">
        <v>72</v>
      </c>
      <c r="E132" s="203" t="s">
        <v>145</v>
      </c>
      <c r="F132" s="203" t="s">
        <v>146</v>
      </c>
      <c r="G132" s="201"/>
      <c r="H132" s="201"/>
      <c r="I132" s="204"/>
      <c r="J132" s="205">
        <f>BK132</f>
        <v>0</v>
      </c>
      <c r="K132" s="201"/>
      <c r="L132" s="206"/>
      <c r="M132" s="207"/>
      <c r="N132" s="208"/>
      <c r="O132" s="208"/>
      <c r="P132" s="209">
        <f>P133+P139+P141+P146+P152</f>
        <v>0</v>
      </c>
      <c r="Q132" s="208"/>
      <c r="R132" s="209">
        <f>R133+R139+R141+R146+R152</f>
        <v>1.7746998000000001</v>
      </c>
      <c r="S132" s="208"/>
      <c r="T132" s="210">
        <f>T133+T139+T141+T146+T152</f>
        <v>7.9895849999999999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1" t="s">
        <v>78</v>
      </c>
      <c r="AT132" s="212" t="s">
        <v>72</v>
      </c>
      <c r="AU132" s="212" t="s">
        <v>73</v>
      </c>
      <c r="AY132" s="211" t="s">
        <v>147</v>
      </c>
      <c r="BK132" s="213">
        <f>BK133+BK139+BK141+BK146+BK152</f>
        <v>0</v>
      </c>
    </row>
    <row r="133" s="12" customFormat="1" ht="22.8" customHeight="1">
      <c r="A133" s="12"/>
      <c r="B133" s="200"/>
      <c r="C133" s="201"/>
      <c r="D133" s="202" t="s">
        <v>72</v>
      </c>
      <c r="E133" s="214" t="s">
        <v>85</v>
      </c>
      <c r="F133" s="214" t="s">
        <v>185</v>
      </c>
      <c r="G133" s="201"/>
      <c r="H133" s="201"/>
      <c r="I133" s="204"/>
      <c r="J133" s="215">
        <f>BK133</f>
        <v>0</v>
      </c>
      <c r="K133" s="201"/>
      <c r="L133" s="206"/>
      <c r="M133" s="207"/>
      <c r="N133" s="208"/>
      <c r="O133" s="208"/>
      <c r="P133" s="209">
        <f>SUM(P134:P138)</f>
        <v>0</v>
      </c>
      <c r="Q133" s="208"/>
      <c r="R133" s="209">
        <f>SUM(R134:R138)</f>
        <v>0.50448000000000004</v>
      </c>
      <c r="S133" s="208"/>
      <c r="T133" s="210">
        <f>SUM(T134:T138)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1" t="s">
        <v>78</v>
      </c>
      <c r="AT133" s="212" t="s">
        <v>72</v>
      </c>
      <c r="AU133" s="212" t="s">
        <v>78</v>
      </c>
      <c r="AY133" s="211" t="s">
        <v>147</v>
      </c>
      <c r="BK133" s="213">
        <f>SUM(BK134:BK138)</f>
        <v>0</v>
      </c>
    </row>
    <row r="134" s="2" customFormat="1" ht="44.25" customHeight="1">
      <c r="A134" s="35"/>
      <c r="B134" s="36"/>
      <c r="C134" s="216" t="s">
        <v>78</v>
      </c>
      <c r="D134" s="216" t="s">
        <v>149</v>
      </c>
      <c r="E134" s="217" t="s">
        <v>2096</v>
      </c>
      <c r="F134" s="218" t="s">
        <v>2097</v>
      </c>
      <c r="G134" s="219" t="s">
        <v>1467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0.10524</v>
      </c>
      <c r="R134" s="226">
        <f>Q134*H134</f>
        <v>0.10524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88</v>
      </c>
      <c r="AT134" s="228" t="s">
        <v>149</v>
      </c>
      <c r="AU134" s="228" t="s">
        <v>82</v>
      </c>
      <c r="AY134" s="14" t="s">
        <v>147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78</v>
      </c>
      <c r="BK134" s="229">
        <f>ROUND(I134*H134,2)</f>
        <v>0</v>
      </c>
      <c r="BL134" s="14" t="s">
        <v>88</v>
      </c>
      <c r="BM134" s="228" t="s">
        <v>2098</v>
      </c>
    </row>
    <row r="135" s="2" customFormat="1" ht="24.15" customHeight="1">
      <c r="A135" s="35"/>
      <c r="B135" s="36"/>
      <c r="C135" s="216" t="s">
        <v>82</v>
      </c>
      <c r="D135" s="216" t="s">
        <v>149</v>
      </c>
      <c r="E135" s="217" t="s">
        <v>2099</v>
      </c>
      <c r="F135" s="218" t="s">
        <v>2100</v>
      </c>
      <c r="G135" s="219" t="s">
        <v>1467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0.088590000000000002</v>
      </c>
      <c r="R135" s="226">
        <f>Q135*H135</f>
        <v>0.088590000000000002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88</v>
      </c>
      <c r="AT135" s="228" t="s">
        <v>149</v>
      </c>
      <c r="AU135" s="228" t="s">
        <v>82</v>
      </c>
      <c r="AY135" s="14" t="s">
        <v>147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78</v>
      </c>
      <c r="BK135" s="229">
        <f>ROUND(I135*H135,2)</f>
        <v>0</v>
      </c>
      <c r="BL135" s="14" t="s">
        <v>88</v>
      </c>
      <c r="BM135" s="228" t="s">
        <v>2101</v>
      </c>
    </row>
    <row r="136" s="2" customFormat="1" ht="49.05" customHeight="1">
      <c r="A136" s="35"/>
      <c r="B136" s="36"/>
      <c r="C136" s="216" t="s">
        <v>85</v>
      </c>
      <c r="D136" s="216" t="s">
        <v>149</v>
      </c>
      <c r="E136" s="217" t="s">
        <v>2102</v>
      </c>
      <c r="F136" s="218" t="s">
        <v>2103</v>
      </c>
      <c r="G136" s="219" t="s">
        <v>222</v>
      </c>
      <c r="H136" s="220">
        <v>10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0.028049999999999999</v>
      </c>
      <c r="R136" s="226">
        <f>Q136*H136</f>
        <v>0.28049999999999997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88</v>
      </c>
      <c r="AT136" s="228" t="s">
        <v>149</v>
      </c>
      <c r="AU136" s="228" t="s">
        <v>82</v>
      </c>
      <c r="AY136" s="14" t="s">
        <v>147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78</v>
      </c>
      <c r="BK136" s="229">
        <f>ROUND(I136*H136,2)</f>
        <v>0</v>
      </c>
      <c r="BL136" s="14" t="s">
        <v>88</v>
      </c>
      <c r="BM136" s="228" t="s">
        <v>2104</v>
      </c>
    </row>
    <row r="137" s="2" customFormat="1" ht="37.8" customHeight="1">
      <c r="A137" s="35"/>
      <c r="B137" s="36"/>
      <c r="C137" s="216" t="s">
        <v>88</v>
      </c>
      <c r="D137" s="216" t="s">
        <v>149</v>
      </c>
      <c r="E137" s="217" t="s">
        <v>2105</v>
      </c>
      <c r="F137" s="218" t="s">
        <v>2106</v>
      </c>
      <c r="G137" s="219" t="s">
        <v>1467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0.02835</v>
      </c>
      <c r="R137" s="226">
        <f>Q137*H137</f>
        <v>0.02835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88</v>
      </c>
      <c r="AT137" s="228" t="s">
        <v>149</v>
      </c>
      <c r="AU137" s="228" t="s">
        <v>82</v>
      </c>
      <c r="AY137" s="14" t="s">
        <v>147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78</v>
      </c>
      <c r="BK137" s="229">
        <f>ROUND(I137*H137,2)</f>
        <v>0</v>
      </c>
      <c r="BL137" s="14" t="s">
        <v>88</v>
      </c>
      <c r="BM137" s="228" t="s">
        <v>2107</v>
      </c>
    </row>
    <row r="138" s="2" customFormat="1" ht="37.8" customHeight="1">
      <c r="A138" s="35"/>
      <c r="B138" s="36"/>
      <c r="C138" s="216" t="s">
        <v>91</v>
      </c>
      <c r="D138" s="216" t="s">
        <v>149</v>
      </c>
      <c r="E138" s="217" t="s">
        <v>2108</v>
      </c>
      <c r="F138" s="218" t="s">
        <v>2109</v>
      </c>
      <c r="G138" s="219" t="s">
        <v>189</v>
      </c>
      <c r="H138" s="220">
        <v>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0.0018</v>
      </c>
      <c r="R138" s="226">
        <f>Q138*H138</f>
        <v>0.0018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88</v>
      </c>
      <c r="AT138" s="228" t="s">
        <v>149</v>
      </c>
      <c r="AU138" s="228" t="s">
        <v>82</v>
      </c>
      <c r="AY138" s="14" t="s">
        <v>147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78</v>
      </c>
      <c r="BK138" s="229">
        <f>ROUND(I138*H138,2)</f>
        <v>0</v>
      </c>
      <c r="BL138" s="14" t="s">
        <v>88</v>
      </c>
      <c r="BM138" s="228" t="s">
        <v>2110</v>
      </c>
    </row>
    <row r="139" s="12" customFormat="1" ht="22.8" customHeight="1">
      <c r="A139" s="12"/>
      <c r="B139" s="200"/>
      <c r="C139" s="201"/>
      <c r="D139" s="202" t="s">
        <v>72</v>
      </c>
      <c r="E139" s="214" t="s">
        <v>94</v>
      </c>
      <c r="F139" s="214" t="s">
        <v>262</v>
      </c>
      <c r="G139" s="201"/>
      <c r="H139" s="201"/>
      <c r="I139" s="204"/>
      <c r="J139" s="215">
        <f>BK139</f>
        <v>0</v>
      </c>
      <c r="K139" s="201"/>
      <c r="L139" s="206"/>
      <c r="M139" s="207"/>
      <c r="N139" s="208"/>
      <c r="O139" s="208"/>
      <c r="P139" s="209">
        <f>P140</f>
        <v>0</v>
      </c>
      <c r="Q139" s="208"/>
      <c r="R139" s="209">
        <f>R140</f>
        <v>1.243209</v>
      </c>
      <c r="S139" s="208"/>
      <c r="T139" s="210">
        <f>T140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1" t="s">
        <v>78</v>
      </c>
      <c r="AT139" s="212" t="s">
        <v>72</v>
      </c>
      <c r="AU139" s="212" t="s">
        <v>78</v>
      </c>
      <c r="AY139" s="211" t="s">
        <v>147</v>
      </c>
      <c r="BK139" s="213">
        <f>BK140</f>
        <v>0</v>
      </c>
    </row>
    <row r="140" s="2" customFormat="1" ht="24.15" customHeight="1">
      <c r="A140" s="35"/>
      <c r="B140" s="36"/>
      <c r="C140" s="216" t="s">
        <v>94</v>
      </c>
      <c r="D140" s="216" t="s">
        <v>149</v>
      </c>
      <c r="E140" s="217" t="s">
        <v>2111</v>
      </c>
      <c r="F140" s="218" t="s">
        <v>2112</v>
      </c>
      <c r="G140" s="219" t="s">
        <v>234</v>
      </c>
      <c r="H140" s="220">
        <v>33.329999999999998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0.0373</v>
      </c>
      <c r="R140" s="226">
        <f>Q140*H140</f>
        <v>1.243209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88</v>
      </c>
      <c r="AT140" s="228" t="s">
        <v>149</v>
      </c>
      <c r="AU140" s="228" t="s">
        <v>82</v>
      </c>
      <c r="AY140" s="14" t="s">
        <v>147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78</v>
      </c>
      <c r="BK140" s="229">
        <f>ROUND(I140*H140,2)</f>
        <v>0</v>
      </c>
      <c r="BL140" s="14" t="s">
        <v>88</v>
      </c>
      <c r="BM140" s="228" t="s">
        <v>2113</v>
      </c>
    </row>
    <row r="141" s="12" customFormat="1" ht="22.8" customHeight="1">
      <c r="A141" s="12"/>
      <c r="B141" s="200"/>
      <c r="C141" s="201"/>
      <c r="D141" s="202" t="s">
        <v>72</v>
      </c>
      <c r="E141" s="214" t="s">
        <v>181</v>
      </c>
      <c r="F141" s="214" t="s">
        <v>363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SUM(P142:P145)</f>
        <v>0</v>
      </c>
      <c r="Q141" s="208"/>
      <c r="R141" s="209">
        <f>SUM(R142:R145)</f>
        <v>0.027010800000000001</v>
      </c>
      <c r="S141" s="208"/>
      <c r="T141" s="210">
        <f>SUM(T142:T145)</f>
        <v>7.9895849999999999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78</v>
      </c>
      <c r="AT141" s="212" t="s">
        <v>72</v>
      </c>
      <c r="AU141" s="212" t="s">
        <v>78</v>
      </c>
      <c r="AY141" s="211" t="s">
        <v>147</v>
      </c>
      <c r="BK141" s="213">
        <f>SUM(BK142:BK145)</f>
        <v>0</v>
      </c>
    </row>
    <row r="142" s="2" customFormat="1" ht="24.15" customHeight="1">
      <c r="A142" s="35"/>
      <c r="B142" s="36"/>
      <c r="C142" s="216" t="s">
        <v>171</v>
      </c>
      <c r="D142" s="216" t="s">
        <v>149</v>
      </c>
      <c r="E142" s="217" t="s">
        <v>2114</v>
      </c>
      <c r="F142" s="218" t="s">
        <v>2115</v>
      </c>
      <c r="G142" s="219" t="s">
        <v>222</v>
      </c>
      <c r="H142" s="220">
        <v>107.09999999999999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0.070000000000000007</v>
      </c>
      <c r="T142" s="227">
        <f>S142*H142</f>
        <v>7.4969999999999999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88</v>
      </c>
      <c r="AT142" s="228" t="s">
        <v>149</v>
      </c>
      <c r="AU142" s="228" t="s">
        <v>82</v>
      </c>
      <c r="AY142" s="14" t="s">
        <v>147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78</v>
      </c>
      <c r="BK142" s="229">
        <f>ROUND(I142*H142,2)</f>
        <v>0</v>
      </c>
      <c r="BL142" s="14" t="s">
        <v>88</v>
      </c>
      <c r="BM142" s="228" t="s">
        <v>2116</v>
      </c>
    </row>
    <row r="143" s="2" customFormat="1" ht="24.15" customHeight="1">
      <c r="A143" s="35"/>
      <c r="B143" s="36"/>
      <c r="C143" s="216" t="s">
        <v>175</v>
      </c>
      <c r="D143" s="216" t="s">
        <v>149</v>
      </c>
      <c r="E143" s="217" t="s">
        <v>2117</v>
      </c>
      <c r="F143" s="218" t="s">
        <v>2118</v>
      </c>
      <c r="G143" s="219" t="s">
        <v>222</v>
      </c>
      <c r="H143" s="220">
        <v>4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0.070000000000000007</v>
      </c>
      <c r="T143" s="227">
        <f>S143*H143</f>
        <v>0.28000000000000003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88</v>
      </c>
      <c r="AT143" s="228" t="s">
        <v>149</v>
      </c>
      <c r="AU143" s="228" t="s">
        <v>82</v>
      </c>
      <c r="AY143" s="14" t="s">
        <v>147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78</v>
      </c>
      <c r="BK143" s="229">
        <f>ROUND(I143*H143,2)</f>
        <v>0</v>
      </c>
      <c r="BL143" s="14" t="s">
        <v>88</v>
      </c>
      <c r="BM143" s="228" t="s">
        <v>2119</v>
      </c>
    </row>
    <row r="144" s="2" customFormat="1" ht="24.15" customHeight="1">
      <c r="A144" s="35"/>
      <c r="B144" s="36"/>
      <c r="C144" s="216" t="s">
        <v>181</v>
      </c>
      <c r="D144" s="216" t="s">
        <v>149</v>
      </c>
      <c r="E144" s="217" t="s">
        <v>2120</v>
      </c>
      <c r="F144" s="218" t="s">
        <v>2121</v>
      </c>
      <c r="G144" s="219" t="s">
        <v>222</v>
      </c>
      <c r="H144" s="220">
        <v>25.010000000000002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0.00108</v>
      </c>
      <c r="R144" s="226">
        <f>Q144*H144</f>
        <v>0.027010800000000001</v>
      </c>
      <c r="S144" s="226">
        <v>0.0085000000000000006</v>
      </c>
      <c r="T144" s="227">
        <f>S144*H144</f>
        <v>0.21258500000000002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88</v>
      </c>
      <c r="AT144" s="228" t="s">
        <v>149</v>
      </c>
      <c r="AU144" s="228" t="s">
        <v>82</v>
      </c>
      <c r="AY144" s="14" t="s">
        <v>147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78</v>
      </c>
      <c r="BK144" s="229">
        <f>ROUND(I144*H144,2)</f>
        <v>0</v>
      </c>
      <c r="BL144" s="14" t="s">
        <v>88</v>
      </c>
      <c r="BM144" s="228" t="s">
        <v>2122</v>
      </c>
    </row>
    <row r="145" s="2" customFormat="1" ht="24.15" customHeight="1">
      <c r="A145" s="35"/>
      <c r="B145" s="36"/>
      <c r="C145" s="216" t="s">
        <v>186</v>
      </c>
      <c r="D145" s="216" t="s">
        <v>149</v>
      </c>
      <c r="E145" s="217" t="s">
        <v>2123</v>
      </c>
      <c r="F145" s="218" t="s">
        <v>2124</v>
      </c>
      <c r="G145" s="219" t="s">
        <v>222</v>
      </c>
      <c r="H145" s="220">
        <v>25.010000000000002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88</v>
      </c>
      <c r="AT145" s="228" t="s">
        <v>149</v>
      </c>
      <c r="AU145" s="228" t="s">
        <v>82</v>
      </c>
      <c r="AY145" s="14" t="s">
        <v>147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78</v>
      </c>
      <c r="BK145" s="229">
        <f>ROUND(I145*H145,2)</f>
        <v>0</v>
      </c>
      <c r="BL145" s="14" t="s">
        <v>88</v>
      </c>
      <c r="BM145" s="228" t="s">
        <v>2125</v>
      </c>
    </row>
    <row r="146" s="12" customFormat="1" ht="22.8" customHeight="1">
      <c r="A146" s="12"/>
      <c r="B146" s="200"/>
      <c r="C146" s="201"/>
      <c r="D146" s="202" t="s">
        <v>72</v>
      </c>
      <c r="E146" s="214" t="s">
        <v>540</v>
      </c>
      <c r="F146" s="214" t="s">
        <v>541</v>
      </c>
      <c r="G146" s="201"/>
      <c r="H146" s="201"/>
      <c r="I146" s="204"/>
      <c r="J146" s="215">
        <f>BK146</f>
        <v>0</v>
      </c>
      <c r="K146" s="201"/>
      <c r="L146" s="206"/>
      <c r="M146" s="207"/>
      <c r="N146" s="208"/>
      <c r="O146" s="208"/>
      <c r="P146" s="209">
        <f>SUM(P147:P151)</f>
        <v>0</v>
      </c>
      <c r="Q146" s="208"/>
      <c r="R146" s="209">
        <f>SUM(R147:R151)</f>
        <v>0</v>
      </c>
      <c r="S146" s="208"/>
      <c r="T146" s="210">
        <f>SUM(T147:T151)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1" t="s">
        <v>78</v>
      </c>
      <c r="AT146" s="212" t="s">
        <v>72</v>
      </c>
      <c r="AU146" s="212" t="s">
        <v>78</v>
      </c>
      <c r="AY146" s="211" t="s">
        <v>147</v>
      </c>
      <c r="BK146" s="213">
        <f>SUM(BK147:BK151)</f>
        <v>0</v>
      </c>
    </row>
    <row r="147" s="2" customFormat="1" ht="24.15" customHeight="1">
      <c r="A147" s="35"/>
      <c r="B147" s="36"/>
      <c r="C147" s="216" t="s">
        <v>191</v>
      </c>
      <c r="D147" s="216" t="s">
        <v>149</v>
      </c>
      <c r="E147" s="217" t="s">
        <v>543</v>
      </c>
      <c r="F147" s="218" t="s">
        <v>544</v>
      </c>
      <c r="G147" s="219" t="s">
        <v>178</v>
      </c>
      <c r="H147" s="220">
        <v>7.9900000000000002</v>
      </c>
      <c r="I147" s="221"/>
      <c r="J147" s="222">
        <f>ROUND(I147*H147,2)</f>
        <v>0</v>
      </c>
      <c r="K147" s="223"/>
      <c r="L147" s="41"/>
      <c r="M147" s="224" t="s">
        <v>1</v>
      </c>
      <c r="N147" s="225" t="s">
        <v>38</v>
      </c>
      <c r="O147" s="88"/>
      <c r="P147" s="226">
        <f>O147*H147</f>
        <v>0</v>
      </c>
      <c r="Q147" s="226">
        <v>0</v>
      </c>
      <c r="R147" s="226">
        <f>Q147*H147</f>
        <v>0</v>
      </c>
      <c r="S147" s="226">
        <v>0</v>
      </c>
      <c r="T147" s="227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8" t="s">
        <v>88</v>
      </c>
      <c r="AT147" s="228" t="s">
        <v>149</v>
      </c>
      <c r="AU147" s="228" t="s">
        <v>82</v>
      </c>
      <c r="AY147" s="14" t="s">
        <v>147</v>
      </c>
      <c r="BE147" s="229">
        <f>IF(N147="základní",J147,0)</f>
        <v>0</v>
      </c>
      <c r="BF147" s="229">
        <f>IF(N147="snížená",J147,0)</f>
        <v>0</v>
      </c>
      <c r="BG147" s="229">
        <f>IF(N147="zákl. přenesená",J147,0)</f>
        <v>0</v>
      </c>
      <c r="BH147" s="229">
        <f>IF(N147="sníž. přenesená",J147,0)</f>
        <v>0</v>
      </c>
      <c r="BI147" s="229">
        <f>IF(N147="nulová",J147,0)</f>
        <v>0</v>
      </c>
      <c r="BJ147" s="14" t="s">
        <v>78</v>
      </c>
      <c r="BK147" s="229">
        <f>ROUND(I147*H147,2)</f>
        <v>0</v>
      </c>
      <c r="BL147" s="14" t="s">
        <v>88</v>
      </c>
      <c r="BM147" s="228" t="s">
        <v>2126</v>
      </c>
    </row>
    <row r="148" s="2" customFormat="1" ht="33" customHeight="1">
      <c r="A148" s="35"/>
      <c r="B148" s="36"/>
      <c r="C148" s="216" t="s">
        <v>195</v>
      </c>
      <c r="D148" s="216" t="s">
        <v>149</v>
      </c>
      <c r="E148" s="217" t="s">
        <v>547</v>
      </c>
      <c r="F148" s="218" t="s">
        <v>548</v>
      </c>
      <c r="G148" s="219" t="s">
        <v>178</v>
      </c>
      <c r="H148" s="220">
        <v>79.900000000000006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88</v>
      </c>
      <c r="AT148" s="228" t="s">
        <v>149</v>
      </c>
      <c r="AU148" s="228" t="s">
        <v>82</v>
      </c>
      <c r="AY148" s="14" t="s">
        <v>147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78</v>
      </c>
      <c r="BK148" s="229">
        <f>ROUND(I148*H148,2)</f>
        <v>0</v>
      </c>
      <c r="BL148" s="14" t="s">
        <v>88</v>
      </c>
      <c r="BM148" s="228" t="s">
        <v>2127</v>
      </c>
    </row>
    <row r="149" s="2" customFormat="1" ht="24.15" customHeight="1">
      <c r="A149" s="35"/>
      <c r="B149" s="36"/>
      <c r="C149" s="216" t="s">
        <v>199</v>
      </c>
      <c r="D149" s="216" t="s">
        <v>149</v>
      </c>
      <c r="E149" s="217" t="s">
        <v>551</v>
      </c>
      <c r="F149" s="218" t="s">
        <v>552</v>
      </c>
      <c r="G149" s="219" t="s">
        <v>178</v>
      </c>
      <c r="H149" s="220">
        <v>7.9900000000000002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88</v>
      </c>
      <c r="AT149" s="228" t="s">
        <v>149</v>
      </c>
      <c r="AU149" s="228" t="s">
        <v>82</v>
      </c>
      <c r="AY149" s="14" t="s">
        <v>147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78</v>
      </c>
      <c r="BK149" s="229">
        <f>ROUND(I149*H149,2)</f>
        <v>0</v>
      </c>
      <c r="BL149" s="14" t="s">
        <v>88</v>
      </c>
      <c r="BM149" s="228" t="s">
        <v>2128</v>
      </c>
    </row>
    <row r="150" s="2" customFormat="1" ht="24.15" customHeight="1">
      <c r="A150" s="35"/>
      <c r="B150" s="36"/>
      <c r="C150" s="216" t="s">
        <v>203</v>
      </c>
      <c r="D150" s="216" t="s">
        <v>149</v>
      </c>
      <c r="E150" s="217" t="s">
        <v>555</v>
      </c>
      <c r="F150" s="218" t="s">
        <v>556</v>
      </c>
      <c r="G150" s="219" t="s">
        <v>178</v>
      </c>
      <c r="H150" s="220">
        <v>151.81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88</v>
      </c>
      <c r="AT150" s="228" t="s">
        <v>149</v>
      </c>
      <c r="AU150" s="228" t="s">
        <v>82</v>
      </c>
      <c r="AY150" s="14" t="s">
        <v>147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78</v>
      </c>
      <c r="BK150" s="229">
        <f>ROUND(I150*H150,2)</f>
        <v>0</v>
      </c>
      <c r="BL150" s="14" t="s">
        <v>88</v>
      </c>
      <c r="BM150" s="228" t="s">
        <v>2129</v>
      </c>
    </row>
    <row r="151" s="2" customFormat="1" ht="33" customHeight="1">
      <c r="A151" s="35"/>
      <c r="B151" s="36"/>
      <c r="C151" s="216" t="s">
        <v>8</v>
      </c>
      <c r="D151" s="216" t="s">
        <v>149</v>
      </c>
      <c r="E151" s="217" t="s">
        <v>559</v>
      </c>
      <c r="F151" s="218" t="s">
        <v>560</v>
      </c>
      <c r="G151" s="219" t="s">
        <v>178</v>
      </c>
      <c r="H151" s="220">
        <v>7.9900000000000002</v>
      </c>
      <c r="I151" s="221"/>
      <c r="J151" s="222">
        <f>ROUND(I151*H151,2)</f>
        <v>0</v>
      </c>
      <c r="K151" s="223"/>
      <c r="L151" s="41"/>
      <c r="M151" s="224" t="s">
        <v>1</v>
      </c>
      <c r="N151" s="225" t="s">
        <v>38</v>
      </c>
      <c r="O151" s="88"/>
      <c r="P151" s="226">
        <f>O151*H151</f>
        <v>0</v>
      </c>
      <c r="Q151" s="226">
        <v>0</v>
      </c>
      <c r="R151" s="226">
        <f>Q151*H151</f>
        <v>0</v>
      </c>
      <c r="S151" s="226">
        <v>0</v>
      </c>
      <c r="T151" s="227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8" t="s">
        <v>88</v>
      </c>
      <c r="AT151" s="228" t="s">
        <v>149</v>
      </c>
      <c r="AU151" s="228" t="s">
        <v>82</v>
      </c>
      <c r="AY151" s="14" t="s">
        <v>147</v>
      </c>
      <c r="BE151" s="229">
        <f>IF(N151="základní",J151,0)</f>
        <v>0</v>
      </c>
      <c r="BF151" s="229">
        <f>IF(N151="snížená",J151,0)</f>
        <v>0</v>
      </c>
      <c r="BG151" s="229">
        <f>IF(N151="zákl. přenesená",J151,0)</f>
        <v>0</v>
      </c>
      <c r="BH151" s="229">
        <f>IF(N151="sníž. přenesená",J151,0)</f>
        <v>0</v>
      </c>
      <c r="BI151" s="229">
        <f>IF(N151="nulová",J151,0)</f>
        <v>0</v>
      </c>
      <c r="BJ151" s="14" t="s">
        <v>78</v>
      </c>
      <c r="BK151" s="229">
        <f>ROUND(I151*H151,2)</f>
        <v>0</v>
      </c>
      <c r="BL151" s="14" t="s">
        <v>88</v>
      </c>
      <c r="BM151" s="228" t="s">
        <v>2130</v>
      </c>
    </row>
    <row r="152" s="12" customFormat="1" ht="22.8" customHeight="1">
      <c r="A152" s="12"/>
      <c r="B152" s="200"/>
      <c r="C152" s="201"/>
      <c r="D152" s="202" t="s">
        <v>72</v>
      </c>
      <c r="E152" s="214" t="s">
        <v>562</v>
      </c>
      <c r="F152" s="214" t="s">
        <v>563</v>
      </c>
      <c r="G152" s="201"/>
      <c r="H152" s="201"/>
      <c r="I152" s="204"/>
      <c r="J152" s="215">
        <f>BK152</f>
        <v>0</v>
      </c>
      <c r="K152" s="201"/>
      <c r="L152" s="206"/>
      <c r="M152" s="207"/>
      <c r="N152" s="208"/>
      <c r="O152" s="208"/>
      <c r="P152" s="209">
        <f>SUM(P153:P154)</f>
        <v>0</v>
      </c>
      <c r="Q152" s="208"/>
      <c r="R152" s="209">
        <f>SUM(R153:R154)</f>
        <v>0</v>
      </c>
      <c r="S152" s="208"/>
      <c r="T152" s="210">
        <f>SUM(T153:T154)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11" t="s">
        <v>78</v>
      </c>
      <c r="AT152" s="212" t="s">
        <v>72</v>
      </c>
      <c r="AU152" s="212" t="s">
        <v>78</v>
      </c>
      <c r="AY152" s="211" t="s">
        <v>147</v>
      </c>
      <c r="BK152" s="213">
        <f>SUM(BK153:BK154)</f>
        <v>0</v>
      </c>
    </row>
    <row r="153" s="2" customFormat="1" ht="21.75" customHeight="1">
      <c r="A153" s="35"/>
      <c r="B153" s="36"/>
      <c r="C153" s="216" t="s">
        <v>211</v>
      </c>
      <c r="D153" s="216" t="s">
        <v>149</v>
      </c>
      <c r="E153" s="217" t="s">
        <v>565</v>
      </c>
      <c r="F153" s="218" t="s">
        <v>566</v>
      </c>
      <c r="G153" s="219" t="s">
        <v>178</v>
      </c>
      <c r="H153" s="220">
        <v>1.78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88</v>
      </c>
      <c r="AT153" s="228" t="s">
        <v>149</v>
      </c>
      <c r="AU153" s="228" t="s">
        <v>82</v>
      </c>
      <c r="AY153" s="14" t="s">
        <v>147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78</v>
      </c>
      <c r="BK153" s="229">
        <f>ROUND(I153*H153,2)</f>
        <v>0</v>
      </c>
      <c r="BL153" s="14" t="s">
        <v>88</v>
      </c>
      <c r="BM153" s="228" t="s">
        <v>2131</v>
      </c>
    </row>
    <row r="154" s="2" customFormat="1" ht="24.15" customHeight="1">
      <c r="A154" s="35"/>
      <c r="B154" s="36"/>
      <c r="C154" s="216" t="s">
        <v>215</v>
      </c>
      <c r="D154" s="216" t="s">
        <v>149</v>
      </c>
      <c r="E154" s="217" t="s">
        <v>569</v>
      </c>
      <c r="F154" s="218" t="s">
        <v>570</v>
      </c>
      <c r="G154" s="219" t="s">
        <v>178</v>
      </c>
      <c r="H154" s="220">
        <v>1.78</v>
      </c>
      <c r="I154" s="221"/>
      <c r="J154" s="222">
        <f>ROUND(I154*H154,2)</f>
        <v>0</v>
      </c>
      <c r="K154" s="223"/>
      <c r="L154" s="41"/>
      <c r="M154" s="224" t="s">
        <v>1</v>
      </c>
      <c r="N154" s="225" t="s">
        <v>38</v>
      </c>
      <c r="O154" s="88"/>
      <c r="P154" s="226">
        <f>O154*H154</f>
        <v>0</v>
      </c>
      <c r="Q154" s="226">
        <v>0</v>
      </c>
      <c r="R154" s="226">
        <f>Q154*H154</f>
        <v>0</v>
      </c>
      <c r="S154" s="226">
        <v>0</v>
      </c>
      <c r="T154" s="227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8" t="s">
        <v>88</v>
      </c>
      <c r="AT154" s="228" t="s">
        <v>149</v>
      </c>
      <c r="AU154" s="228" t="s">
        <v>82</v>
      </c>
      <c r="AY154" s="14" t="s">
        <v>147</v>
      </c>
      <c r="BE154" s="229">
        <f>IF(N154="základní",J154,0)</f>
        <v>0</v>
      </c>
      <c r="BF154" s="229">
        <f>IF(N154="snížená",J154,0)</f>
        <v>0</v>
      </c>
      <c r="BG154" s="229">
        <f>IF(N154="zákl. přenesená",J154,0)</f>
        <v>0</v>
      </c>
      <c r="BH154" s="229">
        <f>IF(N154="sníž. přenesená",J154,0)</f>
        <v>0</v>
      </c>
      <c r="BI154" s="229">
        <f>IF(N154="nulová",J154,0)</f>
        <v>0</v>
      </c>
      <c r="BJ154" s="14" t="s">
        <v>78</v>
      </c>
      <c r="BK154" s="229">
        <f>ROUND(I154*H154,2)</f>
        <v>0</v>
      </c>
      <c r="BL154" s="14" t="s">
        <v>88</v>
      </c>
      <c r="BM154" s="228" t="s">
        <v>2132</v>
      </c>
    </row>
    <row r="155" s="12" customFormat="1" ht="25.92" customHeight="1">
      <c r="A155" s="12"/>
      <c r="B155" s="200"/>
      <c r="C155" s="201"/>
      <c r="D155" s="202" t="s">
        <v>72</v>
      </c>
      <c r="E155" s="203" t="s">
        <v>572</v>
      </c>
      <c r="F155" s="203" t="s">
        <v>573</v>
      </c>
      <c r="G155" s="201"/>
      <c r="H155" s="201"/>
      <c r="I155" s="204"/>
      <c r="J155" s="205">
        <f>BK155</f>
        <v>0</v>
      </c>
      <c r="K155" s="201"/>
      <c r="L155" s="206"/>
      <c r="M155" s="207"/>
      <c r="N155" s="208"/>
      <c r="O155" s="208"/>
      <c r="P155" s="209">
        <f>P156+P161+P170+P184+P207+P218+P228+P235</f>
        <v>0</v>
      </c>
      <c r="Q155" s="208"/>
      <c r="R155" s="209">
        <f>R156+R161+R170+R184+R207+R218+R228+R235</f>
        <v>1.4039567164</v>
      </c>
      <c r="S155" s="208"/>
      <c r="T155" s="210">
        <f>T156+T161+T170+T184+T207+T218+T228+T235</f>
        <v>0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11" t="s">
        <v>82</v>
      </c>
      <c r="AT155" s="212" t="s">
        <v>72</v>
      </c>
      <c r="AU155" s="212" t="s">
        <v>73</v>
      </c>
      <c r="AY155" s="211" t="s">
        <v>147</v>
      </c>
      <c r="BK155" s="213">
        <f>BK156+BK161+BK170+BK184+BK207+BK218+BK228+BK235</f>
        <v>0</v>
      </c>
    </row>
    <row r="156" s="12" customFormat="1" ht="22.8" customHeight="1">
      <c r="A156" s="12"/>
      <c r="B156" s="200"/>
      <c r="C156" s="201"/>
      <c r="D156" s="202" t="s">
        <v>72</v>
      </c>
      <c r="E156" s="214" t="s">
        <v>2133</v>
      </c>
      <c r="F156" s="214" t="s">
        <v>2134</v>
      </c>
      <c r="G156" s="201"/>
      <c r="H156" s="201"/>
      <c r="I156" s="204"/>
      <c r="J156" s="215">
        <f>BK156</f>
        <v>0</v>
      </c>
      <c r="K156" s="201"/>
      <c r="L156" s="206"/>
      <c r="M156" s="207"/>
      <c r="N156" s="208"/>
      <c r="O156" s="208"/>
      <c r="P156" s="209">
        <f>SUM(P157:P160)</f>
        <v>0</v>
      </c>
      <c r="Q156" s="208"/>
      <c r="R156" s="209">
        <f>SUM(R157:R160)</f>
        <v>0.0086899999999999998</v>
      </c>
      <c r="S156" s="208"/>
      <c r="T156" s="210">
        <f>SUM(T157:T160)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1" t="s">
        <v>82</v>
      </c>
      <c r="AT156" s="212" t="s">
        <v>72</v>
      </c>
      <c r="AU156" s="212" t="s">
        <v>78</v>
      </c>
      <c r="AY156" s="211" t="s">
        <v>147</v>
      </c>
      <c r="BK156" s="213">
        <f>SUM(BK157:BK160)</f>
        <v>0</v>
      </c>
    </row>
    <row r="157" s="2" customFormat="1" ht="33" customHeight="1">
      <c r="A157" s="35"/>
      <c r="B157" s="36"/>
      <c r="C157" s="216" t="s">
        <v>219</v>
      </c>
      <c r="D157" s="216" t="s">
        <v>149</v>
      </c>
      <c r="E157" s="217" t="s">
        <v>2135</v>
      </c>
      <c r="F157" s="218" t="s">
        <v>2136</v>
      </c>
      <c r="G157" s="219" t="s">
        <v>1467</v>
      </c>
      <c r="H157" s="220">
        <v>1</v>
      </c>
      <c r="I157" s="221"/>
      <c r="J157" s="222">
        <f>ROUND(I157*H157,2)</f>
        <v>0</v>
      </c>
      <c r="K157" s="223"/>
      <c r="L157" s="41"/>
      <c r="M157" s="224" t="s">
        <v>1</v>
      </c>
      <c r="N157" s="225" t="s">
        <v>38</v>
      </c>
      <c r="O157" s="88"/>
      <c r="P157" s="226">
        <f>O157*H157</f>
        <v>0</v>
      </c>
      <c r="Q157" s="226">
        <v>0.0086899999999999998</v>
      </c>
      <c r="R157" s="226">
        <f>Q157*H157</f>
        <v>0.0086899999999999998</v>
      </c>
      <c r="S157" s="226">
        <v>0</v>
      </c>
      <c r="T157" s="227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8" t="s">
        <v>211</v>
      </c>
      <c r="AT157" s="228" t="s">
        <v>149</v>
      </c>
      <c r="AU157" s="228" t="s">
        <v>82</v>
      </c>
      <c r="AY157" s="14" t="s">
        <v>147</v>
      </c>
      <c r="BE157" s="229">
        <f>IF(N157="základní",J157,0)</f>
        <v>0</v>
      </c>
      <c r="BF157" s="229">
        <f>IF(N157="snížená",J157,0)</f>
        <v>0</v>
      </c>
      <c r="BG157" s="229">
        <f>IF(N157="zákl. přenesená",J157,0)</f>
        <v>0</v>
      </c>
      <c r="BH157" s="229">
        <f>IF(N157="sníž. přenesená",J157,0)</f>
        <v>0</v>
      </c>
      <c r="BI157" s="229">
        <f>IF(N157="nulová",J157,0)</f>
        <v>0</v>
      </c>
      <c r="BJ157" s="14" t="s">
        <v>78</v>
      </c>
      <c r="BK157" s="229">
        <f>ROUND(I157*H157,2)</f>
        <v>0</v>
      </c>
      <c r="BL157" s="14" t="s">
        <v>211</v>
      </c>
      <c r="BM157" s="228" t="s">
        <v>2137</v>
      </c>
    </row>
    <row r="158" s="2" customFormat="1" ht="24.15" customHeight="1">
      <c r="A158" s="35"/>
      <c r="B158" s="36"/>
      <c r="C158" s="230" t="s">
        <v>224</v>
      </c>
      <c r="D158" s="230" t="s">
        <v>207</v>
      </c>
      <c r="E158" s="231" t="s">
        <v>2138</v>
      </c>
      <c r="F158" s="232" t="s">
        <v>2139</v>
      </c>
      <c r="G158" s="233" t="s">
        <v>189</v>
      </c>
      <c r="H158" s="234">
        <v>1</v>
      </c>
      <c r="I158" s="235"/>
      <c r="J158" s="236">
        <f>ROUND(I158*H158,2)</f>
        <v>0</v>
      </c>
      <c r="K158" s="237"/>
      <c r="L158" s="238"/>
      <c r="M158" s="239" t="s">
        <v>1</v>
      </c>
      <c r="N158" s="240" t="s">
        <v>38</v>
      </c>
      <c r="O158" s="88"/>
      <c r="P158" s="226">
        <f>O158*H158</f>
        <v>0</v>
      </c>
      <c r="Q158" s="226">
        <v>0</v>
      </c>
      <c r="R158" s="226">
        <f>Q158*H158</f>
        <v>0</v>
      </c>
      <c r="S158" s="226">
        <v>0</v>
      </c>
      <c r="T158" s="227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8" t="s">
        <v>279</v>
      </c>
      <c r="AT158" s="228" t="s">
        <v>207</v>
      </c>
      <c r="AU158" s="228" t="s">
        <v>82</v>
      </c>
      <c r="AY158" s="14" t="s">
        <v>147</v>
      </c>
      <c r="BE158" s="229">
        <f>IF(N158="základní",J158,0)</f>
        <v>0</v>
      </c>
      <c r="BF158" s="229">
        <f>IF(N158="snížená",J158,0)</f>
        <v>0</v>
      </c>
      <c r="BG158" s="229">
        <f>IF(N158="zákl. přenesená",J158,0)</f>
        <v>0</v>
      </c>
      <c r="BH158" s="229">
        <f>IF(N158="sníž. přenesená",J158,0)</f>
        <v>0</v>
      </c>
      <c r="BI158" s="229">
        <f>IF(N158="nulová",J158,0)</f>
        <v>0</v>
      </c>
      <c r="BJ158" s="14" t="s">
        <v>78</v>
      </c>
      <c r="BK158" s="229">
        <f>ROUND(I158*H158,2)</f>
        <v>0</v>
      </c>
      <c r="BL158" s="14" t="s">
        <v>211</v>
      </c>
      <c r="BM158" s="228" t="s">
        <v>2140</v>
      </c>
    </row>
    <row r="159" s="2" customFormat="1" ht="24.15" customHeight="1">
      <c r="A159" s="35"/>
      <c r="B159" s="36"/>
      <c r="C159" s="216" t="s">
        <v>228</v>
      </c>
      <c r="D159" s="216" t="s">
        <v>149</v>
      </c>
      <c r="E159" s="217" t="s">
        <v>2141</v>
      </c>
      <c r="F159" s="218" t="s">
        <v>2142</v>
      </c>
      <c r="G159" s="219" t="s">
        <v>178</v>
      </c>
      <c r="H159" s="220">
        <v>0.0089999999999999993</v>
      </c>
      <c r="I159" s="221"/>
      <c r="J159" s="222">
        <f>ROUND(I159*H159,2)</f>
        <v>0</v>
      </c>
      <c r="K159" s="223"/>
      <c r="L159" s="41"/>
      <c r="M159" s="224" t="s">
        <v>1</v>
      </c>
      <c r="N159" s="225" t="s">
        <v>38</v>
      </c>
      <c r="O159" s="88"/>
      <c r="P159" s="226">
        <f>O159*H159</f>
        <v>0</v>
      </c>
      <c r="Q159" s="226">
        <v>0</v>
      </c>
      <c r="R159" s="226">
        <f>Q159*H159</f>
        <v>0</v>
      </c>
      <c r="S159" s="226">
        <v>0</v>
      </c>
      <c r="T159" s="227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8" t="s">
        <v>211</v>
      </c>
      <c r="AT159" s="228" t="s">
        <v>149</v>
      </c>
      <c r="AU159" s="228" t="s">
        <v>82</v>
      </c>
      <c r="AY159" s="14" t="s">
        <v>147</v>
      </c>
      <c r="BE159" s="229">
        <f>IF(N159="základní",J159,0)</f>
        <v>0</v>
      </c>
      <c r="BF159" s="229">
        <f>IF(N159="snížená",J159,0)</f>
        <v>0</v>
      </c>
      <c r="BG159" s="229">
        <f>IF(N159="zákl. přenesená",J159,0)</f>
        <v>0</v>
      </c>
      <c r="BH159" s="229">
        <f>IF(N159="sníž. přenesená",J159,0)</f>
        <v>0</v>
      </c>
      <c r="BI159" s="229">
        <f>IF(N159="nulová",J159,0)</f>
        <v>0</v>
      </c>
      <c r="BJ159" s="14" t="s">
        <v>78</v>
      </c>
      <c r="BK159" s="229">
        <f>ROUND(I159*H159,2)</f>
        <v>0</v>
      </c>
      <c r="BL159" s="14" t="s">
        <v>211</v>
      </c>
      <c r="BM159" s="228" t="s">
        <v>2143</v>
      </c>
    </row>
    <row r="160" s="2" customFormat="1" ht="24.15" customHeight="1">
      <c r="A160" s="35"/>
      <c r="B160" s="36"/>
      <c r="C160" s="216" t="s">
        <v>7</v>
      </c>
      <c r="D160" s="216" t="s">
        <v>149</v>
      </c>
      <c r="E160" s="217" t="s">
        <v>2144</v>
      </c>
      <c r="F160" s="218" t="s">
        <v>2145</v>
      </c>
      <c r="G160" s="219" t="s">
        <v>178</v>
      </c>
      <c r="H160" s="220">
        <v>0.044999999999999998</v>
      </c>
      <c r="I160" s="221"/>
      <c r="J160" s="222">
        <f>ROUND(I160*H160,2)</f>
        <v>0</v>
      </c>
      <c r="K160" s="223"/>
      <c r="L160" s="41"/>
      <c r="M160" s="224" t="s">
        <v>1</v>
      </c>
      <c r="N160" s="225" t="s">
        <v>38</v>
      </c>
      <c r="O160" s="88"/>
      <c r="P160" s="226">
        <f>O160*H160</f>
        <v>0</v>
      </c>
      <c r="Q160" s="226">
        <v>0</v>
      </c>
      <c r="R160" s="226">
        <f>Q160*H160</f>
        <v>0</v>
      </c>
      <c r="S160" s="226">
        <v>0</v>
      </c>
      <c r="T160" s="227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8" t="s">
        <v>211</v>
      </c>
      <c r="AT160" s="228" t="s">
        <v>149</v>
      </c>
      <c r="AU160" s="228" t="s">
        <v>82</v>
      </c>
      <c r="AY160" s="14" t="s">
        <v>147</v>
      </c>
      <c r="BE160" s="229">
        <f>IF(N160="základní",J160,0)</f>
        <v>0</v>
      </c>
      <c r="BF160" s="229">
        <f>IF(N160="snížená",J160,0)</f>
        <v>0</v>
      </c>
      <c r="BG160" s="229">
        <f>IF(N160="zákl. přenesená",J160,0)</f>
        <v>0</v>
      </c>
      <c r="BH160" s="229">
        <f>IF(N160="sníž. přenesená",J160,0)</f>
        <v>0</v>
      </c>
      <c r="BI160" s="229">
        <f>IF(N160="nulová",J160,0)</f>
        <v>0</v>
      </c>
      <c r="BJ160" s="14" t="s">
        <v>78</v>
      </c>
      <c r="BK160" s="229">
        <f>ROUND(I160*H160,2)</f>
        <v>0</v>
      </c>
      <c r="BL160" s="14" t="s">
        <v>211</v>
      </c>
      <c r="BM160" s="228" t="s">
        <v>2146</v>
      </c>
    </row>
    <row r="161" s="12" customFormat="1" ht="22.8" customHeight="1">
      <c r="A161" s="12"/>
      <c r="B161" s="200"/>
      <c r="C161" s="201"/>
      <c r="D161" s="202" t="s">
        <v>72</v>
      </c>
      <c r="E161" s="214" t="s">
        <v>1709</v>
      </c>
      <c r="F161" s="214" t="s">
        <v>1710</v>
      </c>
      <c r="G161" s="201"/>
      <c r="H161" s="201"/>
      <c r="I161" s="204"/>
      <c r="J161" s="215">
        <f>BK161</f>
        <v>0</v>
      </c>
      <c r="K161" s="201"/>
      <c r="L161" s="206"/>
      <c r="M161" s="207"/>
      <c r="N161" s="208"/>
      <c r="O161" s="208"/>
      <c r="P161" s="209">
        <f>SUM(P162:P169)</f>
        <v>0</v>
      </c>
      <c r="Q161" s="208"/>
      <c r="R161" s="209">
        <f>SUM(R162:R169)</f>
        <v>0.12496871640000001</v>
      </c>
      <c r="S161" s="208"/>
      <c r="T161" s="210">
        <f>SUM(T162:T169)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1" t="s">
        <v>82</v>
      </c>
      <c r="AT161" s="212" t="s">
        <v>72</v>
      </c>
      <c r="AU161" s="212" t="s">
        <v>78</v>
      </c>
      <c r="AY161" s="211" t="s">
        <v>147</v>
      </c>
      <c r="BK161" s="213">
        <f>SUM(BK162:BK169)</f>
        <v>0</v>
      </c>
    </row>
    <row r="162" s="2" customFormat="1" ht="37.8" customHeight="1">
      <c r="A162" s="35"/>
      <c r="B162" s="36"/>
      <c r="C162" s="216" t="s">
        <v>236</v>
      </c>
      <c r="D162" s="216" t="s">
        <v>149</v>
      </c>
      <c r="E162" s="217" t="s">
        <v>1711</v>
      </c>
      <c r="F162" s="218" t="s">
        <v>1712</v>
      </c>
      <c r="G162" s="219" t="s">
        <v>1467</v>
      </c>
      <c r="H162" s="220">
        <v>1</v>
      </c>
      <c r="I162" s="221"/>
      <c r="J162" s="222">
        <f>ROUND(I162*H162,2)</f>
        <v>0</v>
      </c>
      <c r="K162" s="223"/>
      <c r="L162" s="41"/>
      <c r="M162" s="224" t="s">
        <v>1</v>
      </c>
      <c r="N162" s="225" t="s">
        <v>38</v>
      </c>
      <c r="O162" s="88"/>
      <c r="P162" s="226">
        <f>O162*H162</f>
        <v>0</v>
      </c>
      <c r="Q162" s="226">
        <v>0.10281</v>
      </c>
      <c r="R162" s="226">
        <f>Q162*H162</f>
        <v>0.10281</v>
      </c>
      <c r="S162" s="226">
        <v>0</v>
      </c>
      <c r="T162" s="227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8" t="s">
        <v>211</v>
      </c>
      <c r="AT162" s="228" t="s">
        <v>149</v>
      </c>
      <c r="AU162" s="228" t="s">
        <v>82</v>
      </c>
      <c r="AY162" s="14" t="s">
        <v>147</v>
      </c>
      <c r="BE162" s="229">
        <f>IF(N162="základní",J162,0)</f>
        <v>0</v>
      </c>
      <c r="BF162" s="229">
        <f>IF(N162="snížená",J162,0)</f>
        <v>0</v>
      </c>
      <c r="BG162" s="229">
        <f>IF(N162="zákl. přenesená",J162,0)</f>
        <v>0</v>
      </c>
      <c r="BH162" s="229">
        <f>IF(N162="sníž. přenesená",J162,0)</f>
        <v>0</v>
      </c>
      <c r="BI162" s="229">
        <f>IF(N162="nulová",J162,0)</f>
        <v>0</v>
      </c>
      <c r="BJ162" s="14" t="s">
        <v>78</v>
      </c>
      <c r="BK162" s="229">
        <f>ROUND(I162*H162,2)</f>
        <v>0</v>
      </c>
      <c r="BL162" s="14" t="s">
        <v>211</v>
      </c>
      <c r="BM162" s="228" t="s">
        <v>2147</v>
      </c>
    </row>
    <row r="163" s="2" customFormat="1" ht="16.5" customHeight="1">
      <c r="A163" s="35"/>
      <c r="B163" s="36"/>
      <c r="C163" s="230" t="s">
        <v>240</v>
      </c>
      <c r="D163" s="230" t="s">
        <v>207</v>
      </c>
      <c r="E163" s="231" t="s">
        <v>2148</v>
      </c>
      <c r="F163" s="232" t="s">
        <v>2149</v>
      </c>
      <c r="G163" s="233" t="s">
        <v>189</v>
      </c>
      <c r="H163" s="234">
        <v>1</v>
      </c>
      <c r="I163" s="235"/>
      <c r="J163" s="236">
        <f>ROUND(I163*H163,2)</f>
        <v>0</v>
      </c>
      <c r="K163" s="237"/>
      <c r="L163" s="238"/>
      <c r="M163" s="239" t="s">
        <v>1</v>
      </c>
      <c r="N163" s="240" t="s">
        <v>38</v>
      </c>
      <c r="O163" s="88"/>
      <c r="P163" s="226">
        <f>O163*H163</f>
        <v>0</v>
      </c>
      <c r="Q163" s="226">
        <v>0.01584</v>
      </c>
      <c r="R163" s="226">
        <f>Q163*H163</f>
        <v>0.01584</v>
      </c>
      <c r="S163" s="226">
        <v>0</v>
      </c>
      <c r="T163" s="227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8" t="s">
        <v>279</v>
      </c>
      <c r="AT163" s="228" t="s">
        <v>207</v>
      </c>
      <c r="AU163" s="228" t="s">
        <v>82</v>
      </c>
      <c r="AY163" s="14" t="s">
        <v>147</v>
      </c>
      <c r="BE163" s="229">
        <f>IF(N163="základní",J163,0)</f>
        <v>0</v>
      </c>
      <c r="BF163" s="229">
        <f>IF(N163="snížená",J163,0)</f>
        <v>0</v>
      </c>
      <c r="BG163" s="229">
        <f>IF(N163="zákl. přenesená",J163,0)</f>
        <v>0</v>
      </c>
      <c r="BH163" s="229">
        <f>IF(N163="sníž. přenesená",J163,0)</f>
        <v>0</v>
      </c>
      <c r="BI163" s="229">
        <f>IF(N163="nulová",J163,0)</f>
        <v>0</v>
      </c>
      <c r="BJ163" s="14" t="s">
        <v>78</v>
      </c>
      <c r="BK163" s="229">
        <f>ROUND(I163*H163,2)</f>
        <v>0</v>
      </c>
      <c r="BL163" s="14" t="s">
        <v>211</v>
      </c>
      <c r="BM163" s="228" t="s">
        <v>2150</v>
      </c>
    </row>
    <row r="164" s="2" customFormat="1" ht="16.5" customHeight="1">
      <c r="A164" s="35"/>
      <c r="B164" s="36"/>
      <c r="C164" s="230" t="s">
        <v>245</v>
      </c>
      <c r="D164" s="230" t="s">
        <v>207</v>
      </c>
      <c r="E164" s="231" t="s">
        <v>1593</v>
      </c>
      <c r="F164" s="232" t="s">
        <v>1594</v>
      </c>
      <c r="G164" s="233" t="s">
        <v>189</v>
      </c>
      <c r="H164" s="234">
        <v>1</v>
      </c>
      <c r="I164" s="235"/>
      <c r="J164" s="236">
        <f>ROUND(I164*H164,2)</f>
        <v>0</v>
      </c>
      <c r="K164" s="237"/>
      <c r="L164" s="238"/>
      <c r="M164" s="239" t="s">
        <v>1</v>
      </c>
      <c r="N164" s="240" t="s">
        <v>38</v>
      </c>
      <c r="O164" s="88"/>
      <c r="P164" s="226">
        <f>O164*H164</f>
        <v>0</v>
      </c>
      <c r="Q164" s="226">
        <v>0.00020000000000000001</v>
      </c>
      <c r="R164" s="226">
        <f>Q164*H164</f>
        <v>0.00020000000000000001</v>
      </c>
      <c r="S164" s="226">
        <v>0</v>
      </c>
      <c r="T164" s="227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8" t="s">
        <v>279</v>
      </c>
      <c r="AT164" s="228" t="s">
        <v>207</v>
      </c>
      <c r="AU164" s="228" t="s">
        <v>82</v>
      </c>
      <c r="AY164" s="14" t="s">
        <v>147</v>
      </c>
      <c r="BE164" s="229">
        <f>IF(N164="základní",J164,0)</f>
        <v>0</v>
      </c>
      <c r="BF164" s="229">
        <f>IF(N164="snížená",J164,0)</f>
        <v>0</v>
      </c>
      <c r="BG164" s="229">
        <f>IF(N164="zákl. přenesená",J164,0)</f>
        <v>0</v>
      </c>
      <c r="BH164" s="229">
        <f>IF(N164="sníž. přenesená",J164,0)</f>
        <v>0</v>
      </c>
      <c r="BI164" s="229">
        <f>IF(N164="nulová",J164,0)</f>
        <v>0</v>
      </c>
      <c r="BJ164" s="14" t="s">
        <v>78</v>
      </c>
      <c r="BK164" s="229">
        <f>ROUND(I164*H164,2)</f>
        <v>0</v>
      </c>
      <c r="BL164" s="14" t="s">
        <v>211</v>
      </c>
      <c r="BM164" s="228" t="s">
        <v>2151</v>
      </c>
    </row>
    <row r="165" s="2" customFormat="1" ht="37.8" customHeight="1">
      <c r="A165" s="35"/>
      <c r="B165" s="36"/>
      <c r="C165" s="216" t="s">
        <v>250</v>
      </c>
      <c r="D165" s="216" t="s">
        <v>149</v>
      </c>
      <c r="E165" s="217" t="s">
        <v>2152</v>
      </c>
      <c r="F165" s="218" t="s">
        <v>2153</v>
      </c>
      <c r="G165" s="219" t="s">
        <v>1467</v>
      </c>
      <c r="H165" s="220">
        <v>1</v>
      </c>
      <c r="I165" s="221"/>
      <c r="J165" s="222">
        <f>ROUND(I165*H165,2)</f>
        <v>0</v>
      </c>
      <c r="K165" s="223"/>
      <c r="L165" s="41"/>
      <c r="M165" s="224" t="s">
        <v>1</v>
      </c>
      <c r="N165" s="225" t="s">
        <v>38</v>
      </c>
      <c r="O165" s="88"/>
      <c r="P165" s="226">
        <f>O165*H165</f>
        <v>0</v>
      </c>
      <c r="Q165" s="226">
        <v>0.0032843581999999999</v>
      </c>
      <c r="R165" s="226">
        <f>Q165*H165</f>
        <v>0.0032843581999999999</v>
      </c>
      <c r="S165" s="226">
        <v>0</v>
      </c>
      <c r="T165" s="227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8" t="s">
        <v>211</v>
      </c>
      <c r="AT165" s="228" t="s">
        <v>149</v>
      </c>
      <c r="AU165" s="228" t="s">
        <v>82</v>
      </c>
      <c r="AY165" s="14" t="s">
        <v>147</v>
      </c>
      <c r="BE165" s="229">
        <f>IF(N165="základní",J165,0)</f>
        <v>0</v>
      </c>
      <c r="BF165" s="229">
        <f>IF(N165="snížená",J165,0)</f>
        <v>0</v>
      </c>
      <c r="BG165" s="229">
        <f>IF(N165="zákl. přenesená",J165,0)</f>
        <v>0</v>
      </c>
      <c r="BH165" s="229">
        <f>IF(N165="sníž. přenesená",J165,0)</f>
        <v>0</v>
      </c>
      <c r="BI165" s="229">
        <f>IF(N165="nulová",J165,0)</f>
        <v>0</v>
      </c>
      <c r="BJ165" s="14" t="s">
        <v>78</v>
      </c>
      <c r="BK165" s="229">
        <f>ROUND(I165*H165,2)</f>
        <v>0</v>
      </c>
      <c r="BL165" s="14" t="s">
        <v>211</v>
      </c>
      <c r="BM165" s="228" t="s">
        <v>2154</v>
      </c>
    </row>
    <row r="166" s="2" customFormat="1" ht="24.15" customHeight="1">
      <c r="A166" s="35"/>
      <c r="B166" s="36"/>
      <c r="C166" s="216" t="s">
        <v>254</v>
      </c>
      <c r="D166" s="216" t="s">
        <v>149</v>
      </c>
      <c r="E166" s="217" t="s">
        <v>2155</v>
      </c>
      <c r="F166" s="218" t="s">
        <v>2156</v>
      </c>
      <c r="G166" s="219" t="s">
        <v>1467</v>
      </c>
      <c r="H166" s="220">
        <v>1</v>
      </c>
      <c r="I166" s="221"/>
      <c r="J166" s="222">
        <f>ROUND(I166*H166,2)</f>
        <v>0</v>
      </c>
      <c r="K166" s="223"/>
      <c r="L166" s="41"/>
      <c r="M166" s="224" t="s">
        <v>1</v>
      </c>
      <c r="N166" s="225" t="s">
        <v>38</v>
      </c>
      <c r="O166" s="88"/>
      <c r="P166" s="226">
        <f>O166*H166</f>
        <v>0</v>
      </c>
      <c r="Q166" s="226">
        <v>0.0006843582</v>
      </c>
      <c r="R166" s="226">
        <f>Q166*H166</f>
        <v>0.0006843582</v>
      </c>
      <c r="S166" s="226">
        <v>0</v>
      </c>
      <c r="T166" s="227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8" t="s">
        <v>211</v>
      </c>
      <c r="AT166" s="228" t="s">
        <v>149</v>
      </c>
      <c r="AU166" s="228" t="s">
        <v>82</v>
      </c>
      <c r="AY166" s="14" t="s">
        <v>147</v>
      </c>
      <c r="BE166" s="229">
        <f>IF(N166="základní",J166,0)</f>
        <v>0</v>
      </c>
      <c r="BF166" s="229">
        <f>IF(N166="snížená",J166,0)</f>
        <v>0</v>
      </c>
      <c r="BG166" s="229">
        <f>IF(N166="zákl. přenesená",J166,0)</f>
        <v>0</v>
      </c>
      <c r="BH166" s="229">
        <f>IF(N166="sníž. přenesená",J166,0)</f>
        <v>0</v>
      </c>
      <c r="BI166" s="229">
        <f>IF(N166="nulová",J166,0)</f>
        <v>0</v>
      </c>
      <c r="BJ166" s="14" t="s">
        <v>78</v>
      </c>
      <c r="BK166" s="229">
        <f>ROUND(I166*H166,2)</f>
        <v>0</v>
      </c>
      <c r="BL166" s="14" t="s">
        <v>211</v>
      </c>
      <c r="BM166" s="228" t="s">
        <v>2157</v>
      </c>
    </row>
    <row r="167" s="2" customFormat="1" ht="24.15" customHeight="1">
      <c r="A167" s="35"/>
      <c r="B167" s="36"/>
      <c r="C167" s="230" t="s">
        <v>258</v>
      </c>
      <c r="D167" s="230" t="s">
        <v>207</v>
      </c>
      <c r="E167" s="231" t="s">
        <v>2158</v>
      </c>
      <c r="F167" s="232" t="s">
        <v>2159</v>
      </c>
      <c r="G167" s="233" t="s">
        <v>189</v>
      </c>
      <c r="H167" s="234">
        <v>1</v>
      </c>
      <c r="I167" s="235"/>
      <c r="J167" s="236">
        <f>ROUND(I167*H167,2)</f>
        <v>0</v>
      </c>
      <c r="K167" s="237"/>
      <c r="L167" s="238"/>
      <c r="M167" s="239" t="s">
        <v>1</v>
      </c>
      <c r="N167" s="240" t="s">
        <v>38</v>
      </c>
      <c r="O167" s="88"/>
      <c r="P167" s="226">
        <f>O167*H167</f>
        <v>0</v>
      </c>
      <c r="Q167" s="226">
        <v>0.00215</v>
      </c>
      <c r="R167" s="226">
        <f>Q167*H167</f>
        <v>0.00215</v>
      </c>
      <c r="S167" s="226">
        <v>0</v>
      </c>
      <c r="T167" s="227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8" t="s">
        <v>175</v>
      </c>
      <c r="AT167" s="228" t="s">
        <v>207</v>
      </c>
      <c r="AU167" s="228" t="s">
        <v>82</v>
      </c>
      <c r="AY167" s="14" t="s">
        <v>147</v>
      </c>
      <c r="BE167" s="229">
        <f>IF(N167="základní",J167,0)</f>
        <v>0</v>
      </c>
      <c r="BF167" s="229">
        <f>IF(N167="snížená",J167,0)</f>
        <v>0</v>
      </c>
      <c r="BG167" s="229">
        <f>IF(N167="zákl. přenesená",J167,0)</f>
        <v>0</v>
      </c>
      <c r="BH167" s="229">
        <f>IF(N167="sníž. přenesená",J167,0)</f>
        <v>0</v>
      </c>
      <c r="BI167" s="229">
        <f>IF(N167="nulová",J167,0)</f>
        <v>0</v>
      </c>
      <c r="BJ167" s="14" t="s">
        <v>78</v>
      </c>
      <c r="BK167" s="229">
        <f>ROUND(I167*H167,2)</f>
        <v>0</v>
      </c>
      <c r="BL167" s="14" t="s">
        <v>88</v>
      </c>
      <c r="BM167" s="228" t="s">
        <v>2160</v>
      </c>
    </row>
    <row r="168" s="2" customFormat="1" ht="24.15" customHeight="1">
      <c r="A168" s="35"/>
      <c r="B168" s="36"/>
      <c r="C168" s="216" t="s">
        <v>263</v>
      </c>
      <c r="D168" s="216" t="s">
        <v>149</v>
      </c>
      <c r="E168" s="217" t="s">
        <v>1720</v>
      </c>
      <c r="F168" s="218" t="s">
        <v>1721</v>
      </c>
      <c r="G168" s="219" t="s">
        <v>178</v>
      </c>
      <c r="H168" s="220">
        <v>0.123</v>
      </c>
      <c r="I168" s="221"/>
      <c r="J168" s="222">
        <f>ROUND(I168*H168,2)</f>
        <v>0</v>
      </c>
      <c r="K168" s="223"/>
      <c r="L168" s="41"/>
      <c r="M168" s="224" t="s">
        <v>1</v>
      </c>
      <c r="N168" s="225" t="s">
        <v>38</v>
      </c>
      <c r="O168" s="88"/>
      <c r="P168" s="226">
        <f>O168*H168</f>
        <v>0</v>
      </c>
      <c r="Q168" s="226">
        <v>0</v>
      </c>
      <c r="R168" s="226">
        <f>Q168*H168</f>
        <v>0</v>
      </c>
      <c r="S168" s="226">
        <v>0</v>
      </c>
      <c r="T168" s="227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8" t="s">
        <v>211</v>
      </c>
      <c r="AT168" s="228" t="s">
        <v>149</v>
      </c>
      <c r="AU168" s="228" t="s">
        <v>82</v>
      </c>
      <c r="AY168" s="14" t="s">
        <v>147</v>
      </c>
      <c r="BE168" s="229">
        <f>IF(N168="základní",J168,0)</f>
        <v>0</v>
      </c>
      <c r="BF168" s="229">
        <f>IF(N168="snížená",J168,0)</f>
        <v>0</v>
      </c>
      <c r="BG168" s="229">
        <f>IF(N168="zákl. přenesená",J168,0)</f>
        <v>0</v>
      </c>
      <c r="BH168" s="229">
        <f>IF(N168="sníž. přenesená",J168,0)</f>
        <v>0</v>
      </c>
      <c r="BI168" s="229">
        <f>IF(N168="nulová",J168,0)</f>
        <v>0</v>
      </c>
      <c r="BJ168" s="14" t="s">
        <v>78</v>
      </c>
      <c r="BK168" s="229">
        <f>ROUND(I168*H168,2)</f>
        <v>0</v>
      </c>
      <c r="BL168" s="14" t="s">
        <v>211</v>
      </c>
      <c r="BM168" s="228" t="s">
        <v>2161</v>
      </c>
    </row>
    <row r="169" s="2" customFormat="1" ht="24.15" customHeight="1">
      <c r="A169" s="35"/>
      <c r="B169" s="36"/>
      <c r="C169" s="216" t="s">
        <v>267</v>
      </c>
      <c r="D169" s="216" t="s">
        <v>149</v>
      </c>
      <c r="E169" s="217" t="s">
        <v>1723</v>
      </c>
      <c r="F169" s="218" t="s">
        <v>1724</v>
      </c>
      <c r="G169" s="219" t="s">
        <v>178</v>
      </c>
      <c r="H169" s="220">
        <v>0.61499999999999999</v>
      </c>
      <c r="I169" s="221"/>
      <c r="J169" s="222">
        <f>ROUND(I169*H169,2)</f>
        <v>0</v>
      </c>
      <c r="K169" s="223"/>
      <c r="L169" s="41"/>
      <c r="M169" s="224" t="s">
        <v>1</v>
      </c>
      <c r="N169" s="225" t="s">
        <v>38</v>
      </c>
      <c r="O169" s="88"/>
      <c r="P169" s="226">
        <f>O169*H169</f>
        <v>0</v>
      </c>
      <c r="Q169" s="226">
        <v>0</v>
      </c>
      <c r="R169" s="226">
        <f>Q169*H169</f>
        <v>0</v>
      </c>
      <c r="S169" s="226">
        <v>0</v>
      </c>
      <c r="T169" s="227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8" t="s">
        <v>211</v>
      </c>
      <c r="AT169" s="228" t="s">
        <v>149</v>
      </c>
      <c r="AU169" s="228" t="s">
        <v>82</v>
      </c>
      <c r="AY169" s="14" t="s">
        <v>147</v>
      </c>
      <c r="BE169" s="229">
        <f>IF(N169="základní",J169,0)</f>
        <v>0</v>
      </c>
      <c r="BF169" s="229">
        <f>IF(N169="snížená",J169,0)</f>
        <v>0</v>
      </c>
      <c r="BG169" s="229">
        <f>IF(N169="zákl. přenesená",J169,0)</f>
        <v>0</v>
      </c>
      <c r="BH169" s="229">
        <f>IF(N169="sníž. přenesená",J169,0)</f>
        <v>0</v>
      </c>
      <c r="BI169" s="229">
        <f>IF(N169="nulová",J169,0)</f>
        <v>0</v>
      </c>
      <c r="BJ169" s="14" t="s">
        <v>78</v>
      </c>
      <c r="BK169" s="229">
        <f>ROUND(I169*H169,2)</f>
        <v>0</v>
      </c>
      <c r="BL169" s="14" t="s">
        <v>211</v>
      </c>
      <c r="BM169" s="228" t="s">
        <v>2162</v>
      </c>
    </row>
    <row r="170" s="12" customFormat="1" ht="22.8" customHeight="1">
      <c r="A170" s="12"/>
      <c r="B170" s="200"/>
      <c r="C170" s="201"/>
      <c r="D170" s="202" t="s">
        <v>72</v>
      </c>
      <c r="E170" s="214" t="s">
        <v>2163</v>
      </c>
      <c r="F170" s="214" t="s">
        <v>2164</v>
      </c>
      <c r="G170" s="201"/>
      <c r="H170" s="201"/>
      <c r="I170" s="204"/>
      <c r="J170" s="215">
        <f>BK170</f>
        <v>0</v>
      </c>
      <c r="K170" s="201"/>
      <c r="L170" s="206"/>
      <c r="M170" s="207"/>
      <c r="N170" s="208"/>
      <c r="O170" s="208"/>
      <c r="P170" s="209">
        <f>SUM(P171:P183)</f>
        <v>0</v>
      </c>
      <c r="Q170" s="208"/>
      <c r="R170" s="209">
        <f>SUM(R171:R183)</f>
        <v>0.32715</v>
      </c>
      <c r="S170" s="208"/>
      <c r="T170" s="210">
        <f>SUM(T171:T183)</f>
        <v>0</v>
      </c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R170" s="211" t="s">
        <v>82</v>
      </c>
      <c r="AT170" s="212" t="s">
        <v>72</v>
      </c>
      <c r="AU170" s="212" t="s">
        <v>78</v>
      </c>
      <c r="AY170" s="211" t="s">
        <v>147</v>
      </c>
      <c r="BK170" s="213">
        <f>SUM(BK171:BK183)</f>
        <v>0</v>
      </c>
    </row>
    <row r="171" s="2" customFormat="1" ht="24.15" customHeight="1">
      <c r="A171" s="35"/>
      <c r="B171" s="36"/>
      <c r="C171" s="216" t="s">
        <v>271</v>
      </c>
      <c r="D171" s="216" t="s">
        <v>149</v>
      </c>
      <c r="E171" s="217" t="s">
        <v>2165</v>
      </c>
      <c r="F171" s="218" t="s">
        <v>2166</v>
      </c>
      <c r="G171" s="219" t="s">
        <v>189</v>
      </c>
      <c r="H171" s="220">
        <v>30</v>
      </c>
      <c r="I171" s="221"/>
      <c r="J171" s="222">
        <f>ROUND(I171*H171,2)</f>
        <v>0</v>
      </c>
      <c r="K171" s="223"/>
      <c r="L171" s="41"/>
      <c r="M171" s="224" t="s">
        <v>1</v>
      </c>
      <c r="N171" s="225" t="s">
        <v>38</v>
      </c>
      <c r="O171" s="88"/>
      <c r="P171" s="226">
        <f>O171*H171</f>
        <v>0</v>
      </c>
      <c r="Q171" s="226">
        <v>0.0021199999999999999</v>
      </c>
      <c r="R171" s="226">
        <f>Q171*H171</f>
        <v>0.063600000000000004</v>
      </c>
      <c r="S171" s="226">
        <v>0</v>
      </c>
      <c r="T171" s="227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8" t="s">
        <v>211</v>
      </c>
      <c r="AT171" s="228" t="s">
        <v>149</v>
      </c>
      <c r="AU171" s="228" t="s">
        <v>82</v>
      </c>
      <c r="AY171" s="14" t="s">
        <v>147</v>
      </c>
      <c r="BE171" s="229">
        <f>IF(N171="základní",J171,0)</f>
        <v>0</v>
      </c>
      <c r="BF171" s="229">
        <f>IF(N171="snížená",J171,0)</f>
        <v>0</v>
      </c>
      <c r="BG171" s="229">
        <f>IF(N171="zákl. přenesená",J171,0)</f>
        <v>0</v>
      </c>
      <c r="BH171" s="229">
        <f>IF(N171="sníž. přenesená",J171,0)</f>
        <v>0</v>
      </c>
      <c r="BI171" s="229">
        <f>IF(N171="nulová",J171,0)</f>
        <v>0</v>
      </c>
      <c r="BJ171" s="14" t="s">
        <v>78</v>
      </c>
      <c r="BK171" s="229">
        <f>ROUND(I171*H171,2)</f>
        <v>0</v>
      </c>
      <c r="BL171" s="14" t="s">
        <v>211</v>
      </c>
      <c r="BM171" s="228" t="s">
        <v>2167</v>
      </c>
    </row>
    <row r="172" s="2" customFormat="1" ht="24.15" customHeight="1">
      <c r="A172" s="35"/>
      <c r="B172" s="36"/>
      <c r="C172" s="216" t="s">
        <v>275</v>
      </c>
      <c r="D172" s="216" t="s">
        <v>149</v>
      </c>
      <c r="E172" s="217" t="s">
        <v>2168</v>
      </c>
      <c r="F172" s="218" t="s">
        <v>2169</v>
      </c>
      <c r="G172" s="219" t="s">
        <v>222</v>
      </c>
      <c r="H172" s="220">
        <v>111</v>
      </c>
      <c r="I172" s="221"/>
      <c r="J172" s="222">
        <f>ROUND(I172*H172,2)</f>
        <v>0</v>
      </c>
      <c r="K172" s="223"/>
      <c r="L172" s="41"/>
      <c r="M172" s="224" t="s">
        <v>1</v>
      </c>
      <c r="N172" s="225" t="s">
        <v>38</v>
      </c>
      <c r="O172" s="88"/>
      <c r="P172" s="226">
        <f>O172*H172</f>
        <v>0</v>
      </c>
      <c r="Q172" s="226">
        <v>0.00048000000000000001</v>
      </c>
      <c r="R172" s="226">
        <f>Q172*H172</f>
        <v>0.053280000000000001</v>
      </c>
      <c r="S172" s="226">
        <v>0</v>
      </c>
      <c r="T172" s="227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8" t="s">
        <v>211</v>
      </c>
      <c r="AT172" s="228" t="s">
        <v>149</v>
      </c>
      <c r="AU172" s="228" t="s">
        <v>82</v>
      </c>
      <c r="AY172" s="14" t="s">
        <v>147</v>
      </c>
      <c r="BE172" s="229">
        <f>IF(N172="základní",J172,0)</f>
        <v>0</v>
      </c>
      <c r="BF172" s="229">
        <f>IF(N172="snížená",J172,0)</f>
        <v>0</v>
      </c>
      <c r="BG172" s="229">
        <f>IF(N172="zákl. přenesená",J172,0)</f>
        <v>0</v>
      </c>
      <c r="BH172" s="229">
        <f>IF(N172="sníž. přenesená",J172,0)</f>
        <v>0</v>
      </c>
      <c r="BI172" s="229">
        <f>IF(N172="nulová",J172,0)</f>
        <v>0</v>
      </c>
      <c r="BJ172" s="14" t="s">
        <v>78</v>
      </c>
      <c r="BK172" s="229">
        <f>ROUND(I172*H172,2)</f>
        <v>0</v>
      </c>
      <c r="BL172" s="14" t="s">
        <v>211</v>
      </c>
      <c r="BM172" s="228" t="s">
        <v>2170</v>
      </c>
    </row>
    <row r="173" s="2" customFormat="1" ht="24.15" customHeight="1">
      <c r="A173" s="35"/>
      <c r="B173" s="36"/>
      <c r="C173" s="216" t="s">
        <v>279</v>
      </c>
      <c r="D173" s="216" t="s">
        <v>149</v>
      </c>
      <c r="E173" s="217" t="s">
        <v>2171</v>
      </c>
      <c r="F173" s="218" t="s">
        <v>2172</v>
      </c>
      <c r="G173" s="219" t="s">
        <v>222</v>
      </c>
      <c r="H173" s="220">
        <v>78.200000000000003</v>
      </c>
      <c r="I173" s="221"/>
      <c r="J173" s="222">
        <f>ROUND(I173*H173,2)</f>
        <v>0</v>
      </c>
      <c r="K173" s="223"/>
      <c r="L173" s="41"/>
      <c r="M173" s="224" t="s">
        <v>1</v>
      </c>
      <c r="N173" s="225" t="s">
        <v>38</v>
      </c>
      <c r="O173" s="88"/>
      <c r="P173" s="226">
        <f>O173*H173</f>
        <v>0</v>
      </c>
      <c r="Q173" s="226">
        <v>0.00060999999999999997</v>
      </c>
      <c r="R173" s="226">
        <f>Q173*H173</f>
        <v>0.047702000000000001</v>
      </c>
      <c r="S173" s="226">
        <v>0</v>
      </c>
      <c r="T173" s="227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8" t="s">
        <v>211</v>
      </c>
      <c r="AT173" s="228" t="s">
        <v>149</v>
      </c>
      <c r="AU173" s="228" t="s">
        <v>82</v>
      </c>
      <c r="AY173" s="14" t="s">
        <v>147</v>
      </c>
      <c r="BE173" s="229">
        <f>IF(N173="základní",J173,0)</f>
        <v>0</v>
      </c>
      <c r="BF173" s="229">
        <f>IF(N173="snížená",J173,0)</f>
        <v>0</v>
      </c>
      <c r="BG173" s="229">
        <f>IF(N173="zákl. přenesená",J173,0)</f>
        <v>0</v>
      </c>
      <c r="BH173" s="229">
        <f>IF(N173="sníž. přenesená",J173,0)</f>
        <v>0</v>
      </c>
      <c r="BI173" s="229">
        <f>IF(N173="nulová",J173,0)</f>
        <v>0</v>
      </c>
      <c r="BJ173" s="14" t="s">
        <v>78</v>
      </c>
      <c r="BK173" s="229">
        <f>ROUND(I173*H173,2)</f>
        <v>0</v>
      </c>
      <c r="BL173" s="14" t="s">
        <v>211</v>
      </c>
      <c r="BM173" s="228" t="s">
        <v>2173</v>
      </c>
    </row>
    <row r="174" s="2" customFormat="1" ht="24.15" customHeight="1">
      <c r="A174" s="35"/>
      <c r="B174" s="36"/>
      <c r="C174" s="216" t="s">
        <v>283</v>
      </c>
      <c r="D174" s="216" t="s">
        <v>149</v>
      </c>
      <c r="E174" s="217" t="s">
        <v>2174</v>
      </c>
      <c r="F174" s="218" t="s">
        <v>2175</v>
      </c>
      <c r="G174" s="219" t="s">
        <v>222</v>
      </c>
      <c r="H174" s="220">
        <v>25</v>
      </c>
      <c r="I174" s="221"/>
      <c r="J174" s="222">
        <f>ROUND(I174*H174,2)</f>
        <v>0</v>
      </c>
      <c r="K174" s="223"/>
      <c r="L174" s="41"/>
      <c r="M174" s="224" t="s">
        <v>1</v>
      </c>
      <c r="N174" s="225" t="s">
        <v>38</v>
      </c>
      <c r="O174" s="88"/>
      <c r="P174" s="226">
        <f>O174*H174</f>
        <v>0</v>
      </c>
      <c r="Q174" s="226">
        <v>0.00075000000000000002</v>
      </c>
      <c r="R174" s="226">
        <f>Q174*H174</f>
        <v>0.018749999999999999</v>
      </c>
      <c r="S174" s="226">
        <v>0</v>
      </c>
      <c r="T174" s="227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8" t="s">
        <v>211</v>
      </c>
      <c r="AT174" s="228" t="s">
        <v>149</v>
      </c>
      <c r="AU174" s="228" t="s">
        <v>82</v>
      </c>
      <c r="AY174" s="14" t="s">
        <v>147</v>
      </c>
      <c r="BE174" s="229">
        <f>IF(N174="základní",J174,0)</f>
        <v>0</v>
      </c>
      <c r="BF174" s="229">
        <f>IF(N174="snížená",J174,0)</f>
        <v>0</v>
      </c>
      <c r="BG174" s="229">
        <f>IF(N174="zákl. přenesená",J174,0)</f>
        <v>0</v>
      </c>
      <c r="BH174" s="229">
        <f>IF(N174="sníž. přenesená",J174,0)</f>
        <v>0</v>
      </c>
      <c r="BI174" s="229">
        <f>IF(N174="nulová",J174,0)</f>
        <v>0</v>
      </c>
      <c r="BJ174" s="14" t="s">
        <v>78</v>
      </c>
      <c r="BK174" s="229">
        <f>ROUND(I174*H174,2)</f>
        <v>0</v>
      </c>
      <c r="BL174" s="14" t="s">
        <v>211</v>
      </c>
      <c r="BM174" s="228" t="s">
        <v>2176</v>
      </c>
    </row>
    <row r="175" s="2" customFormat="1" ht="24.15" customHeight="1">
      <c r="A175" s="35"/>
      <c r="B175" s="36"/>
      <c r="C175" s="216" t="s">
        <v>287</v>
      </c>
      <c r="D175" s="216" t="s">
        <v>149</v>
      </c>
      <c r="E175" s="217" t="s">
        <v>2177</v>
      </c>
      <c r="F175" s="218" t="s">
        <v>2178</v>
      </c>
      <c r="G175" s="219" t="s">
        <v>222</v>
      </c>
      <c r="H175" s="220">
        <v>15</v>
      </c>
      <c r="I175" s="221"/>
      <c r="J175" s="222">
        <f>ROUND(I175*H175,2)</f>
        <v>0</v>
      </c>
      <c r="K175" s="223"/>
      <c r="L175" s="41"/>
      <c r="M175" s="224" t="s">
        <v>1</v>
      </c>
      <c r="N175" s="225" t="s">
        <v>38</v>
      </c>
      <c r="O175" s="88"/>
      <c r="P175" s="226">
        <f>O175*H175</f>
        <v>0</v>
      </c>
      <c r="Q175" s="226">
        <v>0.0012899999999999999</v>
      </c>
      <c r="R175" s="226">
        <f>Q175*H175</f>
        <v>0.019349999999999999</v>
      </c>
      <c r="S175" s="226">
        <v>0</v>
      </c>
      <c r="T175" s="227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8" t="s">
        <v>211</v>
      </c>
      <c r="AT175" s="228" t="s">
        <v>149</v>
      </c>
      <c r="AU175" s="228" t="s">
        <v>82</v>
      </c>
      <c r="AY175" s="14" t="s">
        <v>147</v>
      </c>
      <c r="BE175" s="229">
        <f>IF(N175="základní",J175,0)</f>
        <v>0</v>
      </c>
      <c r="BF175" s="229">
        <f>IF(N175="snížená",J175,0)</f>
        <v>0</v>
      </c>
      <c r="BG175" s="229">
        <f>IF(N175="zákl. přenesená",J175,0)</f>
        <v>0</v>
      </c>
      <c r="BH175" s="229">
        <f>IF(N175="sníž. přenesená",J175,0)</f>
        <v>0</v>
      </c>
      <c r="BI175" s="229">
        <f>IF(N175="nulová",J175,0)</f>
        <v>0</v>
      </c>
      <c r="BJ175" s="14" t="s">
        <v>78</v>
      </c>
      <c r="BK175" s="229">
        <f>ROUND(I175*H175,2)</f>
        <v>0</v>
      </c>
      <c r="BL175" s="14" t="s">
        <v>211</v>
      </c>
      <c r="BM175" s="228" t="s">
        <v>2179</v>
      </c>
    </row>
    <row r="176" s="2" customFormat="1" ht="24.15" customHeight="1">
      <c r="A176" s="35"/>
      <c r="B176" s="36"/>
      <c r="C176" s="216" t="s">
        <v>291</v>
      </c>
      <c r="D176" s="216" t="s">
        <v>149</v>
      </c>
      <c r="E176" s="217" t="s">
        <v>2180</v>
      </c>
      <c r="F176" s="218" t="s">
        <v>2181</v>
      </c>
      <c r="G176" s="219" t="s">
        <v>222</v>
      </c>
      <c r="H176" s="220">
        <v>18</v>
      </c>
      <c r="I176" s="221"/>
      <c r="J176" s="222">
        <f>ROUND(I176*H176,2)</f>
        <v>0</v>
      </c>
      <c r="K176" s="223"/>
      <c r="L176" s="41"/>
      <c r="M176" s="224" t="s">
        <v>1</v>
      </c>
      <c r="N176" s="225" t="s">
        <v>38</v>
      </c>
      <c r="O176" s="88"/>
      <c r="P176" s="226">
        <f>O176*H176</f>
        <v>0</v>
      </c>
      <c r="Q176" s="226">
        <v>0.0016100000000000001</v>
      </c>
      <c r="R176" s="226">
        <f>Q176*H176</f>
        <v>0.028980000000000002</v>
      </c>
      <c r="S176" s="226">
        <v>0</v>
      </c>
      <c r="T176" s="227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8" t="s">
        <v>211</v>
      </c>
      <c r="AT176" s="228" t="s">
        <v>149</v>
      </c>
      <c r="AU176" s="228" t="s">
        <v>82</v>
      </c>
      <c r="AY176" s="14" t="s">
        <v>147</v>
      </c>
      <c r="BE176" s="229">
        <f>IF(N176="základní",J176,0)</f>
        <v>0</v>
      </c>
      <c r="BF176" s="229">
        <f>IF(N176="snížená",J176,0)</f>
        <v>0</v>
      </c>
      <c r="BG176" s="229">
        <f>IF(N176="zákl. přenesená",J176,0)</f>
        <v>0</v>
      </c>
      <c r="BH176" s="229">
        <f>IF(N176="sníž. přenesená",J176,0)</f>
        <v>0</v>
      </c>
      <c r="BI176" s="229">
        <f>IF(N176="nulová",J176,0)</f>
        <v>0</v>
      </c>
      <c r="BJ176" s="14" t="s">
        <v>78</v>
      </c>
      <c r="BK176" s="229">
        <f>ROUND(I176*H176,2)</f>
        <v>0</v>
      </c>
      <c r="BL176" s="14" t="s">
        <v>211</v>
      </c>
      <c r="BM176" s="228" t="s">
        <v>2182</v>
      </c>
    </row>
    <row r="177" s="2" customFormat="1" ht="33" customHeight="1">
      <c r="A177" s="35"/>
      <c r="B177" s="36"/>
      <c r="C177" s="216" t="s">
        <v>295</v>
      </c>
      <c r="D177" s="216" t="s">
        <v>149</v>
      </c>
      <c r="E177" s="217" t="s">
        <v>2183</v>
      </c>
      <c r="F177" s="218" t="s">
        <v>2184</v>
      </c>
      <c r="G177" s="219" t="s">
        <v>222</v>
      </c>
      <c r="H177" s="220">
        <v>18</v>
      </c>
      <c r="I177" s="221"/>
      <c r="J177" s="222">
        <f>ROUND(I177*H177,2)</f>
        <v>0</v>
      </c>
      <c r="K177" s="223"/>
      <c r="L177" s="41"/>
      <c r="M177" s="224" t="s">
        <v>1</v>
      </c>
      <c r="N177" s="225" t="s">
        <v>38</v>
      </c>
      <c r="O177" s="88"/>
      <c r="P177" s="226">
        <f>O177*H177</f>
        <v>0</v>
      </c>
      <c r="Q177" s="226">
        <v>6.0000000000000002E-05</v>
      </c>
      <c r="R177" s="226">
        <f>Q177*H177</f>
        <v>0.00108</v>
      </c>
      <c r="S177" s="226">
        <v>0</v>
      </c>
      <c r="T177" s="227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8" t="s">
        <v>211</v>
      </c>
      <c r="AT177" s="228" t="s">
        <v>149</v>
      </c>
      <c r="AU177" s="228" t="s">
        <v>82</v>
      </c>
      <c r="AY177" s="14" t="s">
        <v>147</v>
      </c>
      <c r="BE177" s="229">
        <f>IF(N177="základní",J177,0)</f>
        <v>0</v>
      </c>
      <c r="BF177" s="229">
        <f>IF(N177="snížená",J177,0)</f>
        <v>0</v>
      </c>
      <c r="BG177" s="229">
        <f>IF(N177="zákl. přenesená",J177,0)</f>
        <v>0</v>
      </c>
      <c r="BH177" s="229">
        <f>IF(N177="sníž. přenesená",J177,0)</f>
        <v>0</v>
      </c>
      <c r="BI177" s="229">
        <f>IF(N177="nulová",J177,0)</f>
        <v>0</v>
      </c>
      <c r="BJ177" s="14" t="s">
        <v>78</v>
      </c>
      <c r="BK177" s="229">
        <f>ROUND(I177*H177,2)</f>
        <v>0</v>
      </c>
      <c r="BL177" s="14" t="s">
        <v>211</v>
      </c>
      <c r="BM177" s="228" t="s">
        <v>2185</v>
      </c>
    </row>
    <row r="178" s="2" customFormat="1" ht="16.5" customHeight="1">
      <c r="A178" s="35"/>
      <c r="B178" s="36"/>
      <c r="C178" s="216" t="s">
        <v>299</v>
      </c>
      <c r="D178" s="216" t="s">
        <v>149</v>
      </c>
      <c r="E178" s="217" t="s">
        <v>2186</v>
      </c>
      <c r="F178" s="218" t="s">
        <v>2187</v>
      </c>
      <c r="G178" s="219" t="s">
        <v>222</v>
      </c>
      <c r="H178" s="220">
        <v>247.19999999999999</v>
      </c>
      <c r="I178" s="221"/>
      <c r="J178" s="222">
        <f>ROUND(I178*H178,2)</f>
        <v>0</v>
      </c>
      <c r="K178" s="223"/>
      <c r="L178" s="41"/>
      <c r="M178" s="224" t="s">
        <v>1</v>
      </c>
      <c r="N178" s="225" t="s">
        <v>38</v>
      </c>
      <c r="O178" s="88"/>
      <c r="P178" s="226">
        <f>O178*H178</f>
        <v>0</v>
      </c>
      <c r="Q178" s="226">
        <v>0</v>
      </c>
      <c r="R178" s="226">
        <f>Q178*H178</f>
        <v>0</v>
      </c>
      <c r="S178" s="226">
        <v>0</v>
      </c>
      <c r="T178" s="227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8" t="s">
        <v>211</v>
      </c>
      <c r="AT178" s="228" t="s">
        <v>149</v>
      </c>
      <c r="AU178" s="228" t="s">
        <v>82</v>
      </c>
      <c r="AY178" s="14" t="s">
        <v>147</v>
      </c>
      <c r="BE178" s="229">
        <f>IF(N178="základní",J178,0)</f>
        <v>0</v>
      </c>
      <c r="BF178" s="229">
        <f>IF(N178="snížená",J178,0)</f>
        <v>0</v>
      </c>
      <c r="BG178" s="229">
        <f>IF(N178="zákl. přenesená",J178,0)</f>
        <v>0</v>
      </c>
      <c r="BH178" s="229">
        <f>IF(N178="sníž. přenesená",J178,0)</f>
        <v>0</v>
      </c>
      <c r="BI178" s="229">
        <f>IF(N178="nulová",J178,0)</f>
        <v>0</v>
      </c>
      <c r="BJ178" s="14" t="s">
        <v>78</v>
      </c>
      <c r="BK178" s="229">
        <f>ROUND(I178*H178,2)</f>
        <v>0</v>
      </c>
      <c r="BL178" s="14" t="s">
        <v>211</v>
      </c>
      <c r="BM178" s="228" t="s">
        <v>2188</v>
      </c>
    </row>
    <row r="179" s="2" customFormat="1" ht="16.5" customHeight="1">
      <c r="A179" s="35"/>
      <c r="B179" s="36"/>
      <c r="C179" s="216" t="s">
        <v>303</v>
      </c>
      <c r="D179" s="216" t="s">
        <v>149</v>
      </c>
      <c r="E179" s="217" t="s">
        <v>2189</v>
      </c>
      <c r="F179" s="218" t="s">
        <v>2190</v>
      </c>
      <c r="G179" s="219" t="s">
        <v>222</v>
      </c>
      <c r="H179" s="220">
        <v>247.19999999999999</v>
      </c>
      <c r="I179" s="221"/>
      <c r="J179" s="222">
        <f>ROUND(I179*H179,2)</f>
        <v>0</v>
      </c>
      <c r="K179" s="223"/>
      <c r="L179" s="41"/>
      <c r="M179" s="224" t="s">
        <v>1</v>
      </c>
      <c r="N179" s="225" t="s">
        <v>38</v>
      </c>
      <c r="O179" s="88"/>
      <c r="P179" s="226">
        <f>O179*H179</f>
        <v>0</v>
      </c>
      <c r="Q179" s="226">
        <v>0.00019000000000000001</v>
      </c>
      <c r="R179" s="226">
        <f>Q179*H179</f>
        <v>0.046968000000000003</v>
      </c>
      <c r="S179" s="226">
        <v>0</v>
      </c>
      <c r="T179" s="227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8" t="s">
        <v>211</v>
      </c>
      <c r="AT179" s="228" t="s">
        <v>149</v>
      </c>
      <c r="AU179" s="228" t="s">
        <v>82</v>
      </c>
      <c r="AY179" s="14" t="s">
        <v>147</v>
      </c>
      <c r="BE179" s="229">
        <f>IF(N179="základní",J179,0)</f>
        <v>0</v>
      </c>
      <c r="BF179" s="229">
        <f>IF(N179="snížená",J179,0)</f>
        <v>0</v>
      </c>
      <c r="BG179" s="229">
        <f>IF(N179="zákl. přenesená",J179,0)</f>
        <v>0</v>
      </c>
      <c r="BH179" s="229">
        <f>IF(N179="sníž. přenesená",J179,0)</f>
        <v>0</v>
      </c>
      <c r="BI179" s="229">
        <f>IF(N179="nulová",J179,0)</f>
        <v>0</v>
      </c>
      <c r="BJ179" s="14" t="s">
        <v>78</v>
      </c>
      <c r="BK179" s="229">
        <f>ROUND(I179*H179,2)</f>
        <v>0</v>
      </c>
      <c r="BL179" s="14" t="s">
        <v>211</v>
      </c>
      <c r="BM179" s="228" t="s">
        <v>2191</v>
      </c>
    </row>
    <row r="180" s="2" customFormat="1" ht="33" customHeight="1">
      <c r="A180" s="35"/>
      <c r="B180" s="36"/>
      <c r="C180" s="216" t="s">
        <v>307</v>
      </c>
      <c r="D180" s="216" t="s">
        <v>149</v>
      </c>
      <c r="E180" s="217" t="s">
        <v>2192</v>
      </c>
      <c r="F180" s="218" t="s">
        <v>2193</v>
      </c>
      <c r="G180" s="219" t="s">
        <v>222</v>
      </c>
      <c r="H180" s="220">
        <v>189.19999999999999</v>
      </c>
      <c r="I180" s="221"/>
      <c r="J180" s="222">
        <f>ROUND(I180*H180,2)</f>
        <v>0</v>
      </c>
      <c r="K180" s="223"/>
      <c r="L180" s="41"/>
      <c r="M180" s="224" t="s">
        <v>1</v>
      </c>
      <c r="N180" s="225" t="s">
        <v>38</v>
      </c>
      <c r="O180" s="88"/>
      <c r="P180" s="226">
        <f>O180*H180</f>
        <v>0</v>
      </c>
      <c r="Q180" s="226">
        <v>0.00020000000000000001</v>
      </c>
      <c r="R180" s="226">
        <f>Q180*H180</f>
        <v>0.037839999999999999</v>
      </c>
      <c r="S180" s="226">
        <v>0</v>
      </c>
      <c r="T180" s="227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8" t="s">
        <v>211</v>
      </c>
      <c r="AT180" s="228" t="s">
        <v>149</v>
      </c>
      <c r="AU180" s="228" t="s">
        <v>82</v>
      </c>
      <c r="AY180" s="14" t="s">
        <v>147</v>
      </c>
      <c r="BE180" s="229">
        <f>IF(N180="základní",J180,0)</f>
        <v>0</v>
      </c>
      <c r="BF180" s="229">
        <f>IF(N180="snížená",J180,0)</f>
        <v>0</v>
      </c>
      <c r="BG180" s="229">
        <f>IF(N180="zákl. přenesená",J180,0)</f>
        <v>0</v>
      </c>
      <c r="BH180" s="229">
        <f>IF(N180="sníž. přenesená",J180,0)</f>
        <v>0</v>
      </c>
      <c r="BI180" s="229">
        <f>IF(N180="nulová",J180,0)</f>
        <v>0</v>
      </c>
      <c r="BJ180" s="14" t="s">
        <v>78</v>
      </c>
      <c r="BK180" s="229">
        <f>ROUND(I180*H180,2)</f>
        <v>0</v>
      </c>
      <c r="BL180" s="14" t="s">
        <v>211</v>
      </c>
      <c r="BM180" s="228" t="s">
        <v>2194</v>
      </c>
    </row>
    <row r="181" s="2" customFormat="1" ht="33" customHeight="1">
      <c r="A181" s="35"/>
      <c r="B181" s="36"/>
      <c r="C181" s="216" t="s">
        <v>311</v>
      </c>
      <c r="D181" s="216" t="s">
        <v>149</v>
      </c>
      <c r="E181" s="217" t="s">
        <v>2195</v>
      </c>
      <c r="F181" s="218" t="s">
        <v>2196</v>
      </c>
      <c r="G181" s="219" t="s">
        <v>222</v>
      </c>
      <c r="H181" s="220">
        <v>40</v>
      </c>
      <c r="I181" s="221"/>
      <c r="J181" s="222">
        <f>ROUND(I181*H181,2)</f>
        <v>0</v>
      </c>
      <c r="K181" s="223"/>
      <c r="L181" s="41"/>
      <c r="M181" s="224" t="s">
        <v>1</v>
      </c>
      <c r="N181" s="225" t="s">
        <v>38</v>
      </c>
      <c r="O181" s="88"/>
      <c r="P181" s="226">
        <f>O181*H181</f>
        <v>0</v>
      </c>
      <c r="Q181" s="226">
        <v>0.00024000000000000001</v>
      </c>
      <c r="R181" s="226">
        <f>Q181*H181</f>
        <v>0.0096000000000000009</v>
      </c>
      <c r="S181" s="226">
        <v>0</v>
      </c>
      <c r="T181" s="227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8" t="s">
        <v>211</v>
      </c>
      <c r="AT181" s="228" t="s">
        <v>149</v>
      </c>
      <c r="AU181" s="228" t="s">
        <v>82</v>
      </c>
      <c r="AY181" s="14" t="s">
        <v>147</v>
      </c>
      <c r="BE181" s="229">
        <f>IF(N181="základní",J181,0)</f>
        <v>0</v>
      </c>
      <c r="BF181" s="229">
        <f>IF(N181="snížená",J181,0)</f>
        <v>0</v>
      </c>
      <c r="BG181" s="229">
        <f>IF(N181="zákl. přenesená",J181,0)</f>
        <v>0</v>
      </c>
      <c r="BH181" s="229">
        <f>IF(N181="sníž. přenesená",J181,0)</f>
        <v>0</v>
      </c>
      <c r="BI181" s="229">
        <f>IF(N181="nulová",J181,0)</f>
        <v>0</v>
      </c>
      <c r="BJ181" s="14" t="s">
        <v>78</v>
      </c>
      <c r="BK181" s="229">
        <f>ROUND(I181*H181,2)</f>
        <v>0</v>
      </c>
      <c r="BL181" s="14" t="s">
        <v>211</v>
      </c>
      <c r="BM181" s="228" t="s">
        <v>2197</v>
      </c>
    </row>
    <row r="182" s="2" customFormat="1" ht="24.15" customHeight="1">
      <c r="A182" s="35"/>
      <c r="B182" s="36"/>
      <c r="C182" s="216" t="s">
        <v>315</v>
      </c>
      <c r="D182" s="216" t="s">
        <v>149</v>
      </c>
      <c r="E182" s="217" t="s">
        <v>2198</v>
      </c>
      <c r="F182" s="218" t="s">
        <v>2199</v>
      </c>
      <c r="G182" s="219" t="s">
        <v>178</v>
      </c>
      <c r="H182" s="220">
        <v>0.32700000000000001</v>
      </c>
      <c r="I182" s="221"/>
      <c r="J182" s="222">
        <f>ROUND(I182*H182,2)</f>
        <v>0</v>
      </c>
      <c r="K182" s="223"/>
      <c r="L182" s="41"/>
      <c r="M182" s="224" t="s">
        <v>1</v>
      </c>
      <c r="N182" s="225" t="s">
        <v>38</v>
      </c>
      <c r="O182" s="88"/>
      <c r="P182" s="226">
        <f>O182*H182</f>
        <v>0</v>
      </c>
      <c r="Q182" s="226">
        <v>0</v>
      </c>
      <c r="R182" s="226">
        <f>Q182*H182</f>
        <v>0</v>
      </c>
      <c r="S182" s="226">
        <v>0</v>
      </c>
      <c r="T182" s="227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8" t="s">
        <v>211</v>
      </c>
      <c r="AT182" s="228" t="s">
        <v>149</v>
      </c>
      <c r="AU182" s="228" t="s">
        <v>82</v>
      </c>
      <c r="AY182" s="14" t="s">
        <v>147</v>
      </c>
      <c r="BE182" s="229">
        <f>IF(N182="základní",J182,0)</f>
        <v>0</v>
      </c>
      <c r="BF182" s="229">
        <f>IF(N182="snížená",J182,0)</f>
        <v>0</v>
      </c>
      <c r="BG182" s="229">
        <f>IF(N182="zákl. přenesená",J182,0)</f>
        <v>0</v>
      </c>
      <c r="BH182" s="229">
        <f>IF(N182="sníž. přenesená",J182,0)</f>
        <v>0</v>
      </c>
      <c r="BI182" s="229">
        <f>IF(N182="nulová",J182,0)</f>
        <v>0</v>
      </c>
      <c r="BJ182" s="14" t="s">
        <v>78</v>
      </c>
      <c r="BK182" s="229">
        <f>ROUND(I182*H182,2)</f>
        <v>0</v>
      </c>
      <c r="BL182" s="14" t="s">
        <v>211</v>
      </c>
      <c r="BM182" s="228" t="s">
        <v>2200</v>
      </c>
    </row>
    <row r="183" s="2" customFormat="1" ht="33" customHeight="1">
      <c r="A183" s="35"/>
      <c r="B183" s="36"/>
      <c r="C183" s="216" t="s">
        <v>319</v>
      </c>
      <c r="D183" s="216" t="s">
        <v>149</v>
      </c>
      <c r="E183" s="217" t="s">
        <v>2201</v>
      </c>
      <c r="F183" s="218" t="s">
        <v>2202</v>
      </c>
      <c r="G183" s="219" t="s">
        <v>178</v>
      </c>
      <c r="H183" s="220">
        <v>1.635</v>
      </c>
      <c r="I183" s="221"/>
      <c r="J183" s="222">
        <f>ROUND(I183*H183,2)</f>
        <v>0</v>
      </c>
      <c r="K183" s="223"/>
      <c r="L183" s="41"/>
      <c r="M183" s="224" t="s">
        <v>1</v>
      </c>
      <c r="N183" s="225" t="s">
        <v>38</v>
      </c>
      <c r="O183" s="88"/>
      <c r="P183" s="226">
        <f>O183*H183</f>
        <v>0</v>
      </c>
      <c r="Q183" s="226">
        <v>0</v>
      </c>
      <c r="R183" s="226">
        <f>Q183*H183</f>
        <v>0</v>
      </c>
      <c r="S183" s="226">
        <v>0</v>
      </c>
      <c r="T183" s="227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8" t="s">
        <v>211</v>
      </c>
      <c r="AT183" s="228" t="s">
        <v>149</v>
      </c>
      <c r="AU183" s="228" t="s">
        <v>82</v>
      </c>
      <c r="AY183" s="14" t="s">
        <v>147</v>
      </c>
      <c r="BE183" s="229">
        <f>IF(N183="základní",J183,0)</f>
        <v>0</v>
      </c>
      <c r="BF183" s="229">
        <f>IF(N183="snížená",J183,0)</f>
        <v>0</v>
      </c>
      <c r="BG183" s="229">
        <f>IF(N183="zákl. přenesená",J183,0)</f>
        <v>0</v>
      </c>
      <c r="BH183" s="229">
        <f>IF(N183="sníž. přenesená",J183,0)</f>
        <v>0</v>
      </c>
      <c r="BI183" s="229">
        <f>IF(N183="nulová",J183,0)</f>
        <v>0</v>
      </c>
      <c r="BJ183" s="14" t="s">
        <v>78</v>
      </c>
      <c r="BK183" s="229">
        <f>ROUND(I183*H183,2)</f>
        <v>0</v>
      </c>
      <c r="BL183" s="14" t="s">
        <v>211</v>
      </c>
      <c r="BM183" s="228" t="s">
        <v>2203</v>
      </c>
    </row>
    <row r="184" s="12" customFormat="1" ht="22.8" customHeight="1">
      <c r="A184" s="12"/>
      <c r="B184" s="200"/>
      <c r="C184" s="201"/>
      <c r="D184" s="202" t="s">
        <v>72</v>
      </c>
      <c r="E184" s="214" t="s">
        <v>1726</v>
      </c>
      <c r="F184" s="214" t="s">
        <v>1727</v>
      </c>
      <c r="G184" s="201"/>
      <c r="H184" s="201"/>
      <c r="I184" s="204"/>
      <c r="J184" s="215">
        <f>BK184</f>
        <v>0</v>
      </c>
      <c r="K184" s="201"/>
      <c r="L184" s="206"/>
      <c r="M184" s="207"/>
      <c r="N184" s="208"/>
      <c r="O184" s="208"/>
      <c r="P184" s="209">
        <f>SUM(P185:P206)</f>
        <v>0</v>
      </c>
      <c r="Q184" s="208"/>
      <c r="R184" s="209">
        <f>SUM(R185:R206)</f>
        <v>0.036870000000000007</v>
      </c>
      <c r="S184" s="208"/>
      <c r="T184" s="210">
        <f>SUM(T185:T206)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1" t="s">
        <v>82</v>
      </c>
      <c r="AT184" s="212" t="s">
        <v>72</v>
      </c>
      <c r="AU184" s="212" t="s">
        <v>78</v>
      </c>
      <c r="AY184" s="211" t="s">
        <v>147</v>
      </c>
      <c r="BK184" s="213">
        <f>SUM(BK185:BK206)</f>
        <v>0</v>
      </c>
    </row>
    <row r="185" s="2" customFormat="1" ht="24.15" customHeight="1">
      <c r="A185" s="35"/>
      <c r="B185" s="36"/>
      <c r="C185" s="216" t="s">
        <v>323</v>
      </c>
      <c r="D185" s="216" t="s">
        <v>149</v>
      </c>
      <c r="E185" s="217" t="s">
        <v>2204</v>
      </c>
      <c r="F185" s="218" t="s">
        <v>2205</v>
      </c>
      <c r="G185" s="219" t="s">
        <v>189</v>
      </c>
      <c r="H185" s="220">
        <v>1</v>
      </c>
      <c r="I185" s="221"/>
      <c r="J185" s="222">
        <f>ROUND(I185*H185,2)</f>
        <v>0</v>
      </c>
      <c r="K185" s="223"/>
      <c r="L185" s="41"/>
      <c r="M185" s="224" t="s">
        <v>1</v>
      </c>
      <c r="N185" s="225" t="s">
        <v>38</v>
      </c>
      <c r="O185" s="88"/>
      <c r="P185" s="226">
        <f>O185*H185</f>
        <v>0</v>
      </c>
      <c r="Q185" s="226">
        <v>0.00122</v>
      </c>
      <c r="R185" s="226">
        <f>Q185*H185</f>
        <v>0.00122</v>
      </c>
      <c r="S185" s="226">
        <v>0</v>
      </c>
      <c r="T185" s="227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8" t="s">
        <v>211</v>
      </c>
      <c r="AT185" s="228" t="s">
        <v>149</v>
      </c>
      <c r="AU185" s="228" t="s">
        <v>82</v>
      </c>
      <c r="AY185" s="14" t="s">
        <v>147</v>
      </c>
      <c r="BE185" s="229">
        <f>IF(N185="základní",J185,0)</f>
        <v>0</v>
      </c>
      <c r="BF185" s="229">
        <f>IF(N185="snížená",J185,0)</f>
        <v>0</v>
      </c>
      <c r="BG185" s="229">
        <f>IF(N185="zákl. přenesená",J185,0)</f>
        <v>0</v>
      </c>
      <c r="BH185" s="229">
        <f>IF(N185="sníž. přenesená",J185,0)</f>
        <v>0</v>
      </c>
      <c r="BI185" s="229">
        <f>IF(N185="nulová",J185,0)</f>
        <v>0</v>
      </c>
      <c r="BJ185" s="14" t="s">
        <v>78</v>
      </c>
      <c r="BK185" s="229">
        <f>ROUND(I185*H185,2)</f>
        <v>0</v>
      </c>
      <c r="BL185" s="14" t="s">
        <v>211</v>
      </c>
      <c r="BM185" s="228" t="s">
        <v>2206</v>
      </c>
    </row>
    <row r="186" s="2" customFormat="1" ht="24.15" customHeight="1">
      <c r="A186" s="35"/>
      <c r="B186" s="36"/>
      <c r="C186" s="216" t="s">
        <v>327</v>
      </c>
      <c r="D186" s="216" t="s">
        <v>149</v>
      </c>
      <c r="E186" s="217" t="s">
        <v>2207</v>
      </c>
      <c r="F186" s="218" t="s">
        <v>2208</v>
      </c>
      <c r="G186" s="219" t="s">
        <v>189</v>
      </c>
      <c r="H186" s="220">
        <v>25</v>
      </c>
      <c r="I186" s="221"/>
      <c r="J186" s="222">
        <f>ROUND(I186*H186,2)</f>
        <v>0</v>
      </c>
      <c r="K186" s="223"/>
      <c r="L186" s="41"/>
      <c r="M186" s="224" t="s">
        <v>1</v>
      </c>
      <c r="N186" s="225" t="s">
        <v>38</v>
      </c>
      <c r="O186" s="88"/>
      <c r="P186" s="226">
        <f>O186*H186</f>
        <v>0</v>
      </c>
      <c r="Q186" s="226">
        <v>0.00013999999999999999</v>
      </c>
      <c r="R186" s="226">
        <f>Q186*H186</f>
        <v>0.0034999999999999996</v>
      </c>
      <c r="S186" s="226">
        <v>0</v>
      </c>
      <c r="T186" s="227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8" t="s">
        <v>211</v>
      </c>
      <c r="AT186" s="228" t="s">
        <v>149</v>
      </c>
      <c r="AU186" s="228" t="s">
        <v>82</v>
      </c>
      <c r="AY186" s="14" t="s">
        <v>147</v>
      </c>
      <c r="BE186" s="229">
        <f>IF(N186="základní",J186,0)</f>
        <v>0</v>
      </c>
      <c r="BF186" s="229">
        <f>IF(N186="snížená",J186,0)</f>
        <v>0</v>
      </c>
      <c r="BG186" s="229">
        <f>IF(N186="zákl. přenesená",J186,0)</f>
        <v>0</v>
      </c>
      <c r="BH186" s="229">
        <f>IF(N186="sníž. přenesená",J186,0)</f>
        <v>0</v>
      </c>
      <c r="BI186" s="229">
        <f>IF(N186="nulová",J186,0)</f>
        <v>0</v>
      </c>
      <c r="BJ186" s="14" t="s">
        <v>78</v>
      </c>
      <c r="BK186" s="229">
        <f>ROUND(I186*H186,2)</f>
        <v>0</v>
      </c>
      <c r="BL186" s="14" t="s">
        <v>211</v>
      </c>
      <c r="BM186" s="228" t="s">
        <v>2209</v>
      </c>
    </row>
    <row r="187" s="2" customFormat="1" ht="21.75" customHeight="1">
      <c r="A187" s="35"/>
      <c r="B187" s="36"/>
      <c r="C187" s="216" t="s">
        <v>331</v>
      </c>
      <c r="D187" s="216" t="s">
        <v>149</v>
      </c>
      <c r="E187" s="217" t="s">
        <v>2210</v>
      </c>
      <c r="F187" s="218" t="s">
        <v>2211</v>
      </c>
      <c r="G187" s="219" t="s">
        <v>189</v>
      </c>
      <c r="H187" s="220">
        <v>1</v>
      </c>
      <c r="I187" s="221"/>
      <c r="J187" s="222">
        <f>ROUND(I187*H187,2)</f>
        <v>0</v>
      </c>
      <c r="K187" s="223"/>
      <c r="L187" s="41"/>
      <c r="M187" s="224" t="s">
        <v>1</v>
      </c>
      <c r="N187" s="225" t="s">
        <v>38</v>
      </c>
      <c r="O187" s="88"/>
      <c r="P187" s="226">
        <f>O187*H187</f>
        <v>0</v>
      </c>
      <c r="Q187" s="226">
        <v>0.00052999999999999998</v>
      </c>
      <c r="R187" s="226">
        <f>Q187*H187</f>
        <v>0.00052999999999999998</v>
      </c>
      <c r="S187" s="226">
        <v>0</v>
      </c>
      <c r="T187" s="227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8" t="s">
        <v>211</v>
      </c>
      <c r="AT187" s="228" t="s">
        <v>149</v>
      </c>
      <c r="AU187" s="228" t="s">
        <v>82</v>
      </c>
      <c r="AY187" s="14" t="s">
        <v>147</v>
      </c>
      <c r="BE187" s="229">
        <f>IF(N187="základní",J187,0)</f>
        <v>0</v>
      </c>
      <c r="BF187" s="229">
        <f>IF(N187="snížená",J187,0)</f>
        <v>0</v>
      </c>
      <c r="BG187" s="229">
        <f>IF(N187="zákl. přenesená",J187,0)</f>
        <v>0</v>
      </c>
      <c r="BH187" s="229">
        <f>IF(N187="sníž. přenesená",J187,0)</f>
        <v>0</v>
      </c>
      <c r="BI187" s="229">
        <f>IF(N187="nulová",J187,0)</f>
        <v>0</v>
      </c>
      <c r="BJ187" s="14" t="s">
        <v>78</v>
      </c>
      <c r="BK187" s="229">
        <f>ROUND(I187*H187,2)</f>
        <v>0</v>
      </c>
      <c r="BL187" s="14" t="s">
        <v>211</v>
      </c>
      <c r="BM187" s="228" t="s">
        <v>2212</v>
      </c>
    </row>
    <row r="188" s="2" customFormat="1" ht="21.75" customHeight="1">
      <c r="A188" s="35"/>
      <c r="B188" s="36"/>
      <c r="C188" s="216" t="s">
        <v>335</v>
      </c>
      <c r="D188" s="216" t="s">
        <v>149</v>
      </c>
      <c r="E188" s="217" t="s">
        <v>2213</v>
      </c>
      <c r="F188" s="218" t="s">
        <v>2214</v>
      </c>
      <c r="G188" s="219" t="s">
        <v>189</v>
      </c>
      <c r="H188" s="220">
        <v>1</v>
      </c>
      <c r="I188" s="221"/>
      <c r="J188" s="222">
        <f>ROUND(I188*H188,2)</f>
        <v>0</v>
      </c>
      <c r="K188" s="223"/>
      <c r="L188" s="41"/>
      <c r="M188" s="224" t="s">
        <v>1</v>
      </c>
      <c r="N188" s="225" t="s">
        <v>38</v>
      </c>
      <c r="O188" s="88"/>
      <c r="P188" s="226">
        <f>O188*H188</f>
        <v>0</v>
      </c>
      <c r="Q188" s="226">
        <v>0.00084000000000000003</v>
      </c>
      <c r="R188" s="226">
        <f>Q188*H188</f>
        <v>0.00084000000000000003</v>
      </c>
      <c r="S188" s="226">
        <v>0</v>
      </c>
      <c r="T188" s="227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8" t="s">
        <v>211</v>
      </c>
      <c r="AT188" s="228" t="s">
        <v>149</v>
      </c>
      <c r="AU188" s="228" t="s">
        <v>82</v>
      </c>
      <c r="AY188" s="14" t="s">
        <v>147</v>
      </c>
      <c r="BE188" s="229">
        <f>IF(N188="základní",J188,0)</f>
        <v>0</v>
      </c>
      <c r="BF188" s="229">
        <f>IF(N188="snížená",J188,0)</f>
        <v>0</v>
      </c>
      <c r="BG188" s="229">
        <f>IF(N188="zákl. přenesená",J188,0)</f>
        <v>0</v>
      </c>
      <c r="BH188" s="229">
        <f>IF(N188="sníž. přenesená",J188,0)</f>
        <v>0</v>
      </c>
      <c r="BI188" s="229">
        <f>IF(N188="nulová",J188,0)</f>
        <v>0</v>
      </c>
      <c r="BJ188" s="14" t="s">
        <v>78</v>
      </c>
      <c r="BK188" s="229">
        <f>ROUND(I188*H188,2)</f>
        <v>0</v>
      </c>
      <c r="BL188" s="14" t="s">
        <v>211</v>
      </c>
      <c r="BM188" s="228" t="s">
        <v>2215</v>
      </c>
    </row>
    <row r="189" s="2" customFormat="1" ht="24.15" customHeight="1">
      <c r="A189" s="35"/>
      <c r="B189" s="36"/>
      <c r="C189" s="216" t="s">
        <v>339</v>
      </c>
      <c r="D189" s="216" t="s">
        <v>149</v>
      </c>
      <c r="E189" s="217" t="s">
        <v>2216</v>
      </c>
      <c r="F189" s="218" t="s">
        <v>2217</v>
      </c>
      <c r="G189" s="219" t="s">
        <v>189</v>
      </c>
      <c r="H189" s="220">
        <v>1</v>
      </c>
      <c r="I189" s="221"/>
      <c r="J189" s="222">
        <f>ROUND(I189*H189,2)</f>
        <v>0</v>
      </c>
      <c r="K189" s="223"/>
      <c r="L189" s="41"/>
      <c r="M189" s="224" t="s">
        <v>1</v>
      </c>
      <c r="N189" s="225" t="s">
        <v>38</v>
      </c>
      <c r="O189" s="88"/>
      <c r="P189" s="226">
        <f>O189*H189</f>
        <v>0</v>
      </c>
      <c r="Q189" s="226">
        <v>0.00036000000000000002</v>
      </c>
      <c r="R189" s="226">
        <f>Q189*H189</f>
        <v>0.00036000000000000002</v>
      </c>
      <c r="S189" s="226">
        <v>0</v>
      </c>
      <c r="T189" s="227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8" t="s">
        <v>211</v>
      </c>
      <c r="AT189" s="228" t="s">
        <v>149</v>
      </c>
      <c r="AU189" s="228" t="s">
        <v>82</v>
      </c>
      <c r="AY189" s="14" t="s">
        <v>147</v>
      </c>
      <c r="BE189" s="229">
        <f>IF(N189="základní",J189,0)</f>
        <v>0</v>
      </c>
      <c r="BF189" s="229">
        <f>IF(N189="snížená",J189,0)</f>
        <v>0</v>
      </c>
      <c r="BG189" s="229">
        <f>IF(N189="zákl. přenesená",J189,0)</f>
        <v>0</v>
      </c>
      <c r="BH189" s="229">
        <f>IF(N189="sníž. přenesená",J189,0)</f>
        <v>0</v>
      </c>
      <c r="BI189" s="229">
        <f>IF(N189="nulová",J189,0)</f>
        <v>0</v>
      </c>
      <c r="BJ189" s="14" t="s">
        <v>78</v>
      </c>
      <c r="BK189" s="229">
        <f>ROUND(I189*H189,2)</f>
        <v>0</v>
      </c>
      <c r="BL189" s="14" t="s">
        <v>211</v>
      </c>
      <c r="BM189" s="228" t="s">
        <v>2218</v>
      </c>
    </row>
    <row r="190" s="2" customFormat="1" ht="24.15" customHeight="1">
      <c r="A190" s="35"/>
      <c r="B190" s="36"/>
      <c r="C190" s="216" t="s">
        <v>343</v>
      </c>
      <c r="D190" s="216" t="s">
        <v>149</v>
      </c>
      <c r="E190" s="217" t="s">
        <v>2219</v>
      </c>
      <c r="F190" s="218" t="s">
        <v>2220</v>
      </c>
      <c r="G190" s="219" t="s">
        <v>189</v>
      </c>
      <c r="H190" s="220">
        <v>25</v>
      </c>
      <c r="I190" s="221"/>
      <c r="J190" s="222">
        <f>ROUND(I190*H190,2)</f>
        <v>0</v>
      </c>
      <c r="K190" s="223"/>
      <c r="L190" s="41"/>
      <c r="M190" s="224" t="s">
        <v>1</v>
      </c>
      <c r="N190" s="225" t="s">
        <v>38</v>
      </c>
      <c r="O190" s="88"/>
      <c r="P190" s="226">
        <f>O190*H190</f>
        <v>0</v>
      </c>
      <c r="Q190" s="226">
        <v>0.00069999999999999999</v>
      </c>
      <c r="R190" s="226">
        <f>Q190*H190</f>
        <v>0.017499999999999998</v>
      </c>
      <c r="S190" s="226">
        <v>0</v>
      </c>
      <c r="T190" s="227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8" t="s">
        <v>211</v>
      </c>
      <c r="AT190" s="228" t="s">
        <v>149</v>
      </c>
      <c r="AU190" s="228" t="s">
        <v>82</v>
      </c>
      <c r="AY190" s="14" t="s">
        <v>147</v>
      </c>
      <c r="BE190" s="229">
        <f>IF(N190="základní",J190,0)</f>
        <v>0</v>
      </c>
      <c r="BF190" s="229">
        <f>IF(N190="snížená",J190,0)</f>
        <v>0</v>
      </c>
      <c r="BG190" s="229">
        <f>IF(N190="zákl. přenesená",J190,0)</f>
        <v>0</v>
      </c>
      <c r="BH190" s="229">
        <f>IF(N190="sníž. přenesená",J190,0)</f>
        <v>0</v>
      </c>
      <c r="BI190" s="229">
        <f>IF(N190="nulová",J190,0)</f>
        <v>0</v>
      </c>
      <c r="BJ190" s="14" t="s">
        <v>78</v>
      </c>
      <c r="BK190" s="229">
        <f>ROUND(I190*H190,2)</f>
        <v>0</v>
      </c>
      <c r="BL190" s="14" t="s">
        <v>211</v>
      </c>
      <c r="BM190" s="228" t="s">
        <v>2221</v>
      </c>
    </row>
    <row r="191" s="2" customFormat="1" ht="24.15" customHeight="1">
      <c r="A191" s="35"/>
      <c r="B191" s="36"/>
      <c r="C191" s="216" t="s">
        <v>347</v>
      </c>
      <c r="D191" s="216" t="s">
        <v>149</v>
      </c>
      <c r="E191" s="217" t="s">
        <v>2222</v>
      </c>
      <c r="F191" s="218" t="s">
        <v>2223</v>
      </c>
      <c r="G191" s="219" t="s">
        <v>189</v>
      </c>
      <c r="H191" s="220">
        <v>1</v>
      </c>
      <c r="I191" s="221"/>
      <c r="J191" s="222">
        <f>ROUND(I191*H191,2)</f>
        <v>0</v>
      </c>
      <c r="K191" s="223"/>
      <c r="L191" s="41"/>
      <c r="M191" s="224" t="s">
        <v>1</v>
      </c>
      <c r="N191" s="225" t="s">
        <v>38</v>
      </c>
      <c r="O191" s="88"/>
      <c r="P191" s="226">
        <f>O191*H191</f>
        <v>0</v>
      </c>
      <c r="Q191" s="226">
        <v>0.00022000000000000001</v>
      </c>
      <c r="R191" s="226">
        <f>Q191*H191</f>
        <v>0.00022000000000000001</v>
      </c>
      <c r="S191" s="226">
        <v>0</v>
      </c>
      <c r="T191" s="227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8" t="s">
        <v>211</v>
      </c>
      <c r="AT191" s="228" t="s">
        <v>149</v>
      </c>
      <c r="AU191" s="228" t="s">
        <v>82</v>
      </c>
      <c r="AY191" s="14" t="s">
        <v>147</v>
      </c>
      <c r="BE191" s="229">
        <f>IF(N191="základní",J191,0)</f>
        <v>0</v>
      </c>
      <c r="BF191" s="229">
        <f>IF(N191="snížená",J191,0)</f>
        <v>0</v>
      </c>
      <c r="BG191" s="229">
        <f>IF(N191="zákl. přenesená",J191,0)</f>
        <v>0</v>
      </c>
      <c r="BH191" s="229">
        <f>IF(N191="sníž. přenesená",J191,0)</f>
        <v>0</v>
      </c>
      <c r="BI191" s="229">
        <f>IF(N191="nulová",J191,0)</f>
        <v>0</v>
      </c>
      <c r="BJ191" s="14" t="s">
        <v>78</v>
      </c>
      <c r="BK191" s="229">
        <f>ROUND(I191*H191,2)</f>
        <v>0</v>
      </c>
      <c r="BL191" s="14" t="s">
        <v>211</v>
      </c>
      <c r="BM191" s="228" t="s">
        <v>2224</v>
      </c>
    </row>
    <row r="192" s="2" customFormat="1" ht="24.15" customHeight="1">
      <c r="A192" s="35"/>
      <c r="B192" s="36"/>
      <c r="C192" s="216" t="s">
        <v>351</v>
      </c>
      <c r="D192" s="216" t="s">
        <v>149</v>
      </c>
      <c r="E192" s="217" t="s">
        <v>2225</v>
      </c>
      <c r="F192" s="218" t="s">
        <v>2226</v>
      </c>
      <c r="G192" s="219" t="s">
        <v>189</v>
      </c>
      <c r="H192" s="220">
        <v>1</v>
      </c>
      <c r="I192" s="221"/>
      <c r="J192" s="222">
        <f>ROUND(I192*H192,2)</f>
        <v>0</v>
      </c>
      <c r="K192" s="223"/>
      <c r="L192" s="41"/>
      <c r="M192" s="224" t="s">
        <v>1</v>
      </c>
      <c r="N192" s="225" t="s">
        <v>38</v>
      </c>
      <c r="O192" s="88"/>
      <c r="P192" s="226">
        <f>O192*H192</f>
        <v>0</v>
      </c>
      <c r="Q192" s="226">
        <v>0.00056999999999999998</v>
      </c>
      <c r="R192" s="226">
        <f>Q192*H192</f>
        <v>0.00056999999999999998</v>
      </c>
      <c r="S192" s="226">
        <v>0</v>
      </c>
      <c r="T192" s="227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8" t="s">
        <v>211</v>
      </c>
      <c r="AT192" s="228" t="s">
        <v>149</v>
      </c>
      <c r="AU192" s="228" t="s">
        <v>82</v>
      </c>
      <c r="AY192" s="14" t="s">
        <v>147</v>
      </c>
      <c r="BE192" s="229">
        <f>IF(N192="základní",J192,0)</f>
        <v>0</v>
      </c>
      <c r="BF192" s="229">
        <f>IF(N192="snížená",J192,0)</f>
        <v>0</v>
      </c>
      <c r="BG192" s="229">
        <f>IF(N192="zákl. přenesená",J192,0)</f>
        <v>0</v>
      </c>
      <c r="BH192" s="229">
        <f>IF(N192="sníž. přenesená",J192,0)</f>
        <v>0</v>
      </c>
      <c r="BI192" s="229">
        <f>IF(N192="nulová",J192,0)</f>
        <v>0</v>
      </c>
      <c r="BJ192" s="14" t="s">
        <v>78</v>
      </c>
      <c r="BK192" s="229">
        <f>ROUND(I192*H192,2)</f>
        <v>0</v>
      </c>
      <c r="BL192" s="14" t="s">
        <v>211</v>
      </c>
      <c r="BM192" s="228" t="s">
        <v>2227</v>
      </c>
    </row>
    <row r="193" s="2" customFormat="1" ht="24.15" customHeight="1">
      <c r="A193" s="35"/>
      <c r="B193" s="36"/>
      <c r="C193" s="216" t="s">
        <v>355</v>
      </c>
      <c r="D193" s="216" t="s">
        <v>149</v>
      </c>
      <c r="E193" s="217" t="s">
        <v>2228</v>
      </c>
      <c r="F193" s="218" t="s">
        <v>2229</v>
      </c>
      <c r="G193" s="219" t="s">
        <v>189</v>
      </c>
      <c r="H193" s="220">
        <v>1</v>
      </c>
      <c r="I193" s="221"/>
      <c r="J193" s="222">
        <f>ROUND(I193*H193,2)</f>
        <v>0</v>
      </c>
      <c r="K193" s="223"/>
      <c r="L193" s="41"/>
      <c r="M193" s="224" t="s">
        <v>1</v>
      </c>
      <c r="N193" s="225" t="s">
        <v>38</v>
      </c>
      <c r="O193" s="88"/>
      <c r="P193" s="226">
        <f>O193*H193</f>
        <v>0</v>
      </c>
      <c r="Q193" s="226">
        <v>0.00124</v>
      </c>
      <c r="R193" s="226">
        <f>Q193*H193</f>
        <v>0.00124</v>
      </c>
      <c r="S193" s="226">
        <v>0</v>
      </c>
      <c r="T193" s="227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8" t="s">
        <v>211</v>
      </c>
      <c r="AT193" s="228" t="s">
        <v>149</v>
      </c>
      <c r="AU193" s="228" t="s">
        <v>82</v>
      </c>
      <c r="AY193" s="14" t="s">
        <v>147</v>
      </c>
      <c r="BE193" s="229">
        <f>IF(N193="základní",J193,0)</f>
        <v>0</v>
      </c>
      <c r="BF193" s="229">
        <f>IF(N193="snížená",J193,0)</f>
        <v>0</v>
      </c>
      <c r="BG193" s="229">
        <f>IF(N193="zákl. přenesená",J193,0)</f>
        <v>0</v>
      </c>
      <c r="BH193" s="229">
        <f>IF(N193="sníž. přenesená",J193,0)</f>
        <v>0</v>
      </c>
      <c r="BI193" s="229">
        <f>IF(N193="nulová",J193,0)</f>
        <v>0</v>
      </c>
      <c r="BJ193" s="14" t="s">
        <v>78</v>
      </c>
      <c r="BK193" s="229">
        <f>ROUND(I193*H193,2)</f>
        <v>0</v>
      </c>
      <c r="BL193" s="14" t="s">
        <v>211</v>
      </c>
      <c r="BM193" s="228" t="s">
        <v>2230</v>
      </c>
    </row>
    <row r="194" s="2" customFormat="1" ht="21.75" customHeight="1">
      <c r="A194" s="35"/>
      <c r="B194" s="36"/>
      <c r="C194" s="216" t="s">
        <v>359</v>
      </c>
      <c r="D194" s="216" t="s">
        <v>149</v>
      </c>
      <c r="E194" s="217" t="s">
        <v>2231</v>
      </c>
      <c r="F194" s="218" t="s">
        <v>2232</v>
      </c>
      <c r="G194" s="219" t="s">
        <v>189</v>
      </c>
      <c r="H194" s="220">
        <v>1</v>
      </c>
      <c r="I194" s="221"/>
      <c r="J194" s="222">
        <f>ROUND(I194*H194,2)</f>
        <v>0</v>
      </c>
      <c r="K194" s="223"/>
      <c r="L194" s="41"/>
      <c r="M194" s="224" t="s">
        <v>1</v>
      </c>
      <c r="N194" s="225" t="s">
        <v>38</v>
      </c>
      <c r="O194" s="88"/>
      <c r="P194" s="226">
        <f>O194*H194</f>
        <v>0</v>
      </c>
      <c r="Q194" s="226">
        <v>0.00034000000000000002</v>
      </c>
      <c r="R194" s="226">
        <f>Q194*H194</f>
        <v>0.00034000000000000002</v>
      </c>
      <c r="S194" s="226">
        <v>0</v>
      </c>
      <c r="T194" s="227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8" t="s">
        <v>211</v>
      </c>
      <c r="AT194" s="228" t="s">
        <v>149</v>
      </c>
      <c r="AU194" s="228" t="s">
        <v>82</v>
      </c>
      <c r="AY194" s="14" t="s">
        <v>147</v>
      </c>
      <c r="BE194" s="229">
        <f>IF(N194="základní",J194,0)</f>
        <v>0</v>
      </c>
      <c r="BF194" s="229">
        <f>IF(N194="snížená",J194,0)</f>
        <v>0</v>
      </c>
      <c r="BG194" s="229">
        <f>IF(N194="zákl. přenesená",J194,0)</f>
        <v>0</v>
      </c>
      <c r="BH194" s="229">
        <f>IF(N194="sníž. přenesená",J194,0)</f>
        <v>0</v>
      </c>
      <c r="BI194" s="229">
        <f>IF(N194="nulová",J194,0)</f>
        <v>0</v>
      </c>
      <c r="BJ194" s="14" t="s">
        <v>78</v>
      </c>
      <c r="BK194" s="229">
        <f>ROUND(I194*H194,2)</f>
        <v>0</v>
      </c>
      <c r="BL194" s="14" t="s">
        <v>211</v>
      </c>
      <c r="BM194" s="228" t="s">
        <v>2233</v>
      </c>
    </row>
    <row r="195" s="2" customFormat="1" ht="21.75" customHeight="1">
      <c r="A195" s="35"/>
      <c r="B195" s="36"/>
      <c r="C195" s="216" t="s">
        <v>364</v>
      </c>
      <c r="D195" s="216" t="s">
        <v>149</v>
      </c>
      <c r="E195" s="217" t="s">
        <v>2234</v>
      </c>
      <c r="F195" s="218" t="s">
        <v>2235</v>
      </c>
      <c r="G195" s="219" t="s">
        <v>189</v>
      </c>
      <c r="H195" s="220">
        <v>2</v>
      </c>
      <c r="I195" s="221"/>
      <c r="J195" s="222">
        <f>ROUND(I195*H195,2)</f>
        <v>0</v>
      </c>
      <c r="K195" s="223"/>
      <c r="L195" s="41"/>
      <c r="M195" s="224" t="s">
        <v>1</v>
      </c>
      <c r="N195" s="225" t="s">
        <v>38</v>
      </c>
      <c r="O195" s="88"/>
      <c r="P195" s="226">
        <f>O195*H195</f>
        <v>0</v>
      </c>
      <c r="Q195" s="226">
        <v>0.00050000000000000001</v>
      </c>
      <c r="R195" s="226">
        <f>Q195*H195</f>
        <v>0.001</v>
      </c>
      <c r="S195" s="226">
        <v>0</v>
      </c>
      <c r="T195" s="227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8" t="s">
        <v>211</v>
      </c>
      <c r="AT195" s="228" t="s">
        <v>149</v>
      </c>
      <c r="AU195" s="228" t="s">
        <v>82</v>
      </c>
      <c r="AY195" s="14" t="s">
        <v>147</v>
      </c>
      <c r="BE195" s="229">
        <f>IF(N195="základní",J195,0)</f>
        <v>0</v>
      </c>
      <c r="BF195" s="229">
        <f>IF(N195="snížená",J195,0)</f>
        <v>0</v>
      </c>
      <c r="BG195" s="229">
        <f>IF(N195="zákl. přenesená",J195,0)</f>
        <v>0</v>
      </c>
      <c r="BH195" s="229">
        <f>IF(N195="sníž. přenesená",J195,0)</f>
        <v>0</v>
      </c>
      <c r="BI195" s="229">
        <f>IF(N195="nulová",J195,0)</f>
        <v>0</v>
      </c>
      <c r="BJ195" s="14" t="s">
        <v>78</v>
      </c>
      <c r="BK195" s="229">
        <f>ROUND(I195*H195,2)</f>
        <v>0</v>
      </c>
      <c r="BL195" s="14" t="s">
        <v>211</v>
      </c>
      <c r="BM195" s="228" t="s">
        <v>2236</v>
      </c>
    </row>
    <row r="196" s="2" customFormat="1" ht="24.15" customHeight="1">
      <c r="A196" s="35"/>
      <c r="B196" s="36"/>
      <c r="C196" s="216" t="s">
        <v>368</v>
      </c>
      <c r="D196" s="216" t="s">
        <v>149</v>
      </c>
      <c r="E196" s="217" t="s">
        <v>2237</v>
      </c>
      <c r="F196" s="218" t="s">
        <v>2238</v>
      </c>
      <c r="G196" s="219" t="s">
        <v>189</v>
      </c>
      <c r="H196" s="220">
        <v>1</v>
      </c>
      <c r="I196" s="221"/>
      <c r="J196" s="222">
        <f>ROUND(I196*H196,2)</f>
        <v>0</v>
      </c>
      <c r="K196" s="223"/>
      <c r="L196" s="41"/>
      <c r="M196" s="224" t="s">
        <v>1</v>
      </c>
      <c r="N196" s="225" t="s">
        <v>38</v>
      </c>
      <c r="O196" s="88"/>
      <c r="P196" s="226">
        <f>O196*H196</f>
        <v>0</v>
      </c>
      <c r="Q196" s="226">
        <v>0.00052999999999999998</v>
      </c>
      <c r="R196" s="226">
        <f>Q196*H196</f>
        <v>0.00052999999999999998</v>
      </c>
      <c r="S196" s="226">
        <v>0</v>
      </c>
      <c r="T196" s="227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8" t="s">
        <v>211</v>
      </c>
      <c r="AT196" s="228" t="s">
        <v>149</v>
      </c>
      <c r="AU196" s="228" t="s">
        <v>82</v>
      </c>
      <c r="AY196" s="14" t="s">
        <v>147</v>
      </c>
      <c r="BE196" s="229">
        <f>IF(N196="základní",J196,0)</f>
        <v>0</v>
      </c>
      <c r="BF196" s="229">
        <f>IF(N196="snížená",J196,0)</f>
        <v>0</v>
      </c>
      <c r="BG196" s="229">
        <f>IF(N196="zákl. přenesená",J196,0)</f>
        <v>0</v>
      </c>
      <c r="BH196" s="229">
        <f>IF(N196="sníž. přenesená",J196,0)</f>
        <v>0</v>
      </c>
      <c r="BI196" s="229">
        <f>IF(N196="nulová",J196,0)</f>
        <v>0</v>
      </c>
      <c r="BJ196" s="14" t="s">
        <v>78</v>
      </c>
      <c r="BK196" s="229">
        <f>ROUND(I196*H196,2)</f>
        <v>0</v>
      </c>
      <c r="BL196" s="14" t="s">
        <v>211</v>
      </c>
      <c r="BM196" s="228" t="s">
        <v>2239</v>
      </c>
    </row>
    <row r="197" s="2" customFormat="1" ht="24.15" customHeight="1">
      <c r="A197" s="35"/>
      <c r="B197" s="36"/>
      <c r="C197" s="216" t="s">
        <v>372</v>
      </c>
      <c r="D197" s="216" t="s">
        <v>149</v>
      </c>
      <c r="E197" s="217" t="s">
        <v>2240</v>
      </c>
      <c r="F197" s="218" t="s">
        <v>2241</v>
      </c>
      <c r="G197" s="219" t="s">
        <v>189</v>
      </c>
      <c r="H197" s="220">
        <v>1</v>
      </c>
      <c r="I197" s="221"/>
      <c r="J197" s="222">
        <f>ROUND(I197*H197,2)</f>
        <v>0</v>
      </c>
      <c r="K197" s="223"/>
      <c r="L197" s="41"/>
      <c r="M197" s="224" t="s">
        <v>1</v>
      </c>
      <c r="N197" s="225" t="s">
        <v>38</v>
      </c>
      <c r="O197" s="88"/>
      <c r="P197" s="226">
        <f>O197*H197</f>
        <v>0</v>
      </c>
      <c r="Q197" s="226">
        <v>0.00052999999999999998</v>
      </c>
      <c r="R197" s="226">
        <f>Q197*H197</f>
        <v>0.00052999999999999998</v>
      </c>
      <c r="S197" s="226">
        <v>0</v>
      </c>
      <c r="T197" s="227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8" t="s">
        <v>211</v>
      </c>
      <c r="AT197" s="228" t="s">
        <v>149</v>
      </c>
      <c r="AU197" s="228" t="s">
        <v>82</v>
      </c>
      <c r="AY197" s="14" t="s">
        <v>147</v>
      </c>
      <c r="BE197" s="229">
        <f>IF(N197="základní",J197,0)</f>
        <v>0</v>
      </c>
      <c r="BF197" s="229">
        <f>IF(N197="snížená",J197,0)</f>
        <v>0</v>
      </c>
      <c r="BG197" s="229">
        <f>IF(N197="zákl. přenesená",J197,0)</f>
        <v>0</v>
      </c>
      <c r="BH197" s="229">
        <f>IF(N197="sníž. přenesená",J197,0)</f>
        <v>0</v>
      </c>
      <c r="BI197" s="229">
        <f>IF(N197="nulová",J197,0)</f>
        <v>0</v>
      </c>
      <c r="BJ197" s="14" t="s">
        <v>78</v>
      </c>
      <c r="BK197" s="229">
        <f>ROUND(I197*H197,2)</f>
        <v>0</v>
      </c>
      <c r="BL197" s="14" t="s">
        <v>211</v>
      </c>
      <c r="BM197" s="228" t="s">
        <v>2242</v>
      </c>
    </row>
    <row r="198" s="2" customFormat="1" ht="24.15" customHeight="1">
      <c r="A198" s="35"/>
      <c r="B198" s="36"/>
      <c r="C198" s="216" t="s">
        <v>376</v>
      </c>
      <c r="D198" s="216" t="s">
        <v>149</v>
      </c>
      <c r="E198" s="217" t="s">
        <v>1731</v>
      </c>
      <c r="F198" s="218" t="s">
        <v>1732</v>
      </c>
      <c r="G198" s="219" t="s">
        <v>189</v>
      </c>
      <c r="H198" s="220">
        <v>3</v>
      </c>
      <c r="I198" s="221"/>
      <c r="J198" s="222">
        <f>ROUND(I198*H198,2)</f>
        <v>0</v>
      </c>
      <c r="K198" s="223"/>
      <c r="L198" s="41"/>
      <c r="M198" s="224" t="s">
        <v>1</v>
      </c>
      <c r="N198" s="225" t="s">
        <v>38</v>
      </c>
      <c r="O198" s="88"/>
      <c r="P198" s="226">
        <f>O198*H198</f>
        <v>0</v>
      </c>
      <c r="Q198" s="226">
        <v>0.00147</v>
      </c>
      <c r="R198" s="226">
        <f>Q198*H198</f>
        <v>0.0044099999999999999</v>
      </c>
      <c r="S198" s="226">
        <v>0</v>
      </c>
      <c r="T198" s="227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8" t="s">
        <v>211</v>
      </c>
      <c r="AT198" s="228" t="s">
        <v>149</v>
      </c>
      <c r="AU198" s="228" t="s">
        <v>82</v>
      </c>
      <c r="AY198" s="14" t="s">
        <v>147</v>
      </c>
      <c r="BE198" s="229">
        <f>IF(N198="základní",J198,0)</f>
        <v>0</v>
      </c>
      <c r="BF198" s="229">
        <f>IF(N198="snížená",J198,0)</f>
        <v>0</v>
      </c>
      <c r="BG198" s="229">
        <f>IF(N198="zákl. přenesená",J198,0)</f>
        <v>0</v>
      </c>
      <c r="BH198" s="229">
        <f>IF(N198="sníž. přenesená",J198,0)</f>
        <v>0</v>
      </c>
      <c r="BI198" s="229">
        <f>IF(N198="nulová",J198,0)</f>
        <v>0</v>
      </c>
      <c r="BJ198" s="14" t="s">
        <v>78</v>
      </c>
      <c r="BK198" s="229">
        <f>ROUND(I198*H198,2)</f>
        <v>0</v>
      </c>
      <c r="BL198" s="14" t="s">
        <v>211</v>
      </c>
      <c r="BM198" s="228" t="s">
        <v>2243</v>
      </c>
    </row>
    <row r="199" s="2" customFormat="1" ht="33" customHeight="1">
      <c r="A199" s="35"/>
      <c r="B199" s="36"/>
      <c r="C199" s="216" t="s">
        <v>380</v>
      </c>
      <c r="D199" s="216" t="s">
        <v>149</v>
      </c>
      <c r="E199" s="217" t="s">
        <v>2244</v>
      </c>
      <c r="F199" s="218" t="s">
        <v>2245</v>
      </c>
      <c r="G199" s="219" t="s">
        <v>1467</v>
      </c>
      <c r="H199" s="220">
        <v>1</v>
      </c>
      <c r="I199" s="221"/>
      <c r="J199" s="222">
        <f>ROUND(I199*H199,2)</f>
        <v>0</v>
      </c>
      <c r="K199" s="223"/>
      <c r="L199" s="41"/>
      <c r="M199" s="224" t="s">
        <v>1</v>
      </c>
      <c r="N199" s="225" t="s">
        <v>38</v>
      </c>
      <c r="O199" s="88"/>
      <c r="P199" s="226">
        <f>O199*H199</f>
        <v>0</v>
      </c>
      <c r="Q199" s="226">
        <v>0.00096000000000000002</v>
      </c>
      <c r="R199" s="226">
        <f>Q199*H199</f>
        <v>0.00096000000000000002</v>
      </c>
      <c r="S199" s="226">
        <v>0</v>
      </c>
      <c r="T199" s="227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8" t="s">
        <v>211</v>
      </c>
      <c r="AT199" s="228" t="s">
        <v>149</v>
      </c>
      <c r="AU199" s="228" t="s">
        <v>82</v>
      </c>
      <c r="AY199" s="14" t="s">
        <v>147</v>
      </c>
      <c r="BE199" s="229">
        <f>IF(N199="základní",J199,0)</f>
        <v>0</v>
      </c>
      <c r="BF199" s="229">
        <f>IF(N199="snížená",J199,0)</f>
        <v>0</v>
      </c>
      <c r="BG199" s="229">
        <f>IF(N199="zákl. přenesená",J199,0)</f>
        <v>0</v>
      </c>
      <c r="BH199" s="229">
        <f>IF(N199="sníž. přenesená",J199,0)</f>
        <v>0</v>
      </c>
      <c r="BI199" s="229">
        <f>IF(N199="nulová",J199,0)</f>
        <v>0</v>
      </c>
      <c r="BJ199" s="14" t="s">
        <v>78</v>
      </c>
      <c r="BK199" s="229">
        <f>ROUND(I199*H199,2)</f>
        <v>0</v>
      </c>
      <c r="BL199" s="14" t="s">
        <v>211</v>
      </c>
      <c r="BM199" s="228" t="s">
        <v>2246</v>
      </c>
    </row>
    <row r="200" s="2" customFormat="1" ht="21.75" customHeight="1">
      <c r="A200" s="35"/>
      <c r="B200" s="36"/>
      <c r="C200" s="230" t="s">
        <v>384</v>
      </c>
      <c r="D200" s="230" t="s">
        <v>207</v>
      </c>
      <c r="E200" s="231" t="s">
        <v>2247</v>
      </c>
      <c r="F200" s="232" t="s">
        <v>2248</v>
      </c>
      <c r="G200" s="233" t="s">
        <v>189</v>
      </c>
      <c r="H200" s="234">
        <v>1</v>
      </c>
      <c r="I200" s="235"/>
      <c r="J200" s="236">
        <f>ROUND(I200*H200,2)</f>
        <v>0</v>
      </c>
      <c r="K200" s="237"/>
      <c r="L200" s="238"/>
      <c r="M200" s="239" t="s">
        <v>1</v>
      </c>
      <c r="N200" s="240" t="s">
        <v>38</v>
      </c>
      <c r="O200" s="88"/>
      <c r="P200" s="226">
        <f>O200*H200</f>
        <v>0</v>
      </c>
      <c r="Q200" s="226">
        <v>0</v>
      </c>
      <c r="R200" s="226">
        <f>Q200*H200</f>
        <v>0</v>
      </c>
      <c r="S200" s="226">
        <v>0</v>
      </c>
      <c r="T200" s="227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8" t="s">
        <v>279</v>
      </c>
      <c r="AT200" s="228" t="s">
        <v>207</v>
      </c>
      <c r="AU200" s="228" t="s">
        <v>82</v>
      </c>
      <c r="AY200" s="14" t="s">
        <v>147</v>
      </c>
      <c r="BE200" s="229">
        <f>IF(N200="základní",J200,0)</f>
        <v>0</v>
      </c>
      <c r="BF200" s="229">
        <f>IF(N200="snížená",J200,0)</f>
        <v>0</v>
      </c>
      <c r="BG200" s="229">
        <f>IF(N200="zákl. přenesená",J200,0)</f>
        <v>0</v>
      </c>
      <c r="BH200" s="229">
        <f>IF(N200="sníž. přenesená",J200,0)</f>
        <v>0</v>
      </c>
      <c r="BI200" s="229">
        <f>IF(N200="nulová",J200,0)</f>
        <v>0</v>
      </c>
      <c r="BJ200" s="14" t="s">
        <v>78</v>
      </c>
      <c r="BK200" s="229">
        <f>ROUND(I200*H200,2)</f>
        <v>0</v>
      </c>
      <c r="BL200" s="14" t="s">
        <v>211</v>
      </c>
      <c r="BM200" s="228" t="s">
        <v>2249</v>
      </c>
    </row>
    <row r="201" s="2" customFormat="1" ht="33" customHeight="1">
      <c r="A201" s="35"/>
      <c r="B201" s="36"/>
      <c r="C201" s="216" t="s">
        <v>388</v>
      </c>
      <c r="D201" s="216" t="s">
        <v>149</v>
      </c>
      <c r="E201" s="217" t="s">
        <v>2250</v>
      </c>
      <c r="F201" s="218" t="s">
        <v>2251</v>
      </c>
      <c r="G201" s="219" t="s">
        <v>1467</v>
      </c>
      <c r="H201" s="220">
        <v>2</v>
      </c>
      <c r="I201" s="221"/>
      <c r="J201" s="222">
        <f>ROUND(I201*H201,2)</f>
        <v>0</v>
      </c>
      <c r="K201" s="223"/>
      <c r="L201" s="41"/>
      <c r="M201" s="224" t="s">
        <v>1</v>
      </c>
      <c r="N201" s="225" t="s">
        <v>38</v>
      </c>
      <c r="O201" s="88"/>
      <c r="P201" s="226">
        <f>O201*H201</f>
        <v>0</v>
      </c>
      <c r="Q201" s="226">
        <v>0.00098999999999999999</v>
      </c>
      <c r="R201" s="226">
        <f>Q201*H201</f>
        <v>0.00198</v>
      </c>
      <c r="S201" s="226">
        <v>0</v>
      </c>
      <c r="T201" s="227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8" t="s">
        <v>211</v>
      </c>
      <c r="AT201" s="228" t="s">
        <v>149</v>
      </c>
      <c r="AU201" s="228" t="s">
        <v>82</v>
      </c>
      <c r="AY201" s="14" t="s">
        <v>147</v>
      </c>
      <c r="BE201" s="229">
        <f>IF(N201="základní",J201,0)</f>
        <v>0</v>
      </c>
      <c r="BF201" s="229">
        <f>IF(N201="snížená",J201,0)</f>
        <v>0</v>
      </c>
      <c r="BG201" s="229">
        <f>IF(N201="zákl. přenesená",J201,0)</f>
        <v>0</v>
      </c>
      <c r="BH201" s="229">
        <f>IF(N201="sníž. přenesená",J201,0)</f>
        <v>0</v>
      </c>
      <c r="BI201" s="229">
        <f>IF(N201="nulová",J201,0)</f>
        <v>0</v>
      </c>
      <c r="BJ201" s="14" t="s">
        <v>78</v>
      </c>
      <c r="BK201" s="229">
        <f>ROUND(I201*H201,2)</f>
        <v>0</v>
      </c>
      <c r="BL201" s="14" t="s">
        <v>211</v>
      </c>
      <c r="BM201" s="228" t="s">
        <v>2252</v>
      </c>
    </row>
    <row r="202" s="2" customFormat="1" ht="16.5" customHeight="1">
      <c r="A202" s="35"/>
      <c r="B202" s="36"/>
      <c r="C202" s="230" t="s">
        <v>392</v>
      </c>
      <c r="D202" s="230" t="s">
        <v>207</v>
      </c>
      <c r="E202" s="231" t="s">
        <v>2253</v>
      </c>
      <c r="F202" s="232" t="s">
        <v>2254</v>
      </c>
      <c r="G202" s="233" t="s">
        <v>189</v>
      </c>
      <c r="H202" s="234">
        <v>1</v>
      </c>
      <c r="I202" s="235"/>
      <c r="J202" s="236">
        <f>ROUND(I202*H202,2)</f>
        <v>0</v>
      </c>
      <c r="K202" s="237"/>
      <c r="L202" s="238"/>
      <c r="M202" s="239" t="s">
        <v>1</v>
      </c>
      <c r="N202" s="240" t="s">
        <v>38</v>
      </c>
      <c r="O202" s="88"/>
      <c r="P202" s="226">
        <f>O202*H202</f>
        <v>0</v>
      </c>
      <c r="Q202" s="226">
        <v>0.00027999999999999998</v>
      </c>
      <c r="R202" s="226">
        <f>Q202*H202</f>
        <v>0.00027999999999999998</v>
      </c>
      <c r="S202" s="226">
        <v>0</v>
      </c>
      <c r="T202" s="227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8" t="s">
        <v>279</v>
      </c>
      <c r="AT202" s="228" t="s">
        <v>207</v>
      </c>
      <c r="AU202" s="228" t="s">
        <v>82</v>
      </c>
      <c r="AY202" s="14" t="s">
        <v>147</v>
      </c>
      <c r="BE202" s="229">
        <f>IF(N202="základní",J202,0)</f>
        <v>0</v>
      </c>
      <c r="BF202" s="229">
        <f>IF(N202="snížená",J202,0)</f>
        <v>0</v>
      </c>
      <c r="BG202" s="229">
        <f>IF(N202="zákl. přenesená",J202,0)</f>
        <v>0</v>
      </c>
      <c r="BH202" s="229">
        <f>IF(N202="sníž. přenesená",J202,0)</f>
        <v>0</v>
      </c>
      <c r="BI202" s="229">
        <f>IF(N202="nulová",J202,0)</f>
        <v>0</v>
      </c>
      <c r="BJ202" s="14" t="s">
        <v>78</v>
      </c>
      <c r="BK202" s="229">
        <f>ROUND(I202*H202,2)</f>
        <v>0</v>
      </c>
      <c r="BL202" s="14" t="s">
        <v>211</v>
      </c>
      <c r="BM202" s="228" t="s">
        <v>2255</v>
      </c>
    </row>
    <row r="203" s="2" customFormat="1" ht="16.5" customHeight="1">
      <c r="A203" s="35"/>
      <c r="B203" s="36"/>
      <c r="C203" s="230" t="s">
        <v>396</v>
      </c>
      <c r="D203" s="230" t="s">
        <v>207</v>
      </c>
      <c r="E203" s="231" t="s">
        <v>2256</v>
      </c>
      <c r="F203" s="232" t="s">
        <v>2257</v>
      </c>
      <c r="G203" s="233" t="s">
        <v>189</v>
      </c>
      <c r="H203" s="234">
        <v>1</v>
      </c>
      <c r="I203" s="235"/>
      <c r="J203" s="236">
        <f>ROUND(I203*H203,2)</f>
        <v>0</v>
      </c>
      <c r="K203" s="237"/>
      <c r="L203" s="238"/>
      <c r="M203" s="239" t="s">
        <v>1</v>
      </c>
      <c r="N203" s="240" t="s">
        <v>38</v>
      </c>
      <c r="O203" s="88"/>
      <c r="P203" s="226">
        <f>O203*H203</f>
        <v>0</v>
      </c>
      <c r="Q203" s="226">
        <v>0.00085999999999999998</v>
      </c>
      <c r="R203" s="226">
        <f>Q203*H203</f>
        <v>0.00085999999999999998</v>
      </c>
      <c r="S203" s="226">
        <v>0</v>
      </c>
      <c r="T203" s="227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8" t="s">
        <v>279</v>
      </c>
      <c r="AT203" s="228" t="s">
        <v>207</v>
      </c>
      <c r="AU203" s="228" t="s">
        <v>82</v>
      </c>
      <c r="AY203" s="14" t="s">
        <v>147</v>
      </c>
      <c r="BE203" s="229">
        <f>IF(N203="základní",J203,0)</f>
        <v>0</v>
      </c>
      <c r="BF203" s="229">
        <f>IF(N203="snížená",J203,0)</f>
        <v>0</v>
      </c>
      <c r="BG203" s="229">
        <f>IF(N203="zákl. přenesená",J203,0)</f>
        <v>0</v>
      </c>
      <c r="BH203" s="229">
        <f>IF(N203="sníž. přenesená",J203,0)</f>
        <v>0</v>
      </c>
      <c r="BI203" s="229">
        <f>IF(N203="nulová",J203,0)</f>
        <v>0</v>
      </c>
      <c r="BJ203" s="14" t="s">
        <v>78</v>
      </c>
      <c r="BK203" s="229">
        <f>ROUND(I203*H203,2)</f>
        <v>0</v>
      </c>
      <c r="BL203" s="14" t="s">
        <v>211</v>
      </c>
      <c r="BM203" s="228" t="s">
        <v>2258</v>
      </c>
    </row>
    <row r="204" s="2" customFormat="1" ht="16.5" customHeight="1">
      <c r="A204" s="35"/>
      <c r="B204" s="36"/>
      <c r="C204" s="230" t="s">
        <v>400</v>
      </c>
      <c r="D204" s="230" t="s">
        <v>207</v>
      </c>
      <c r="E204" s="231" t="s">
        <v>2259</v>
      </c>
      <c r="F204" s="232" t="s">
        <v>2260</v>
      </c>
      <c r="G204" s="233" t="s">
        <v>189</v>
      </c>
      <c r="H204" s="234">
        <v>1</v>
      </c>
      <c r="I204" s="235"/>
      <c r="J204" s="236">
        <f>ROUND(I204*H204,2)</f>
        <v>0</v>
      </c>
      <c r="K204" s="237"/>
      <c r="L204" s="238"/>
      <c r="M204" s="239" t="s">
        <v>1</v>
      </c>
      <c r="N204" s="240" t="s">
        <v>38</v>
      </c>
      <c r="O204" s="88"/>
      <c r="P204" s="226">
        <f>O204*H204</f>
        <v>0</v>
      </c>
      <c r="Q204" s="226">
        <v>0</v>
      </c>
      <c r="R204" s="226">
        <f>Q204*H204</f>
        <v>0</v>
      </c>
      <c r="S204" s="226">
        <v>0</v>
      </c>
      <c r="T204" s="227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8" t="s">
        <v>279</v>
      </c>
      <c r="AT204" s="228" t="s">
        <v>207</v>
      </c>
      <c r="AU204" s="228" t="s">
        <v>82</v>
      </c>
      <c r="AY204" s="14" t="s">
        <v>147</v>
      </c>
      <c r="BE204" s="229">
        <f>IF(N204="základní",J204,0)</f>
        <v>0</v>
      </c>
      <c r="BF204" s="229">
        <f>IF(N204="snížená",J204,0)</f>
        <v>0</v>
      </c>
      <c r="BG204" s="229">
        <f>IF(N204="zákl. přenesená",J204,0)</f>
        <v>0</v>
      </c>
      <c r="BH204" s="229">
        <f>IF(N204="sníž. přenesená",J204,0)</f>
        <v>0</v>
      </c>
      <c r="BI204" s="229">
        <f>IF(N204="nulová",J204,0)</f>
        <v>0</v>
      </c>
      <c r="BJ204" s="14" t="s">
        <v>78</v>
      </c>
      <c r="BK204" s="229">
        <f>ROUND(I204*H204,2)</f>
        <v>0</v>
      </c>
      <c r="BL204" s="14" t="s">
        <v>211</v>
      </c>
      <c r="BM204" s="228" t="s">
        <v>2261</v>
      </c>
    </row>
    <row r="205" s="2" customFormat="1" ht="24.15" customHeight="1">
      <c r="A205" s="35"/>
      <c r="B205" s="36"/>
      <c r="C205" s="216" t="s">
        <v>404</v>
      </c>
      <c r="D205" s="216" t="s">
        <v>149</v>
      </c>
      <c r="E205" s="217" t="s">
        <v>1734</v>
      </c>
      <c r="F205" s="218" t="s">
        <v>1735</v>
      </c>
      <c r="G205" s="219" t="s">
        <v>178</v>
      </c>
      <c r="H205" s="220">
        <v>0.036999999999999998</v>
      </c>
      <c r="I205" s="221"/>
      <c r="J205" s="222">
        <f>ROUND(I205*H205,2)</f>
        <v>0</v>
      </c>
      <c r="K205" s="223"/>
      <c r="L205" s="41"/>
      <c r="M205" s="224" t="s">
        <v>1</v>
      </c>
      <c r="N205" s="225" t="s">
        <v>38</v>
      </c>
      <c r="O205" s="88"/>
      <c r="P205" s="226">
        <f>O205*H205</f>
        <v>0</v>
      </c>
      <c r="Q205" s="226">
        <v>0</v>
      </c>
      <c r="R205" s="226">
        <f>Q205*H205</f>
        <v>0</v>
      </c>
      <c r="S205" s="226">
        <v>0</v>
      </c>
      <c r="T205" s="227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8" t="s">
        <v>211</v>
      </c>
      <c r="AT205" s="228" t="s">
        <v>149</v>
      </c>
      <c r="AU205" s="228" t="s">
        <v>82</v>
      </c>
      <c r="AY205" s="14" t="s">
        <v>147</v>
      </c>
      <c r="BE205" s="229">
        <f>IF(N205="základní",J205,0)</f>
        <v>0</v>
      </c>
      <c r="BF205" s="229">
        <f>IF(N205="snížená",J205,0)</f>
        <v>0</v>
      </c>
      <c r="BG205" s="229">
        <f>IF(N205="zákl. přenesená",J205,0)</f>
        <v>0</v>
      </c>
      <c r="BH205" s="229">
        <f>IF(N205="sníž. přenesená",J205,0)</f>
        <v>0</v>
      </c>
      <c r="BI205" s="229">
        <f>IF(N205="nulová",J205,0)</f>
        <v>0</v>
      </c>
      <c r="BJ205" s="14" t="s">
        <v>78</v>
      </c>
      <c r="BK205" s="229">
        <f>ROUND(I205*H205,2)</f>
        <v>0</v>
      </c>
      <c r="BL205" s="14" t="s">
        <v>211</v>
      </c>
      <c r="BM205" s="228" t="s">
        <v>2262</v>
      </c>
    </row>
    <row r="206" s="2" customFormat="1" ht="24.15" customHeight="1">
      <c r="A206" s="35"/>
      <c r="B206" s="36"/>
      <c r="C206" s="216" t="s">
        <v>408</v>
      </c>
      <c r="D206" s="216" t="s">
        <v>149</v>
      </c>
      <c r="E206" s="217" t="s">
        <v>1737</v>
      </c>
      <c r="F206" s="218" t="s">
        <v>1738</v>
      </c>
      <c r="G206" s="219" t="s">
        <v>178</v>
      </c>
      <c r="H206" s="220">
        <v>0.185</v>
      </c>
      <c r="I206" s="221"/>
      <c r="J206" s="222">
        <f>ROUND(I206*H206,2)</f>
        <v>0</v>
      </c>
      <c r="K206" s="223"/>
      <c r="L206" s="41"/>
      <c r="M206" s="224" t="s">
        <v>1</v>
      </c>
      <c r="N206" s="225" t="s">
        <v>38</v>
      </c>
      <c r="O206" s="88"/>
      <c r="P206" s="226">
        <f>O206*H206</f>
        <v>0</v>
      </c>
      <c r="Q206" s="226">
        <v>0</v>
      </c>
      <c r="R206" s="226">
        <f>Q206*H206</f>
        <v>0</v>
      </c>
      <c r="S206" s="226">
        <v>0</v>
      </c>
      <c r="T206" s="227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8" t="s">
        <v>211</v>
      </c>
      <c r="AT206" s="228" t="s">
        <v>149</v>
      </c>
      <c r="AU206" s="228" t="s">
        <v>82</v>
      </c>
      <c r="AY206" s="14" t="s">
        <v>147</v>
      </c>
      <c r="BE206" s="229">
        <f>IF(N206="základní",J206,0)</f>
        <v>0</v>
      </c>
      <c r="BF206" s="229">
        <f>IF(N206="snížená",J206,0)</f>
        <v>0</v>
      </c>
      <c r="BG206" s="229">
        <f>IF(N206="zákl. přenesená",J206,0)</f>
        <v>0</v>
      </c>
      <c r="BH206" s="229">
        <f>IF(N206="sníž. přenesená",J206,0)</f>
        <v>0</v>
      </c>
      <c r="BI206" s="229">
        <f>IF(N206="nulová",J206,0)</f>
        <v>0</v>
      </c>
      <c r="BJ206" s="14" t="s">
        <v>78</v>
      </c>
      <c r="BK206" s="229">
        <f>ROUND(I206*H206,2)</f>
        <v>0</v>
      </c>
      <c r="BL206" s="14" t="s">
        <v>211</v>
      </c>
      <c r="BM206" s="228" t="s">
        <v>2263</v>
      </c>
    </row>
    <row r="207" s="12" customFormat="1" ht="22.8" customHeight="1">
      <c r="A207" s="12"/>
      <c r="B207" s="200"/>
      <c r="C207" s="201"/>
      <c r="D207" s="202" t="s">
        <v>72</v>
      </c>
      <c r="E207" s="214" t="s">
        <v>2264</v>
      </c>
      <c r="F207" s="214" t="s">
        <v>2265</v>
      </c>
      <c r="G207" s="201"/>
      <c r="H207" s="201"/>
      <c r="I207" s="204"/>
      <c r="J207" s="215">
        <f>BK207</f>
        <v>0</v>
      </c>
      <c r="K207" s="201"/>
      <c r="L207" s="206"/>
      <c r="M207" s="207"/>
      <c r="N207" s="208"/>
      <c r="O207" s="208"/>
      <c r="P207" s="209">
        <f>SUM(P208:P217)</f>
        <v>0</v>
      </c>
      <c r="Q207" s="208"/>
      <c r="R207" s="209">
        <f>SUM(R208:R217)</f>
        <v>0.87503000000000009</v>
      </c>
      <c r="S207" s="208"/>
      <c r="T207" s="210">
        <f>SUM(T208:T217)</f>
        <v>0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1" t="s">
        <v>82</v>
      </c>
      <c r="AT207" s="212" t="s">
        <v>72</v>
      </c>
      <c r="AU207" s="212" t="s">
        <v>78</v>
      </c>
      <c r="AY207" s="211" t="s">
        <v>147</v>
      </c>
      <c r="BK207" s="213">
        <f>SUM(BK208:BK217)</f>
        <v>0</v>
      </c>
    </row>
    <row r="208" s="2" customFormat="1" ht="37.8" customHeight="1">
      <c r="A208" s="35"/>
      <c r="B208" s="36"/>
      <c r="C208" s="216" t="s">
        <v>412</v>
      </c>
      <c r="D208" s="216" t="s">
        <v>149</v>
      </c>
      <c r="E208" s="217" t="s">
        <v>2266</v>
      </c>
      <c r="F208" s="218" t="s">
        <v>2267</v>
      </c>
      <c r="G208" s="219" t="s">
        <v>189</v>
      </c>
      <c r="H208" s="220">
        <v>3</v>
      </c>
      <c r="I208" s="221"/>
      <c r="J208" s="222">
        <f>ROUND(I208*H208,2)</f>
        <v>0</v>
      </c>
      <c r="K208" s="223"/>
      <c r="L208" s="41"/>
      <c r="M208" s="224" t="s">
        <v>1</v>
      </c>
      <c r="N208" s="225" t="s">
        <v>38</v>
      </c>
      <c r="O208" s="88"/>
      <c r="P208" s="226">
        <f>O208*H208</f>
        <v>0</v>
      </c>
      <c r="Q208" s="226">
        <v>0.013400000000000001</v>
      </c>
      <c r="R208" s="226">
        <f>Q208*H208</f>
        <v>0.0402</v>
      </c>
      <c r="S208" s="226">
        <v>0</v>
      </c>
      <c r="T208" s="227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8" t="s">
        <v>211</v>
      </c>
      <c r="AT208" s="228" t="s">
        <v>149</v>
      </c>
      <c r="AU208" s="228" t="s">
        <v>82</v>
      </c>
      <c r="AY208" s="14" t="s">
        <v>147</v>
      </c>
      <c r="BE208" s="229">
        <f>IF(N208="základní",J208,0)</f>
        <v>0</v>
      </c>
      <c r="BF208" s="229">
        <f>IF(N208="snížená",J208,0)</f>
        <v>0</v>
      </c>
      <c r="BG208" s="229">
        <f>IF(N208="zákl. přenesená",J208,0)</f>
        <v>0</v>
      </c>
      <c r="BH208" s="229">
        <f>IF(N208="sníž. přenesená",J208,0)</f>
        <v>0</v>
      </c>
      <c r="BI208" s="229">
        <f>IF(N208="nulová",J208,0)</f>
        <v>0</v>
      </c>
      <c r="BJ208" s="14" t="s">
        <v>78</v>
      </c>
      <c r="BK208" s="229">
        <f>ROUND(I208*H208,2)</f>
        <v>0</v>
      </c>
      <c r="BL208" s="14" t="s">
        <v>211</v>
      </c>
      <c r="BM208" s="228" t="s">
        <v>2268</v>
      </c>
    </row>
    <row r="209" s="2" customFormat="1" ht="37.8" customHeight="1">
      <c r="A209" s="35"/>
      <c r="B209" s="36"/>
      <c r="C209" s="216" t="s">
        <v>416</v>
      </c>
      <c r="D209" s="216" t="s">
        <v>149</v>
      </c>
      <c r="E209" s="217" t="s">
        <v>2269</v>
      </c>
      <c r="F209" s="218" t="s">
        <v>2270</v>
      </c>
      <c r="G209" s="219" t="s">
        <v>189</v>
      </c>
      <c r="H209" s="220">
        <v>1</v>
      </c>
      <c r="I209" s="221"/>
      <c r="J209" s="222">
        <f>ROUND(I209*H209,2)</f>
        <v>0</v>
      </c>
      <c r="K209" s="223"/>
      <c r="L209" s="41"/>
      <c r="M209" s="224" t="s">
        <v>1</v>
      </c>
      <c r="N209" s="225" t="s">
        <v>38</v>
      </c>
      <c r="O209" s="88"/>
      <c r="P209" s="226">
        <f>O209*H209</f>
        <v>0</v>
      </c>
      <c r="Q209" s="226">
        <v>0.01942</v>
      </c>
      <c r="R209" s="226">
        <f>Q209*H209</f>
        <v>0.01942</v>
      </c>
      <c r="S209" s="226">
        <v>0</v>
      </c>
      <c r="T209" s="227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8" t="s">
        <v>211</v>
      </c>
      <c r="AT209" s="228" t="s">
        <v>149</v>
      </c>
      <c r="AU209" s="228" t="s">
        <v>82</v>
      </c>
      <c r="AY209" s="14" t="s">
        <v>147</v>
      </c>
      <c r="BE209" s="229">
        <f>IF(N209="základní",J209,0)</f>
        <v>0</v>
      </c>
      <c r="BF209" s="229">
        <f>IF(N209="snížená",J209,0)</f>
        <v>0</v>
      </c>
      <c r="BG209" s="229">
        <f>IF(N209="zákl. přenesená",J209,0)</f>
        <v>0</v>
      </c>
      <c r="BH209" s="229">
        <f>IF(N209="sníž. přenesená",J209,0)</f>
        <v>0</v>
      </c>
      <c r="BI209" s="229">
        <f>IF(N209="nulová",J209,0)</f>
        <v>0</v>
      </c>
      <c r="BJ209" s="14" t="s">
        <v>78</v>
      </c>
      <c r="BK209" s="229">
        <f>ROUND(I209*H209,2)</f>
        <v>0</v>
      </c>
      <c r="BL209" s="14" t="s">
        <v>211</v>
      </c>
      <c r="BM209" s="228" t="s">
        <v>2271</v>
      </c>
    </row>
    <row r="210" s="2" customFormat="1" ht="37.8" customHeight="1">
      <c r="A210" s="35"/>
      <c r="B210" s="36"/>
      <c r="C210" s="216" t="s">
        <v>420</v>
      </c>
      <c r="D210" s="216" t="s">
        <v>149</v>
      </c>
      <c r="E210" s="217" t="s">
        <v>2272</v>
      </c>
      <c r="F210" s="218" t="s">
        <v>2273</v>
      </c>
      <c r="G210" s="219" t="s">
        <v>189</v>
      </c>
      <c r="H210" s="220">
        <v>1</v>
      </c>
      <c r="I210" s="221"/>
      <c r="J210" s="222">
        <f>ROUND(I210*H210,2)</f>
        <v>0</v>
      </c>
      <c r="K210" s="223"/>
      <c r="L210" s="41"/>
      <c r="M210" s="224" t="s">
        <v>1</v>
      </c>
      <c r="N210" s="225" t="s">
        <v>38</v>
      </c>
      <c r="O210" s="88"/>
      <c r="P210" s="226">
        <f>O210*H210</f>
        <v>0</v>
      </c>
      <c r="Q210" s="226">
        <v>0.028029999999999999</v>
      </c>
      <c r="R210" s="226">
        <f>Q210*H210</f>
        <v>0.028029999999999999</v>
      </c>
      <c r="S210" s="226">
        <v>0</v>
      </c>
      <c r="T210" s="227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8" t="s">
        <v>211</v>
      </c>
      <c r="AT210" s="228" t="s">
        <v>149</v>
      </c>
      <c r="AU210" s="228" t="s">
        <v>82</v>
      </c>
      <c r="AY210" s="14" t="s">
        <v>147</v>
      </c>
      <c r="BE210" s="229">
        <f>IF(N210="základní",J210,0)</f>
        <v>0</v>
      </c>
      <c r="BF210" s="229">
        <f>IF(N210="snížená",J210,0)</f>
        <v>0</v>
      </c>
      <c r="BG210" s="229">
        <f>IF(N210="zákl. přenesená",J210,0)</f>
        <v>0</v>
      </c>
      <c r="BH210" s="229">
        <f>IF(N210="sníž. přenesená",J210,0)</f>
        <v>0</v>
      </c>
      <c r="BI210" s="229">
        <f>IF(N210="nulová",J210,0)</f>
        <v>0</v>
      </c>
      <c r="BJ210" s="14" t="s">
        <v>78</v>
      </c>
      <c r="BK210" s="229">
        <f>ROUND(I210*H210,2)</f>
        <v>0</v>
      </c>
      <c r="BL210" s="14" t="s">
        <v>211</v>
      </c>
      <c r="BM210" s="228" t="s">
        <v>2274</v>
      </c>
    </row>
    <row r="211" s="2" customFormat="1" ht="37.8" customHeight="1">
      <c r="A211" s="35"/>
      <c r="B211" s="36"/>
      <c r="C211" s="216" t="s">
        <v>424</v>
      </c>
      <c r="D211" s="216" t="s">
        <v>149</v>
      </c>
      <c r="E211" s="217" t="s">
        <v>2275</v>
      </c>
      <c r="F211" s="218" t="s">
        <v>2276</v>
      </c>
      <c r="G211" s="219" t="s">
        <v>189</v>
      </c>
      <c r="H211" s="220">
        <v>1</v>
      </c>
      <c r="I211" s="221"/>
      <c r="J211" s="222">
        <f>ROUND(I211*H211,2)</f>
        <v>0</v>
      </c>
      <c r="K211" s="223"/>
      <c r="L211" s="41"/>
      <c r="M211" s="224" t="s">
        <v>1</v>
      </c>
      <c r="N211" s="225" t="s">
        <v>38</v>
      </c>
      <c r="O211" s="88"/>
      <c r="P211" s="226">
        <f>O211*H211</f>
        <v>0</v>
      </c>
      <c r="Q211" s="226">
        <v>0.040280000000000003</v>
      </c>
      <c r="R211" s="226">
        <f>Q211*H211</f>
        <v>0.040280000000000003</v>
      </c>
      <c r="S211" s="226">
        <v>0</v>
      </c>
      <c r="T211" s="227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8" t="s">
        <v>211</v>
      </c>
      <c r="AT211" s="228" t="s">
        <v>149</v>
      </c>
      <c r="AU211" s="228" t="s">
        <v>82</v>
      </c>
      <c r="AY211" s="14" t="s">
        <v>147</v>
      </c>
      <c r="BE211" s="229">
        <f>IF(N211="základní",J211,0)</f>
        <v>0</v>
      </c>
      <c r="BF211" s="229">
        <f>IF(N211="snížená",J211,0)</f>
        <v>0</v>
      </c>
      <c r="BG211" s="229">
        <f>IF(N211="zákl. přenesená",J211,0)</f>
        <v>0</v>
      </c>
      <c r="BH211" s="229">
        <f>IF(N211="sníž. přenesená",J211,0)</f>
        <v>0</v>
      </c>
      <c r="BI211" s="229">
        <f>IF(N211="nulová",J211,0)</f>
        <v>0</v>
      </c>
      <c r="BJ211" s="14" t="s">
        <v>78</v>
      </c>
      <c r="BK211" s="229">
        <f>ROUND(I211*H211,2)</f>
        <v>0</v>
      </c>
      <c r="BL211" s="14" t="s">
        <v>211</v>
      </c>
      <c r="BM211" s="228" t="s">
        <v>2277</v>
      </c>
    </row>
    <row r="212" s="2" customFormat="1" ht="37.8" customHeight="1">
      <c r="A212" s="35"/>
      <c r="B212" s="36"/>
      <c r="C212" s="216" t="s">
        <v>428</v>
      </c>
      <c r="D212" s="216" t="s">
        <v>149</v>
      </c>
      <c r="E212" s="217" t="s">
        <v>2278</v>
      </c>
      <c r="F212" s="218" t="s">
        <v>2279</v>
      </c>
      <c r="G212" s="219" t="s">
        <v>189</v>
      </c>
      <c r="H212" s="220">
        <v>1</v>
      </c>
      <c r="I212" s="221"/>
      <c r="J212" s="222">
        <f>ROUND(I212*H212,2)</f>
        <v>0</v>
      </c>
      <c r="K212" s="223"/>
      <c r="L212" s="41"/>
      <c r="M212" s="224" t="s">
        <v>1</v>
      </c>
      <c r="N212" s="225" t="s">
        <v>38</v>
      </c>
      <c r="O212" s="88"/>
      <c r="P212" s="226">
        <f>O212*H212</f>
        <v>0</v>
      </c>
      <c r="Q212" s="226">
        <v>0.031539999999999999</v>
      </c>
      <c r="R212" s="226">
        <f>Q212*H212</f>
        <v>0.031539999999999999</v>
      </c>
      <c r="S212" s="226">
        <v>0</v>
      </c>
      <c r="T212" s="227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8" t="s">
        <v>211</v>
      </c>
      <c r="AT212" s="228" t="s">
        <v>149</v>
      </c>
      <c r="AU212" s="228" t="s">
        <v>82</v>
      </c>
      <c r="AY212" s="14" t="s">
        <v>147</v>
      </c>
      <c r="BE212" s="229">
        <f>IF(N212="základní",J212,0)</f>
        <v>0</v>
      </c>
      <c r="BF212" s="229">
        <f>IF(N212="snížená",J212,0)</f>
        <v>0</v>
      </c>
      <c r="BG212" s="229">
        <f>IF(N212="zákl. přenesená",J212,0)</f>
        <v>0</v>
      </c>
      <c r="BH212" s="229">
        <f>IF(N212="sníž. přenesená",J212,0)</f>
        <v>0</v>
      </c>
      <c r="BI212" s="229">
        <f>IF(N212="nulová",J212,0)</f>
        <v>0</v>
      </c>
      <c r="BJ212" s="14" t="s">
        <v>78</v>
      </c>
      <c r="BK212" s="229">
        <f>ROUND(I212*H212,2)</f>
        <v>0</v>
      </c>
      <c r="BL212" s="14" t="s">
        <v>211</v>
      </c>
      <c r="BM212" s="228" t="s">
        <v>2280</v>
      </c>
    </row>
    <row r="213" s="2" customFormat="1" ht="37.8" customHeight="1">
      <c r="A213" s="35"/>
      <c r="B213" s="36"/>
      <c r="C213" s="216" t="s">
        <v>432</v>
      </c>
      <c r="D213" s="216" t="s">
        <v>149</v>
      </c>
      <c r="E213" s="217" t="s">
        <v>2281</v>
      </c>
      <c r="F213" s="218" t="s">
        <v>2282</v>
      </c>
      <c r="G213" s="219" t="s">
        <v>189</v>
      </c>
      <c r="H213" s="220">
        <v>13</v>
      </c>
      <c r="I213" s="221"/>
      <c r="J213" s="222">
        <f>ROUND(I213*H213,2)</f>
        <v>0</v>
      </c>
      <c r="K213" s="223"/>
      <c r="L213" s="41"/>
      <c r="M213" s="224" t="s">
        <v>1</v>
      </c>
      <c r="N213" s="225" t="s">
        <v>38</v>
      </c>
      <c r="O213" s="88"/>
      <c r="P213" s="226">
        <f>O213*H213</f>
        <v>0</v>
      </c>
      <c r="Q213" s="226">
        <v>0.041320000000000003</v>
      </c>
      <c r="R213" s="226">
        <f>Q213*H213</f>
        <v>0.53716000000000008</v>
      </c>
      <c r="S213" s="226">
        <v>0</v>
      </c>
      <c r="T213" s="227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8" t="s">
        <v>211</v>
      </c>
      <c r="AT213" s="228" t="s">
        <v>149</v>
      </c>
      <c r="AU213" s="228" t="s">
        <v>82</v>
      </c>
      <c r="AY213" s="14" t="s">
        <v>147</v>
      </c>
      <c r="BE213" s="229">
        <f>IF(N213="základní",J213,0)</f>
        <v>0</v>
      </c>
      <c r="BF213" s="229">
        <f>IF(N213="snížená",J213,0)</f>
        <v>0</v>
      </c>
      <c r="BG213" s="229">
        <f>IF(N213="zákl. přenesená",J213,0)</f>
        <v>0</v>
      </c>
      <c r="BH213" s="229">
        <f>IF(N213="sníž. přenesená",J213,0)</f>
        <v>0</v>
      </c>
      <c r="BI213" s="229">
        <f>IF(N213="nulová",J213,0)</f>
        <v>0</v>
      </c>
      <c r="BJ213" s="14" t="s">
        <v>78</v>
      </c>
      <c r="BK213" s="229">
        <f>ROUND(I213*H213,2)</f>
        <v>0</v>
      </c>
      <c r="BL213" s="14" t="s">
        <v>211</v>
      </c>
      <c r="BM213" s="228" t="s">
        <v>2283</v>
      </c>
    </row>
    <row r="214" s="2" customFormat="1" ht="37.8" customHeight="1">
      <c r="A214" s="35"/>
      <c r="B214" s="36"/>
      <c r="C214" s="216" t="s">
        <v>436</v>
      </c>
      <c r="D214" s="216" t="s">
        <v>149</v>
      </c>
      <c r="E214" s="217" t="s">
        <v>2284</v>
      </c>
      <c r="F214" s="218" t="s">
        <v>2285</v>
      </c>
      <c r="G214" s="219" t="s">
        <v>189</v>
      </c>
      <c r="H214" s="220">
        <v>5</v>
      </c>
      <c r="I214" s="221"/>
      <c r="J214" s="222">
        <f>ROUND(I214*H214,2)</f>
        <v>0</v>
      </c>
      <c r="K214" s="223"/>
      <c r="L214" s="41"/>
      <c r="M214" s="224" t="s">
        <v>1</v>
      </c>
      <c r="N214" s="225" t="s">
        <v>38</v>
      </c>
      <c r="O214" s="88"/>
      <c r="P214" s="226">
        <f>O214*H214</f>
        <v>0</v>
      </c>
      <c r="Q214" s="226">
        <v>0.035680000000000003</v>
      </c>
      <c r="R214" s="226">
        <f>Q214*H214</f>
        <v>0.1784</v>
      </c>
      <c r="S214" s="226">
        <v>0</v>
      </c>
      <c r="T214" s="227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8" t="s">
        <v>211</v>
      </c>
      <c r="AT214" s="228" t="s">
        <v>149</v>
      </c>
      <c r="AU214" s="228" t="s">
        <v>82</v>
      </c>
      <c r="AY214" s="14" t="s">
        <v>147</v>
      </c>
      <c r="BE214" s="229">
        <f>IF(N214="základní",J214,0)</f>
        <v>0</v>
      </c>
      <c r="BF214" s="229">
        <f>IF(N214="snížená",J214,0)</f>
        <v>0</v>
      </c>
      <c r="BG214" s="229">
        <f>IF(N214="zákl. přenesená",J214,0)</f>
        <v>0</v>
      </c>
      <c r="BH214" s="229">
        <f>IF(N214="sníž. přenesená",J214,0)</f>
        <v>0</v>
      </c>
      <c r="BI214" s="229">
        <f>IF(N214="nulová",J214,0)</f>
        <v>0</v>
      </c>
      <c r="BJ214" s="14" t="s">
        <v>78</v>
      </c>
      <c r="BK214" s="229">
        <f>ROUND(I214*H214,2)</f>
        <v>0</v>
      </c>
      <c r="BL214" s="14" t="s">
        <v>211</v>
      </c>
      <c r="BM214" s="228" t="s">
        <v>2286</v>
      </c>
    </row>
    <row r="215" s="2" customFormat="1" ht="24.15" customHeight="1">
      <c r="A215" s="35"/>
      <c r="B215" s="36"/>
      <c r="C215" s="216" t="s">
        <v>440</v>
      </c>
      <c r="D215" s="216" t="s">
        <v>149</v>
      </c>
      <c r="E215" s="217" t="s">
        <v>2287</v>
      </c>
      <c r="F215" s="218" t="s">
        <v>2288</v>
      </c>
      <c r="G215" s="219" t="s">
        <v>178</v>
      </c>
      <c r="H215" s="220">
        <v>0.875</v>
      </c>
      <c r="I215" s="221"/>
      <c r="J215" s="222">
        <f>ROUND(I215*H215,2)</f>
        <v>0</v>
      </c>
      <c r="K215" s="223"/>
      <c r="L215" s="41"/>
      <c r="M215" s="224" t="s">
        <v>1</v>
      </c>
      <c r="N215" s="225" t="s">
        <v>38</v>
      </c>
      <c r="O215" s="88"/>
      <c r="P215" s="226">
        <f>O215*H215</f>
        <v>0</v>
      </c>
      <c r="Q215" s="226">
        <v>0</v>
      </c>
      <c r="R215" s="226">
        <f>Q215*H215</f>
        <v>0</v>
      </c>
      <c r="S215" s="226">
        <v>0</v>
      </c>
      <c r="T215" s="227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8" t="s">
        <v>211</v>
      </c>
      <c r="AT215" s="228" t="s">
        <v>149</v>
      </c>
      <c r="AU215" s="228" t="s">
        <v>82</v>
      </c>
      <c r="AY215" s="14" t="s">
        <v>147</v>
      </c>
      <c r="BE215" s="229">
        <f>IF(N215="základní",J215,0)</f>
        <v>0</v>
      </c>
      <c r="BF215" s="229">
        <f>IF(N215="snížená",J215,0)</f>
        <v>0</v>
      </c>
      <c r="BG215" s="229">
        <f>IF(N215="zákl. přenesená",J215,0)</f>
        <v>0</v>
      </c>
      <c r="BH215" s="229">
        <f>IF(N215="sníž. přenesená",J215,0)</f>
        <v>0</v>
      </c>
      <c r="BI215" s="229">
        <f>IF(N215="nulová",J215,0)</f>
        <v>0</v>
      </c>
      <c r="BJ215" s="14" t="s">
        <v>78</v>
      </c>
      <c r="BK215" s="229">
        <f>ROUND(I215*H215,2)</f>
        <v>0</v>
      </c>
      <c r="BL215" s="14" t="s">
        <v>211</v>
      </c>
      <c r="BM215" s="228" t="s">
        <v>2289</v>
      </c>
    </row>
    <row r="216" s="2" customFormat="1" ht="24.15" customHeight="1">
      <c r="A216" s="35"/>
      <c r="B216" s="36"/>
      <c r="C216" s="216" t="s">
        <v>444</v>
      </c>
      <c r="D216" s="216" t="s">
        <v>149</v>
      </c>
      <c r="E216" s="217" t="s">
        <v>2290</v>
      </c>
      <c r="F216" s="218" t="s">
        <v>2291</v>
      </c>
      <c r="G216" s="219" t="s">
        <v>178</v>
      </c>
      <c r="H216" s="220">
        <v>0.875</v>
      </c>
      <c r="I216" s="221"/>
      <c r="J216" s="222">
        <f>ROUND(I216*H216,2)</f>
        <v>0</v>
      </c>
      <c r="K216" s="223"/>
      <c r="L216" s="41"/>
      <c r="M216" s="224" t="s">
        <v>1</v>
      </c>
      <c r="N216" s="225" t="s">
        <v>38</v>
      </c>
      <c r="O216" s="88"/>
      <c r="P216" s="226">
        <f>O216*H216</f>
        <v>0</v>
      </c>
      <c r="Q216" s="226">
        <v>0</v>
      </c>
      <c r="R216" s="226">
        <f>Q216*H216</f>
        <v>0</v>
      </c>
      <c r="S216" s="226">
        <v>0</v>
      </c>
      <c r="T216" s="227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8" t="s">
        <v>211</v>
      </c>
      <c r="AT216" s="228" t="s">
        <v>149</v>
      </c>
      <c r="AU216" s="228" t="s">
        <v>82</v>
      </c>
      <c r="AY216" s="14" t="s">
        <v>147</v>
      </c>
      <c r="BE216" s="229">
        <f>IF(N216="základní",J216,0)</f>
        <v>0</v>
      </c>
      <c r="BF216" s="229">
        <f>IF(N216="snížená",J216,0)</f>
        <v>0</v>
      </c>
      <c r="BG216" s="229">
        <f>IF(N216="zákl. přenesená",J216,0)</f>
        <v>0</v>
      </c>
      <c r="BH216" s="229">
        <f>IF(N216="sníž. přenesená",J216,0)</f>
        <v>0</v>
      </c>
      <c r="BI216" s="229">
        <f>IF(N216="nulová",J216,0)</f>
        <v>0</v>
      </c>
      <c r="BJ216" s="14" t="s">
        <v>78</v>
      </c>
      <c r="BK216" s="229">
        <f>ROUND(I216*H216,2)</f>
        <v>0</v>
      </c>
      <c r="BL216" s="14" t="s">
        <v>211</v>
      </c>
      <c r="BM216" s="228" t="s">
        <v>2292</v>
      </c>
    </row>
    <row r="217" s="2" customFormat="1" ht="33" customHeight="1">
      <c r="A217" s="35"/>
      <c r="B217" s="36"/>
      <c r="C217" s="216" t="s">
        <v>448</v>
      </c>
      <c r="D217" s="216" t="s">
        <v>149</v>
      </c>
      <c r="E217" s="217" t="s">
        <v>2293</v>
      </c>
      <c r="F217" s="218" t="s">
        <v>2294</v>
      </c>
      <c r="G217" s="219" t="s">
        <v>178</v>
      </c>
      <c r="H217" s="220">
        <v>4.375</v>
      </c>
      <c r="I217" s="221"/>
      <c r="J217" s="222">
        <f>ROUND(I217*H217,2)</f>
        <v>0</v>
      </c>
      <c r="K217" s="223"/>
      <c r="L217" s="41"/>
      <c r="M217" s="224" t="s">
        <v>1</v>
      </c>
      <c r="N217" s="225" t="s">
        <v>38</v>
      </c>
      <c r="O217" s="88"/>
      <c r="P217" s="226">
        <f>O217*H217</f>
        <v>0</v>
      </c>
      <c r="Q217" s="226">
        <v>0</v>
      </c>
      <c r="R217" s="226">
        <f>Q217*H217</f>
        <v>0</v>
      </c>
      <c r="S217" s="226">
        <v>0</v>
      </c>
      <c r="T217" s="227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8" t="s">
        <v>211</v>
      </c>
      <c r="AT217" s="228" t="s">
        <v>149</v>
      </c>
      <c r="AU217" s="228" t="s">
        <v>82</v>
      </c>
      <c r="AY217" s="14" t="s">
        <v>147</v>
      </c>
      <c r="BE217" s="229">
        <f>IF(N217="základní",J217,0)</f>
        <v>0</v>
      </c>
      <c r="BF217" s="229">
        <f>IF(N217="snížená",J217,0)</f>
        <v>0</v>
      </c>
      <c r="BG217" s="229">
        <f>IF(N217="zákl. přenesená",J217,0)</f>
        <v>0</v>
      </c>
      <c r="BH217" s="229">
        <f>IF(N217="sníž. přenesená",J217,0)</f>
        <v>0</v>
      </c>
      <c r="BI217" s="229">
        <f>IF(N217="nulová",J217,0)</f>
        <v>0</v>
      </c>
      <c r="BJ217" s="14" t="s">
        <v>78</v>
      </c>
      <c r="BK217" s="229">
        <f>ROUND(I217*H217,2)</f>
        <v>0</v>
      </c>
      <c r="BL217" s="14" t="s">
        <v>211</v>
      </c>
      <c r="BM217" s="228" t="s">
        <v>2295</v>
      </c>
    </row>
    <row r="218" s="12" customFormat="1" ht="22.8" customHeight="1">
      <c r="A218" s="12"/>
      <c r="B218" s="200"/>
      <c r="C218" s="201"/>
      <c r="D218" s="202" t="s">
        <v>72</v>
      </c>
      <c r="E218" s="214" t="s">
        <v>1740</v>
      </c>
      <c r="F218" s="214" t="s">
        <v>1741</v>
      </c>
      <c r="G218" s="201"/>
      <c r="H218" s="201"/>
      <c r="I218" s="204"/>
      <c r="J218" s="215">
        <f>BK218</f>
        <v>0</v>
      </c>
      <c r="K218" s="201"/>
      <c r="L218" s="206"/>
      <c r="M218" s="207"/>
      <c r="N218" s="208"/>
      <c r="O218" s="208"/>
      <c r="P218" s="209">
        <f>SUM(P219:P227)</f>
        <v>0</v>
      </c>
      <c r="Q218" s="208"/>
      <c r="R218" s="209">
        <f>SUM(R219:R227)</f>
        <v>0.0052180000000000004</v>
      </c>
      <c r="S218" s="208"/>
      <c r="T218" s="210">
        <f>SUM(T219:T227)</f>
        <v>0</v>
      </c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R218" s="211" t="s">
        <v>82</v>
      </c>
      <c r="AT218" s="212" t="s">
        <v>72</v>
      </c>
      <c r="AU218" s="212" t="s">
        <v>78</v>
      </c>
      <c r="AY218" s="211" t="s">
        <v>147</v>
      </c>
      <c r="BK218" s="213">
        <f>SUM(BK219:BK227)</f>
        <v>0</v>
      </c>
    </row>
    <row r="219" s="2" customFormat="1" ht="24.15" customHeight="1">
      <c r="A219" s="35"/>
      <c r="B219" s="36"/>
      <c r="C219" s="216" t="s">
        <v>452</v>
      </c>
      <c r="D219" s="216" t="s">
        <v>149</v>
      </c>
      <c r="E219" s="217" t="s">
        <v>1813</v>
      </c>
      <c r="F219" s="218" t="s">
        <v>1814</v>
      </c>
      <c r="G219" s="219" t="s">
        <v>222</v>
      </c>
      <c r="H219" s="220">
        <v>28</v>
      </c>
      <c r="I219" s="221"/>
      <c r="J219" s="222">
        <f>ROUND(I219*H219,2)</f>
        <v>0</v>
      </c>
      <c r="K219" s="223"/>
      <c r="L219" s="41"/>
      <c r="M219" s="224" t="s">
        <v>1</v>
      </c>
      <c r="N219" s="225" t="s">
        <v>38</v>
      </c>
      <c r="O219" s="88"/>
      <c r="P219" s="226">
        <f>O219*H219</f>
        <v>0</v>
      </c>
      <c r="Q219" s="226">
        <v>0</v>
      </c>
      <c r="R219" s="226">
        <f>Q219*H219</f>
        <v>0</v>
      </c>
      <c r="S219" s="226">
        <v>0</v>
      </c>
      <c r="T219" s="227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8" t="s">
        <v>211</v>
      </c>
      <c r="AT219" s="228" t="s">
        <v>149</v>
      </c>
      <c r="AU219" s="228" t="s">
        <v>82</v>
      </c>
      <c r="AY219" s="14" t="s">
        <v>147</v>
      </c>
      <c r="BE219" s="229">
        <f>IF(N219="základní",J219,0)</f>
        <v>0</v>
      </c>
      <c r="BF219" s="229">
        <f>IF(N219="snížená",J219,0)</f>
        <v>0</v>
      </c>
      <c r="BG219" s="229">
        <f>IF(N219="zákl. přenesená",J219,0)</f>
        <v>0</v>
      </c>
      <c r="BH219" s="229">
        <f>IF(N219="sníž. přenesená",J219,0)</f>
        <v>0</v>
      </c>
      <c r="BI219" s="229">
        <f>IF(N219="nulová",J219,0)</f>
        <v>0</v>
      </c>
      <c r="BJ219" s="14" t="s">
        <v>78</v>
      </c>
      <c r="BK219" s="229">
        <f>ROUND(I219*H219,2)</f>
        <v>0</v>
      </c>
      <c r="BL219" s="14" t="s">
        <v>211</v>
      </c>
      <c r="BM219" s="228" t="s">
        <v>2296</v>
      </c>
    </row>
    <row r="220" s="2" customFormat="1" ht="21.75" customHeight="1">
      <c r="A220" s="35"/>
      <c r="B220" s="36"/>
      <c r="C220" s="230" t="s">
        <v>456</v>
      </c>
      <c r="D220" s="230" t="s">
        <v>207</v>
      </c>
      <c r="E220" s="231" t="s">
        <v>1816</v>
      </c>
      <c r="F220" s="232" t="s">
        <v>1817</v>
      </c>
      <c r="G220" s="233" t="s">
        <v>222</v>
      </c>
      <c r="H220" s="234">
        <v>29.399999999999999</v>
      </c>
      <c r="I220" s="235"/>
      <c r="J220" s="236">
        <f>ROUND(I220*H220,2)</f>
        <v>0</v>
      </c>
      <c r="K220" s="237"/>
      <c r="L220" s="238"/>
      <c r="M220" s="239" t="s">
        <v>1</v>
      </c>
      <c r="N220" s="240" t="s">
        <v>38</v>
      </c>
      <c r="O220" s="88"/>
      <c r="P220" s="226">
        <f>O220*H220</f>
        <v>0</v>
      </c>
      <c r="Q220" s="226">
        <v>6.9999999999999994E-05</v>
      </c>
      <c r="R220" s="226">
        <f>Q220*H220</f>
        <v>0.0020579999999999999</v>
      </c>
      <c r="S220" s="226">
        <v>0</v>
      </c>
      <c r="T220" s="227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8" t="s">
        <v>279</v>
      </c>
      <c r="AT220" s="228" t="s">
        <v>207</v>
      </c>
      <c r="AU220" s="228" t="s">
        <v>82</v>
      </c>
      <c r="AY220" s="14" t="s">
        <v>147</v>
      </c>
      <c r="BE220" s="229">
        <f>IF(N220="základní",J220,0)</f>
        <v>0</v>
      </c>
      <c r="BF220" s="229">
        <f>IF(N220="snížená",J220,0)</f>
        <v>0</v>
      </c>
      <c r="BG220" s="229">
        <f>IF(N220="zákl. přenesená",J220,0)</f>
        <v>0</v>
      </c>
      <c r="BH220" s="229">
        <f>IF(N220="sníž. přenesená",J220,0)</f>
        <v>0</v>
      </c>
      <c r="BI220" s="229">
        <f>IF(N220="nulová",J220,0)</f>
        <v>0</v>
      </c>
      <c r="BJ220" s="14" t="s">
        <v>78</v>
      </c>
      <c r="BK220" s="229">
        <f>ROUND(I220*H220,2)</f>
        <v>0</v>
      </c>
      <c r="BL220" s="14" t="s">
        <v>211</v>
      </c>
      <c r="BM220" s="228" t="s">
        <v>2297</v>
      </c>
    </row>
    <row r="221" s="2" customFormat="1" ht="24.15" customHeight="1">
      <c r="A221" s="35"/>
      <c r="B221" s="36"/>
      <c r="C221" s="216" t="s">
        <v>460</v>
      </c>
      <c r="D221" s="216" t="s">
        <v>149</v>
      </c>
      <c r="E221" s="217" t="s">
        <v>2298</v>
      </c>
      <c r="F221" s="218" t="s">
        <v>2299</v>
      </c>
      <c r="G221" s="219" t="s">
        <v>222</v>
      </c>
      <c r="H221" s="220">
        <v>28</v>
      </c>
      <c r="I221" s="221"/>
      <c r="J221" s="222">
        <f>ROUND(I221*H221,2)</f>
        <v>0</v>
      </c>
      <c r="K221" s="223"/>
      <c r="L221" s="41"/>
      <c r="M221" s="224" t="s">
        <v>1</v>
      </c>
      <c r="N221" s="225" t="s">
        <v>38</v>
      </c>
      <c r="O221" s="88"/>
      <c r="P221" s="226">
        <f>O221*H221</f>
        <v>0</v>
      </c>
      <c r="Q221" s="226">
        <v>0</v>
      </c>
      <c r="R221" s="226">
        <f>Q221*H221</f>
        <v>0</v>
      </c>
      <c r="S221" s="226">
        <v>0</v>
      </c>
      <c r="T221" s="227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8" t="s">
        <v>211</v>
      </c>
      <c r="AT221" s="228" t="s">
        <v>149</v>
      </c>
      <c r="AU221" s="228" t="s">
        <v>82</v>
      </c>
      <c r="AY221" s="14" t="s">
        <v>147</v>
      </c>
      <c r="BE221" s="229">
        <f>IF(N221="základní",J221,0)</f>
        <v>0</v>
      </c>
      <c r="BF221" s="229">
        <f>IF(N221="snížená",J221,0)</f>
        <v>0</v>
      </c>
      <c r="BG221" s="229">
        <f>IF(N221="zákl. přenesená",J221,0)</f>
        <v>0</v>
      </c>
      <c r="BH221" s="229">
        <f>IF(N221="sníž. přenesená",J221,0)</f>
        <v>0</v>
      </c>
      <c r="BI221" s="229">
        <f>IF(N221="nulová",J221,0)</f>
        <v>0</v>
      </c>
      <c r="BJ221" s="14" t="s">
        <v>78</v>
      </c>
      <c r="BK221" s="229">
        <f>ROUND(I221*H221,2)</f>
        <v>0</v>
      </c>
      <c r="BL221" s="14" t="s">
        <v>211</v>
      </c>
      <c r="BM221" s="228" t="s">
        <v>2300</v>
      </c>
    </row>
    <row r="222" s="2" customFormat="1" ht="33" customHeight="1">
      <c r="A222" s="35"/>
      <c r="B222" s="36"/>
      <c r="C222" s="230" t="s">
        <v>464</v>
      </c>
      <c r="D222" s="230" t="s">
        <v>207</v>
      </c>
      <c r="E222" s="231" t="s">
        <v>2301</v>
      </c>
      <c r="F222" s="232" t="s">
        <v>2302</v>
      </c>
      <c r="G222" s="233" t="s">
        <v>222</v>
      </c>
      <c r="H222" s="234">
        <v>16</v>
      </c>
      <c r="I222" s="235"/>
      <c r="J222" s="236">
        <f>ROUND(I222*H222,2)</f>
        <v>0</v>
      </c>
      <c r="K222" s="237"/>
      <c r="L222" s="238"/>
      <c r="M222" s="239" t="s">
        <v>1</v>
      </c>
      <c r="N222" s="240" t="s">
        <v>38</v>
      </c>
      <c r="O222" s="88"/>
      <c r="P222" s="226">
        <f>O222*H222</f>
        <v>0</v>
      </c>
      <c r="Q222" s="226">
        <v>3.0000000000000001E-05</v>
      </c>
      <c r="R222" s="226">
        <f>Q222*H222</f>
        <v>0.00048000000000000001</v>
      </c>
      <c r="S222" s="226">
        <v>0</v>
      </c>
      <c r="T222" s="227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8" t="s">
        <v>279</v>
      </c>
      <c r="AT222" s="228" t="s">
        <v>207</v>
      </c>
      <c r="AU222" s="228" t="s">
        <v>82</v>
      </c>
      <c r="AY222" s="14" t="s">
        <v>147</v>
      </c>
      <c r="BE222" s="229">
        <f>IF(N222="základní",J222,0)</f>
        <v>0</v>
      </c>
      <c r="BF222" s="229">
        <f>IF(N222="snížená",J222,0)</f>
        <v>0</v>
      </c>
      <c r="BG222" s="229">
        <f>IF(N222="zákl. přenesená",J222,0)</f>
        <v>0</v>
      </c>
      <c r="BH222" s="229">
        <f>IF(N222="sníž. přenesená",J222,0)</f>
        <v>0</v>
      </c>
      <c r="BI222" s="229">
        <f>IF(N222="nulová",J222,0)</f>
        <v>0</v>
      </c>
      <c r="BJ222" s="14" t="s">
        <v>78</v>
      </c>
      <c r="BK222" s="229">
        <f>ROUND(I222*H222,2)</f>
        <v>0</v>
      </c>
      <c r="BL222" s="14" t="s">
        <v>211</v>
      </c>
      <c r="BM222" s="228" t="s">
        <v>2303</v>
      </c>
    </row>
    <row r="223" s="2" customFormat="1" ht="33" customHeight="1">
      <c r="A223" s="35"/>
      <c r="B223" s="36"/>
      <c r="C223" s="230" t="s">
        <v>468</v>
      </c>
      <c r="D223" s="230" t="s">
        <v>207</v>
      </c>
      <c r="E223" s="231" t="s">
        <v>2304</v>
      </c>
      <c r="F223" s="232" t="s">
        <v>2305</v>
      </c>
      <c r="G223" s="233" t="s">
        <v>222</v>
      </c>
      <c r="H223" s="234">
        <v>12</v>
      </c>
      <c r="I223" s="235"/>
      <c r="J223" s="236">
        <f>ROUND(I223*H223,2)</f>
        <v>0</v>
      </c>
      <c r="K223" s="237"/>
      <c r="L223" s="238"/>
      <c r="M223" s="239" t="s">
        <v>1</v>
      </c>
      <c r="N223" s="240" t="s">
        <v>38</v>
      </c>
      <c r="O223" s="88"/>
      <c r="P223" s="226">
        <f>O223*H223</f>
        <v>0</v>
      </c>
      <c r="Q223" s="226">
        <v>0.00022000000000000001</v>
      </c>
      <c r="R223" s="226">
        <f>Q223*H223</f>
        <v>0.00264</v>
      </c>
      <c r="S223" s="226">
        <v>0</v>
      </c>
      <c r="T223" s="227">
        <f>S223*H223</f>
        <v>0</v>
      </c>
      <c r="U223" s="35"/>
      <c r="V223" s="35"/>
      <c r="W223" s="35"/>
      <c r="X223" s="35"/>
      <c r="Y223" s="35"/>
      <c r="Z223" s="35"/>
      <c r="AA223" s="35"/>
      <c r="AB223" s="35"/>
      <c r="AC223" s="35"/>
      <c r="AD223" s="35"/>
      <c r="AE223" s="35"/>
      <c r="AR223" s="228" t="s">
        <v>175</v>
      </c>
      <c r="AT223" s="228" t="s">
        <v>207</v>
      </c>
      <c r="AU223" s="228" t="s">
        <v>82</v>
      </c>
      <c r="AY223" s="14" t="s">
        <v>147</v>
      </c>
      <c r="BE223" s="229">
        <f>IF(N223="základní",J223,0)</f>
        <v>0</v>
      </c>
      <c r="BF223" s="229">
        <f>IF(N223="snížená",J223,0)</f>
        <v>0</v>
      </c>
      <c r="BG223" s="229">
        <f>IF(N223="zákl. přenesená",J223,0)</f>
        <v>0</v>
      </c>
      <c r="BH223" s="229">
        <f>IF(N223="sníž. přenesená",J223,0)</f>
        <v>0</v>
      </c>
      <c r="BI223" s="229">
        <f>IF(N223="nulová",J223,0)</f>
        <v>0</v>
      </c>
      <c r="BJ223" s="14" t="s">
        <v>78</v>
      </c>
      <c r="BK223" s="229">
        <f>ROUND(I223*H223,2)</f>
        <v>0</v>
      </c>
      <c r="BL223" s="14" t="s">
        <v>88</v>
      </c>
      <c r="BM223" s="228" t="s">
        <v>2306</v>
      </c>
    </row>
    <row r="224" s="2" customFormat="1" ht="16.5" customHeight="1">
      <c r="A224" s="35"/>
      <c r="B224" s="36"/>
      <c r="C224" s="216" t="s">
        <v>472</v>
      </c>
      <c r="D224" s="216" t="s">
        <v>149</v>
      </c>
      <c r="E224" s="217" t="s">
        <v>2307</v>
      </c>
      <c r="F224" s="218" t="s">
        <v>2308</v>
      </c>
      <c r="G224" s="219" t="s">
        <v>189</v>
      </c>
      <c r="H224" s="220">
        <v>1</v>
      </c>
      <c r="I224" s="221"/>
      <c r="J224" s="222">
        <f>ROUND(I224*H224,2)</f>
        <v>0</v>
      </c>
      <c r="K224" s="223"/>
      <c r="L224" s="41"/>
      <c r="M224" s="224" t="s">
        <v>1</v>
      </c>
      <c r="N224" s="225" t="s">
        <v>38</v>
      </c>
      <c r="O224" s="88"/>
      <c r="P224" s="226">
        <f>O224*H224</f>
        <v>0</v>
      </c>
      <c r="Q224" s="226">
        <v>0</v>
      </c>
      <c r="R224" s="226">
        <f>Q224*H224</f>
        <v>0</v>
      </c>
      <c r="S224" s="226">
        <v>0</v>
      </c>
      <c r="T224" s="227">
        <f>S224*H224</f>
        <v>0</v>
      </c>
      <c r="U224" s="35"/>
      <c r="V224" s="35"/>
      <c r="W224" s="35"/>
      <c r="X224" s="35"/>
      <c r="Y224" s="35"/>
      <c r="Z224" s="35"/>
      <c r="AA224" s="35"/>
      <c r="AB224" s="35"/>
      <c r="AC224" s="35"/>
      <c r="AD224" s="35"/>
      <c r="AE224" s="35"/>
      <c r="AR224" s="228" t="s">
        <v>211</v>
      </c>
      <c r="AT224" s="228" t="s">
        <v>149</v>
      </c>
      <c r="AU224" s="228" t="s">
        <v>82</v>
      </c>
      <c r="AY224" s="14" t="s">
        <v>147</v>
      </c>
      <c r="BE224" s="229">
        <f>IF(N224="základní",J224,0)</f>
        <v>0</v>
      </c>
      <c r="BF224" s="229">
        <f>IF(N224="snížená",J224,0)</f>
        <v>0</v>
      </c>
      <c r="BG224" s="229">
        <f>IF(N224="zákl. přenesená",J224,0)</f>
        <v>0</v>
      </c>
      <c r="BH224" s="229">
        <f>IF(N224="sníž. přenesená",J224,0)</f>
        <v>0</v>
      </c>
      <c r="BI224" s="229">
        <f>IF(N224="nulová",J224,0)</f>
        <v>0</v>
      </c>
      <c r="BJ224" s="14" t="s">
        <v>78</v>
      </c>
      <c r="BK224" s="229">
        <f>ROUND(I224*H224,2)</f>
        <v>0</v>
      </c>
      <c r="BL224" s="14" t="s">
        <v>211</v>
      </c>
      <c r="BM224" s="228" t="s">
        <v>2309</v>
      </c>
    </row>
    <row r="225" s="2" customFormat="1" ht="16.5" customHeight="1">
      <c r="A225" s="35"/>
      <c r="B225" s="36"/>
      <c r="C225" s="230" t="s">
        <v>476</v>
      </c>
      <c r="D225" s="230" t="s">
        <v>207</v>
      </c>
      <c r="E225" s="231" t="s">
        <v>2310</v>
      </c>
      <c r="F225" s="232" t="s">
        <v>2311</v>
      </c>
      <c r="G225" s="233" t="s">
        <v>189</v>
      </c>
      <c r="H225" s="234">
        <v>1</v>
      </c>
      <c r="I225" s="235"/>
      <c r="J225" s="236">
        <f>ROUND(I225*H225,2)</f>
        <v>0</v>
      </c>
      <c r="K225" s="237"/>
      <c r="L225" s="238"/>
      <c r="M225" s="239" t="s">
        <v>1</v>
      </c>
      <c r="N225" s="240" t="s">
        <v>38</v>
      </c>
      <c r="O225" s="88"/>
      <c r="P225" s="226">
        <f>O225*H225</f>
        <v>0</v>
      </c>
      <c r="Q225" s="226">
        <v>4.0000000000000003E-05</v>
      </c>
      <c r="R225" s="226">
        <f>Q225*H225</f>
        <v>4.0000000000000003E-05</v>
      </c>
      <c r="S225" s="226">
        <v>0</v>
      </c>
      <c r="T225" s="227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8" t="s">
        <v>279</v>
      </c>
      <c r="AT225" s="228" t="s">
        <v>207</v>
      </c>
      <c r="AU225" s="228" t="s">
        <v>82</v>
      </c>
      <c r="AY225" s="14" t="s">
        <v>147</v>
      </c>
      <c r="BE225" s="229">
        <f>IF(N225="základní",J225,0)</f>
        <v>0</v>
      </c>
      <c r="BF225" s="229">
        <f>IF(N225="snížená",J225,0)</f>
        <v>0</v>
      </c>
      <c r="BG225" s="229">
        <f>IF(N225="zákl. přenesená",J225,0)</f>
        <v>0</v>
      </c>
      <c r="BH225" s="229">
        <f>IF(N225="sníž. přenesená",J225,0)</f>
        <v>0</v>
      </c>
      <c r="BI225" s="229">
        <f>IF(N225="nulová",J225,0)</f>
        <v>0</v>
      </c>
      <c r="BJ225" s="14" t="s">
        <v>78</v>
      </c>
      <c r="BK225" s="229">
        <f>ROUND(I225*H225,2)</f>
        <v>0</v>
      </c>
      <c r="BL225" s="14" t="s">
        <v>211</v>
      </c>
      <c r="BM225" s="228" t="s">
        <v>2312</v>
      </c>
    </row>
    <row r="226" s="2" customFormat="1" ht="24.15" customHeight="1">
      <c r="A226" s="35"/>
      <c r="B226" s="36"/>
      <c r="C226" s="216" t="s">
        <v>480</v>
      </c>
      <c r="D226" s="216" t="s">
        <v>149</v>
      </c>
      <c r="E226" s="217" t="s">
        <v>2313</v>
      </c>
      <c r="F226" s="218" t="s">
        <v>2314</v>
      </c>
      <c r="G226" s="219" t="s">
        <v>2315</v>
      </c>
      <c r="H226" s="248"/>
      <c r="I226" s="221"/>
      <c r="J226" s="222">
        <f>ROUND(I226*H226,2)</f>
        <v>0</v>
      </c>
      <c r="K226" s="223"/>
      <c r="L226" s="41"/>
      <c r="M226" s="224" t="s">
        <v>1</v>
      </c>
      <c r="N226" s="225" t="s">
        <v>38</v>
      </c>
      <c r="O226" s="88"/>
      <c r="P226" s="226">
        <f>O226*H226</f>
        <v>0</v>
      </c>
      <c r="Q226" s="226">
        <v>0</v>
      </c>
      <c r="R226" s="226">
        <f>Q226*H226</f>
        <v>0</v>
      </c>
      <c r="S226" s="226">
        <v>0</v>
      </c>
      <c r="T226" s="227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8" t="s">
        <v>211</v>
      </c>
      <c r="AT226" s="228" t="s">
        <v>149</v>
      </c>
      <c r="AU226" s="228" t="s">
        <v>82</v>
      </c>
      <c r="AY226" s="14" t="s">
        <v>147</v>
      </c>
      <c r="BE226" s="229">
        <f>IF(N226="základní",J226,0)</f>
        <v>0</v>
      </c>
      <c r="BF226" s="229">
        <f>IF(N226="snížená",J226,0)</f>
        <v>0</v>
      </c>
      <c r="BG226" s="229">
        <f>IF(N226="zákl. přenesená",J226,0)</f>
        <v>0</v>
      </c>
      <c r="BH226" s="229">
        <f>IF(N226="sníž. přenesená",J226,0)</f>
        <v>0</v>
      </c>
      <c r="BI226" s="229">
        <f>IF(N226="nulová",J226,0)</f>
        <v>0</v>
      </c>
      <c r="BJ226" s="14" t="s">
        <v>78</v>
      </c>
      <c r="BK226" s="229">
        <f>ROUND(I226*H226,2)</f>
        <v>0</v>
      </c>
      <c r="BL226" s="14" t="s">
        <v>211</v>
      </c>
      <c r="BM226" s="228" t="s">
        <v>2316</v>
      </c>
    </row>
    <row r="227" s="2" customFormat="1" ht="24.15" customHeight="1">
      <c r="A227" s="35"/>
      <c r="B227" s="36"/>
      <c r="C227" s="216" t="s">
        <v>484</v>
      </c>
      <c r="D227" s="216" t="s">
        <v>149</v>
      </c>
      <c r="E227" s="217" t="s">
        <v>2317</v>
      </c>
      <c r="F227" s="218" t="s">
        <v>2318</v>
      </c>
      <c r="G227" s="219" t="s">
        <v>2315</v>
      </c>
      <c r="H227" s="248"/>
      <c r="I227" s="221"/>
      <c r="J227" s="222">
        <f>ROUND(I227*H227,2)</f>
        <v>0</v>
      </c>
      <c r="K227" s="223"/>
      <c r="L227" s="41"/>
      <c r="M227" s="224" t="s">
        <v>1</v>
      </c>
      <c r="N227" s="225" t="s">
        <v>38</v>
      </c>
      <c r="O227" s="88"/>
      <c r="P227" s="226">
        <f>O227*H227</f>
        <v>0</v>
      </c>
      <c r="Q227" s="226">
        <v>0</v>
      </c>
      <c r="R227" s="226">
        <f>Q227*H227</f>
        <v>0</v>
      </c>
      <c r="S227" s="226">
        <v>0</v>
      </c>
      <c r="T227" s="227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8" t="s">
        <v>211</v>
      </c>
      <c r="AT227" s="228" t="s">
        <v>149</v>
      </c>
      <c r="AU227" s="228" t="s">
        <v>82</v>
      </c>
      <c r="AY227" s="14" t="s">
        <v>147</v>
      </c>
      <c r="BE227" s="229">
        <f>IF(N227="základní",J227,0)</f>
        <v>0</v>
      </c>
      <c r="BF227" s="229">
        <f>IF(N227="snížená",J227,0)</f>
        <v>0</v>
      </c>
      <c r="BG227" s="229">
        <f>IF(N227="zákl. přenesená",J227,0)</f>
        <v>0</v>
      </c>
      <c r="BH227" s="229">
        <f>IF(N227="sníž. přenesená",J227,0)</f>
        <v>0</v>
      </c>
      <c r="BI227" s="229">
        <f>IF(N227="nulová",J227,0)</f>
        <v>0</v>
      </c>
      <c r="BJ227" s="14" t="s">
        <v>78</v>
      </c>
      <c r="BK227" s="229">
        <f>ROUND(I227*H227,2)</f>
        <v>0</v>
      </c>
      <c r="BL227" s="14" t="s">
        <v>211</v>
      </c>
      <c r="BM227" s="228" t="s">
        <v>2319</v>
      </c>
    </row>
    <row r="228" s="12" customFormat="1" ht="22.8" customHeight="1">
      <c r="A228" s="12"/>
      <c r="B228" s="200"/>
      <c r="C228" s="201"/>
      <c r="D228" s="202" t="s">
        <v>72</v>
      </c>
      <c r="E228" s="214" t="s">
        <v>2320</v>
      </c>
      <c r="F228" s="214" t="s">
        <v>2321</v>
      </c>
      <c r="G228" s="201"/>
      <c r="H228" s="201"/>
      <c r="I228" s="204"/>
      <c r="J228" s="215">
        <f>BK228</f>
        <v>0</v>
      </c>
      <c r="K228" s="201"/>
      <c r="L228" s="206"/>
      <c r="M228" s="207"/>
      <c r="N228" s="208"/>
      <c r="O228" s="208"/>
      <c r="P228" s="209">
        <f>SUM(P229:P234)</f>
        <v>0</v>
      </c>
      <c r="Q228" s="208"/>
      <c r="R228" s="209">
        <f>SUM(R229:R234)</f>
        <v>0.00023000000000000001</v>
      </c>
      <c r="S228" s="208"/>
      <c r="T228" s="210">
        <f>SUM(T229:T234)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1" t="s">
        <v>82</v>
      </c>
      <c r="AT228" s="212" t="s">
        <v>72</v>
      </c>
      <c r="AU228" s="212" t="s">
        <v>78</v>
      </c>
      <c r="AY228" s="211" t="s">
        <v>147</v>
      </c>
      <c r="BK228" s="213">
        <f>SUM(BK229:BK234)</f>
        <v>0</v>
      </c>
    </row>
    <row r="229" s="2" customFormat="1" ht="16.5" customHeight="1">
      <c r="A229" s="35"/>
      <c r="B229" s="36"/>
      <c r="C229" s="216" t="s">
        <v>488</v>
      </c>
      <c r="D229" s="216" t="s">
        <v>149</v>
      </c>
      <c r="E229" s="217" t="s">
        <v>2322</v>
      </c>
      <c r="F229" s="218" t="s">
        <v>2323</v>
      </c>
      <c r="G229" s="219" t="s">
        <v>189</v>
      </c>
      <c r="H229" s="220">
        <v>1</v>
      </c>
      <c r="I229" s="221"/>
      <c r="J229" s="222">
        <f>ROUND(I229*H229,2)</f>
        <v>0</v>
      </c>
      <c r="K229" s="223"/>
      <c r="L229" s="41"/>
      <c r="M229" s="224" t="s">
        <v>1</v>
      </c>
      <c r="N229" s="225" t="s">
        <v>38</v>
      </c>
      <c r="O229" s="88"/>
      <c r="P229" s="226">
        <f>O229*H229</f>
        <v>0</v>
      </c>
      <c r="Q229" s="226">
        <v>0</v>
      </c>
      <c r="R229" s="226">
        <f>Q229*H229</f>
        <v>0</v>
      </c>
      <c r="S229" s="226">
        <v>0</v>
      </c>
      <c r="T229" s="227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8" t="s">
        <v>211</v>
      </c>
      <c r="AT229" s="228" t="s">
        <v>149</v>
      </c>
      <c r="AU229" s="228" t="s">
        <v>82</v>
      </c>
      <c r="AY229" s="14" t="s">
        <v>147</v>
      </c>
      <c r="BE229" s="229">
        <f>IF(N229="základní",J229,0)</f>
        <v>0</v>
      </c>
      <c r="BF229" s="229">
        <f>IF(N229="snížená",J229,0)</f>
        <v>0</v>
      </c>
      <c r="BG229" s="229">
        <f>IF(N229="zákl. přenesená",J229,0)</f>
        <v>0</v>
      </c>
      <c r="BH229" s="229">
        <f>IF(N229="sníž. přenesená",J229,0)</f>
        <v>0</v>
      </c>
      <c r="BI229" s="229">
        <f>IF(N229="nulová",J229,0)</f>
        <v>0</v>
      </c>
      <c r="BJ229" s="14" t="s">
        <v>78</v>
      </c>
      <c r="BK229" s="229">
        <f>ROUND(I229*H229,2)</f>
        <v>0</v>
      </c>
      <c r="BL229" s="14" t="s">
        <v>211</v>
      </c>
      <c r="BM229" s="228" t="s">
        <v>2324</v>
      </c>
    </row>
    <row r="230" s="2" customFormat="1" ht="16.5" customHeight="1">
      <c r="A230" s="35"/>
      <c r="B230" s="36"/>
      <c r="C230" s="230" t="s">
        <v>492</v>
      </c>
      <c r="D230" s="230" t="s">
        <v>207</v>
      </c>
      <c r="E230" s="231" t="s">
        <v>2325</v>
      </c>
      <c r="F230" s="232" t="s">
        <v>2326</v>
      </c>
      <c r="G230" s="233" t="s">
        <v>189</v>
      </c>
      <c r="H230" s="234">
        <v>1</v>
      </c>
      <c r="I230" s="235"/>
      <c r="J230" s="236">
        <f>ROUND(I230*H230,2)</f>
        <v>0</v>
      </c>
      <c r="K230" s="237"/>
      <c r="L230" s="238"/>
      <c r="M230" s="239" t="s">
        <v>1</v>
      </c>
      <c r="N230" s="240" t="s">
        <v>38</v>
      </c>
      <c r="O230" s="88"/>
      <c r="P230" s="226">
        <f>O230*H230</f>
        <v>0</v>
      </c>
      <c r="Q230" s="226">
        <v>0.00020000000000000001</v>
      </c>
      <c r="R230" s="226">
        <f>Q230*H230</f>
        <v>0.00020000000000000001</v>
      </c>
      <c r="S230" s="226">
        <v>0</v>
      </c>
      <c r="T230" s="227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8" t="s">
        <v>175</v>
      </c>
      <c r="AT230" s="228" t="s">
        <v>207</v>
      </c>
      <c r="AU230" s="228" t="s">
        <v>82</v>
      </c>
      <c r="AY230" s="14" t="s">
        <v>147</v>
      </c>
      <c r="BE230" s="229">
        <f>IF(N230="základní",J230,0)</f>
        <v>0</v>
      </c>
      <c r="BF230" s="229">
        <f>IF(N230="snížená",J230,0)</f>
        <v>0</v>
      </c>
      <c r="BG230" s="229">
        <f>IF(N230="zákl. přenesená",J230,0)</f>
        <v>0</v>
      </c>
      <c r="BH230" s="229">
        <f>IF(N230="sníž. přenesená",J230,0)</f>
        <v>0</v>
      </c>
      <c r="BI230" s="229">
        <f>IF(N230="nulová",J230,0)</f>
        <v>0</v>
      </c>
      <c r="BJ230" s="14" t="s">
        <v>78</v>
      </c>
      <c r="BK230" s="229">
        <f>ROUND(I230*H230,2)</f>
        <v>0</v>
      </c>
      <c r="BL230" s="14" t="s">
        <v>88</v>
      </c>
      <c r="BM230" s="228" t="s">
        <v>2327</v>
      </c>
    </row>
    <row r="231" s="2" customFormat="1" ht="16.5" customHeight="1">
      <c r="A231" s="35"/>
      <c r="B231" s="36"/>
      <c r="C231" s="216" t="s">
        <v>496</v>
      </c>
      <c r="D231" s="216" t="s">
        <v>149</v>
      </c>
      <c r="E231" s="217" t="s">
        <v>2328</v>
      </c>
      <c r="F231" s="218" t="s">
        <v>2329</v>
      </c>
      <c r="G231" s="219" t="s">
        <v>189</v>
      </c>
      <c r="H231" s="220">
        <v>1</v>
      </c>
      <c r="I231" s="221"/>
      <c r="J231" s="222">
        <f>ROUND(I231*H231,2)</f>
        <v>0</v>
      </c>
      <c r="K231" s="223"/>
      <c r="L231" s="41"/>
      <c r="M231" s="224" t="s">
        <v>1</v>
      </c>
      <c r="N231" s="225" t="s">
        <v>38</v>
      </c>
      <c r="O231" s="88"/>
      <c r="P231" s="226">
        <f>O231*H231</f>
        <v>0</v>
      </c>
      <c r="Q231" s="226">
        <v>0</v>
      </c>
      <c r="R231" s="226">
        <f>Q231*H231</f>
        <v>0</v>
      </c>
      <c r="S231" s="226">
        <v>0</v>
      </c>
      <c r="T231" s="227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8" t="s">
        <v>211</v>
      </c>
      <c r="AT231" s="228" t="s">
        <v>149</v>
      </c>
      <c r="AU231" s="228" t="s">
        <v>82</v>
      </c>
      <c r="AY231" s="14" t="s">
        <v>147</v>
      </c>
      <c r="BE231" s="229">
        <f>IF(N231="základní",J231,0)</f>
        <v>0</v>
      </c>
      <c r="BF231" s="229">
        <f>IF(N231="snížená",J231,0)</f>
        <v>0</v>
      </c>
      <c r="BG231" s="229">
        <f>IF(N231="zákl. přenesená",J231,0)</f>
        <v>0</v>
      </c>
      <c r="BH231" s="229">
        <f>IF(N231="sníž. přenesená",J231,0)</f>
        <v>0</v>
      </c>
      <c r="BI231" s="229">
        <f>IF(N231="nulová",J231,0)</f>
        <v>0</v>
      </c>
      <c r="BJ231" s="14" t="s">
        <v>78</v>
      </c>
      <c r="BK231" s="229">
        <f>ROUND(I231*H231,2)</f>
        <v>0</v>
      </c>
      <c r="BL231" s="14" t="s">
        <v>211</v>
      </c>
      <c r="BM231" s="228" t="s">
        <v>2330</v>
      </c>
    </row>
    <row r="232" s="2" customFormat="1" ht="16.5" customHeight="1">
      <c r="A232" s="35"/>
      <c r="B232" s="36"/>
      <c r="C232" s="230" t="s">
        <v>500</v>
      </c>
      <c r="D232" s="230" t="s">
        <v>207</v>
      </c>
      <c r="E232" s="231" t="s">
        <v>2331</v>
      </c>
      <c r="F232" s="232" t="s">
        <v>2332</v>
      </c>
      <c r="G232" s="233" t="s">
        <v>189</v>
      </c>
      <c r="H232" s="234">
        <v>1</v>
      </c>
      <c r="I232" s="235"/>
      <c r="J232" s="236">
        <f>ROUND(I232*H232,2)</f>
        <v>0</v>
      </c>
      <c r="K232" s="237"/>
      <c r="L232" s="238"/>
      <c r="M232" s="239" t="s">
        <v>1</v>
      </c>
      <c r="N232" s="240" t="s">
        <v>38</v>
      </c>
      <c r="O232" s="88"/>
      <c r="P232" s="226">
        <f>O232*H232</f>
        <v>0</v>
      </c>
      <c r="Q232" s="226">
        <v>3.0000000000000001E-05</v>
      </c>
      <c r="R232" s="226">
        <f>Q232*H232</f>
        <v>3.0000000000000001E-05</v>
      </c>
      <c r="S232" s="226">
        <v>0</v>
      </c>
      <c r="T232" s="227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8" t="s">
        <v>279</v>
      </c>
      <c r="AT232" s="228" t="s">
        <v>207</v>
      </c>
      <c r="AU232" s="228" t="s">
        <v>82</v>
      </c>
      <c r="AY232" s="14" t="s">
        <v>147</v>
      </c>
      <c r="BE232" s="229">
        <f>IF(N232="základní",J232,0)</f>
        <v>0</v>
      </c>
      <c r="BF232" s="229">
        <f>IF(N232="snížená",J232,0)</f>
        <v>0</v>
      </c>
      <c r="BG232" s="229">
        <f>IF(N232="zákl. přenesená",J232,0)</f>
        <v>0</v>
      </c>
      <c r="BH232" s="229">
        <f>IF(N232="sníž. přenesená",J232,0)</f>
        <v>0</v>
      </c>
      <c r="BI232" s="229">
        <f>IF(N232="nulová",J232,0)</f>
        <v>0</v>
      </c>
      <c r="BJ232" s="14" t="s">
        <v>78</v>
      </c>
      <c r="BK232" s="229">
        <f>ROUND(I232*H232,2)</f>
        <v>0</v>
      </c>
      <c r="BL232" s="14" t="s">
        <v>211</v>
      </c>
      <c r="BM232" s="228" t="s">
        <v>2333</v>
      </c>
    </row>
    <row r="233" s="2" customFormat="1" ht="24.15" customHeight="1">
      <c r="A233" s="35"/>
      <c r="B233" s="36"/>
      <c r="C233" s="216" t="s">
        <v>504</v>
      </c>
      <c r="D233" s="216" t="s">
        <v>149</v>
      </c>
      <c r="E233" s="217" t="s">
        <v>2334</v>
      </c>
      <c r="F233" s="218" t="s">
        <v>2335</v>
      </c>
      <c r="G233" s="219" t="s">
        <v>2315</v>
      </c>
      <c r="H233" s="248"/>
      <c r="I233" s="221"/>
      <c r="J233" s="222">
        <f>ROUND(I233*H233,2)</f>
        <v>0</v>
      </c>
      <c r="K233" s="223"/>
      <c r="L233" s="41"/>
      <c r="M233" s="224" t="s">
        <v>1</v>
      </c>
      <c r="N233" s="225" t="s">
        <v>38</v>
      </c>
      <c r="O233" s="88"/>
      <c r="P233" s="226">
        <f>O233*H233</f>
        <v>0</v>
      </c>
      <c r="Q233" s="226">
        <v>0</v>
      </c>
      <c r="R233" s="226">
        <f>Q233*H233</f>
        <v>0</v>
      </c>
      <c r="S233" s="226">
        <v>0</v>
      </c>
      <c r="T233" s="227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8" t="s">
        <v>211</v>
      </c>
      <c r="AT233" s="228" t="s">
        <v>149</v>
      </c>
      <c r="AU233" s="228" t="s">
        <v>82</v>
      </c>
      <c r="AY233" s="14" t="s">
        <v>147</v>
      </c>
      <c r="BE233" s="229">
        <f>IF(N233="základní",J233,0)</f>
        <v>0</v>
      </c>
      <c r="BF233" s="229">
        <f>IF(N233="snížená",J233,0)</f>
        <v>0</v>
      </c>
      <c r="BG233" s="229">
        <f>IF(N233="zákl. přenesená",J233,0)</f>
        <v>0</v>
      </c>
      <c r="BH233" s="229">
        <f>IF(N233="sníž. přenesená",J233,0)</f>
        <v>0</v>
      </c>
      <c r="BI233" s="229">
        <f>IF(N233="nulová",J233,0)</f>
        <v>0</v>
      </c>
      <c r="BJ233" s="14" t="s">
        <v>78</v>
      </c>
      <c r="BK233" s="229">
        <f>ROUND(I233*H233,2)</f>
        <v>0</v>
      </c>
      <c r="BL233" s="14" t="s">
        <v>211</v>
      </c>
      <c r="BM233" s="228" t="s">
        <v>2336</v>
      </c>
    </row>
    <row r="234" s="2" customFormat="1" ht="33" customHeight="1">
      <c r="A234" s="35"/>
      <c r="B234" s="36"/>
      <c r="C234" s="216" t="s">
        <v>508</v>
      </c>
      <c r="D234" s="216" t="s">
        <v>149</v>
      </c>
      <c r="E234" s="217" t="s">
        <v>2337</v>
      </c>
      <c r="F234" s="218" t="s">
        <v>2338</v>
      </c>
      <c r="G234" s="219" t="s">
        <v>2315</v>
      </c>
      <c r="H234" s="248"/>
      <c r="I234" s="221"/>
      <c r="J234" s="222">
        <f>ROUND(I234*H234,2)</f>
        <v>0</v>
      </c>
      <c r="K234" s="223"/>
      <c r="L234" s="41"/>
      <c r="M234" s="224" t="s">
        <v>1</v>
      </c>
      <c r="N234" s="225" t="s">
        <v>38</v>
      </c>
      <c r="O234" s="88"/>
      <c r="P234" s="226">
        <f>O234*H234</f>
        <v>0</v>
      </c>
      <c r="Q234" s="226">
        <v>0</v>
      </c>
      <c r="R234" s="226">
        <f>Q234*H234</f>
        <v>0</v>
      </c>
      <c r="S234" s="226">
        <v>0</v>
      </c>
      <c r="T234" s="227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8" t="s">
        <v>211</v>
      </c>
      <c r="AT234" s="228" t="s">
        <v>149</v>
      </c>
      <c r="AU234" s="228" t="s">
        <v>82</v>
      </c>
      <c r="AY234" s="14" t="s">
        <v>147</v>
      </c>
      <c r="BE234" s="229">
        <f>IF(N234="základní",J234,0)</f>
        <v>0</v>
      </c>
      <c r="BF234" s="229">
        <f>IF(N234="snížená",J234,0)</f>
        <v>0</v>
      </c>
      <c r="BG234" s="229">
        <f>IF(N234="zákl. přenesená",J234,0)</f>
        <v>0</v>
      </c>
      <c r="BH234" s="229">
        <f>IF(N234="sníž. přenesená",J234,0)</f>
        <v>0</v>
      </c>
      <c r="BI234" s="229">
        <f>IF(N234="nulová",J234,0)</f>
        <v>0</v>
      </c>
      <c r="BJ234" s="14" t="s">
        <v>78</v>
      </c>
      <c r="BK234" s="229">
        <f>ROUND(I234*H234,2)</f>
        <v>0</v>
      </c>
      <c r="BL234" s="14" t="s">
        <v>211</v>
      </c>
      <c r="BM234" s="228" t="s">
        <v>2339</v>
      </c>
    </row>
    <row r="235" s="12" customFormat="1" ht="22.8" customHeight="1">
      <c r="A235" s="12"/>
      <c r="B235" s="200"/>
      <c r="C235" s="201"/>
      <c r="D235" s="202" t="s">
        <v>72</v>
      </c>
      <c r="E235" s="214" t="s">
        <v>2340</v>
      </c>
      <c r="F235" s="214" t="s">
        <v>2341</v>
      </c>
      <c r="G235" s="201"/>
      <c r="H235" s="201"/>
      <c r="I235" s="204"/>
      <c r="J235" s="215">
        <f>BK235</f>
        <v>0</v>
      </c>
      <c r="K235" s="201"/>
      <c r="L235" s="206"/>
      <c r="M235" s="207"/>
      <c r="N235" s="208"/>
      <c r="O235" s="208"/>
      <c r="P235" s="209">
        <f>SUM(P236:P240)</f>
        <v>0</v>
      </c>
      <c r="Q235" s="208"/>
      <c r="R235" s="209">
        <f>SUM(R236:R240)</f>
        <v>0.025800000000000003</v>
      </c>
      <c r="S235" s="208"/>
      <c r="T235" s="210">
        <f>SUM(T236:T240)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211" t="s">
        <v>82</v>
      </c>
      <c r="AT235" s="212" t="s">
        <v>72</v>
      </c>
      <c r="AU235" s="212" t="s">
        <v>78</v>
      </c>
      <c r="AY235" s="211" t="s">
        <v>147</v>
      </c>
      <c r="BK235" s="213">
        <f>SUM(BK236:BK240)</f>
        <v>0</v>
      </c>
    </row>
    <row r="236" s="2" customFormat="1" ht="33" customHeight="1">
      <c r="A236" s="35"/>
      <c r="B236" s="36"/>
      <c r="C236" s="216" t="s">
        <v>512</v>
      </c>
      <c r="D236" s="216" t="s">
        <v>149</v>
      </c>
      <c r="E236" s="217" t="s">
        <v>2342</v>
      </c>
      <c r="F236" s="218" t="s">
        <v>2343</v>
      </c>
      <c r="G236" s="219" t="s">
        <v>222</v>
      </c>
      <c r="H236" s="220">
        <v>3</v>
      </c>
      <c r="I236" s="221"/>
      <c r="J236" s="222">
        <f>ROUND(I236*H236,2)</f>
        <v>0</v>
      </c>
      <c r="K236" s="223"/>
      <c r="L236" s="41"/>
      <c r="M236" s="224" t="s">
        <v>1</v>
      </c>
      <c r="N236" s="225" t="s">
        <v>38</v>
      </c>
      <c r="O236" s="88"/>
      <c r="P236" s="226">
        <f>O236*H236</f>
        <v>0</v>
      </c>
      <c r="Q236" s="226">
        <v>0</v>
      </c>
      <c r="R236" s="226">
        <f>Q236*H236</f>
        <v>0</v>
      </c>
      <c r="S236" s="226">
        <v>0</v>
      </c>
      <c r="T236" s="227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8" t="s">
        <v>211</v>
      </c>
      <c r="AT236" s="228" t="s">
        <v>149</v>
      </c>
      <c r="AU236" s="228" t="s">
        <v>82</v>
      </c>
      <c r="AY236" s="14" t="s">
        <v>147</v>
      </c>
      <c r="BE236" s="229">
        <f>IF(N236="základní",J236,0)</f>
        <v>0</v>
      </c>
      <c r="BF236" s="229">
        <f>IF(N236="snížená",J236,0)</f>
        <v>0</v>
      </c>
      <c r="BG236" s="229">
        <f>IF(N236="zákl. přenesená",J236,0)</f>
        <v>0</v>
      </c>
      <c r="BH236" s="229">
        <f>IF(N236="sníž. přenesená",J236,0)</f>
        <v>0</v>
      </c>
      <c r="BI236" s="229">
        <f>IF(N236="nulová",J236,0)</f>
        <v>0</v>
      </c>
      <c r="BJ236" s="14" t="s">
        <v>78</v>
      </c>
      <c r="BK236" s="229">
        <f>ROUND(I236*H236,2)</f>
        <v>0</v>
      </c>
      <c r="BL236" s="14" t="s">
        <v>211</v>
      </c>
      <c r="BM236" s="228" t="s">
        <v>2344</v>
      </c>
    </row>
    <row r="237" s="2" customFormat="1" ht="16.5" customHeight="1">
      <c r="A237" s="35"/>
      <c r="B237" s="36"/>
      <c r="C237" s="230" t="s">
        <v>516</v>
      </c>
      <c r="D237" s="230" t="s">
        <v>207</v>
      </c>
      <c r="E237" s="231" t="s">
        <v>2345</v>
      </c>
      <c r="F237" s="232" t="s">
        <v>2346</v>
      </c>
      <c r="G237" s="233" t="s">
        <v>222</v>
      </c>
      <c r="H237" s="234">
        <v>3</v>
      </c>
      <c r="I237" s="235"/>
      <c r="J237" s="236">
        <f>ROUND(I237*H237,2)</f>
        <v>0</v>
      </c>
      <c r="K237" s="237"/>
      <c r="L237" s="238"/>
      <c r="M237" s="239" t="s">
        <v>1</v>
      </c>
      <c r="N237" s="240" t="s">
        <v>38</v>
      </c>
      <c r="O237" s="88"/>
      <c r="P237" s="226">
        <f>O237*H237</f>
        <v>0</v>
      </c>
      <c r="Q237" s="226">
        <v>0.0082000000000000007</v>
      </c>
      <c r="R237" s="226">
        <f>Q237*H237</f>
        <v>0.024600000000000004</v>
      </c>
      <c r="S237" s="226">
        <v>0</v>
      </c>
      <c r="T237" s="227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8" t="s">
        <v>279</v>
      </c>
      <c r="AT237" s="228" t="s">
        <v>207</v>
      </c>
      <c r="AU237" s="228" t="s">
        <v>82</v>
      </c>
      <c r="AY237" s="14" t="s">
        <v>147</v>
      </c>
      <c r="BE237" s="229">
        <f>IF(N237="základní",J237,0)</f>
        <v>0</v>
      </c>
      <c r="BF237" s="229">
        <f>IF(N237="snížená",J237,0)</f>
        <v>0</v>
      </c>
      <c r="BG237" s="229">
        <f>IF(N237="zákl. přenesená",J237,0)</f>
        <v>0</v>
      </c>
      <c r="BH237" s="229">
        <f>IF(N237="sníž. přenesená",J237,0)</f>
        <v>0</v>
      </c>
      <c r="BI237" s="229">
        <f>IF(N237="nulová",J237,0)</f>
        <v>0</v>
      </c>
      <c r="BJ237" s="14" t="s">
        <v>78</v>
      </c>
      <c r="BK237" s="229">
        <f>ROUND(I237*H237,2)</f>
        <v>0</v>
      </c>
      <c r="BL237" s="14" t="s">
        <v>211</v>
      </c>
      <c r="BM237" s="228" t="s">
        <v>2347</v>
      </c>
    </row>
    <row r="238" s="2" customFormat="1" ht="16.5" customHeight="1">
      <c r="A238" s="35"/>
      <c r="B238" s="36"/>
      <c r="C238" s="230" t="s">
        <v>520</v>
      </c>
      <c r="D238" s="230" t="s">
        <v>207</v>
      </c>
      <c r="E238" s="231" t="s">
        <v>2348</v>
      </c>
      <c r="F238" s="232" t="s">
        <v>2349</v>
      </c>
      <c r="G238" s="233" t="s">
        <v>189</v>
      </c>
      <c r="H238" s="234">
        <v>1</v>
      </c>
      <c r="I238" s="235"/>
      <c r="J238" s="236">
        <f>ROUND(I238*H238,2)</f>
        <v>0</v>
      </c>
      <c r="K238" s="237"/>
      <c r="L238" s="238"/>
      <c r="M238" s="239" t="s">
        <v>1</v>
      </c>
      <c r="N238" s="240" t="s">
        <v>38</v>
      </c>
      <c r="O238" s="88"/>
      <c r="P238" s="226">
        <f>O238*H238</f>
        <v>0</v>
      </c>
      <c r="Q238" s="226">
        <v>0.0011999999999999999</v>
      </c>
      <c r="R238" s="226">
        <f>Q238*H238</f>
        <v>0.0011999999999999999</v>
      </c>
      <c r="S238" s="226">
        <v>0</v>
      </c>
      <c r="T238" s="227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8" t="s">
        <v>279</v>
      </c>
      <c r="AT238" s="228" t="s">
        <v>207</v>
      </c>
      <c r="AU238" s="228" t="s">
        <v>82</v>
      </c>
      <c r="AY238" s="14" t="s">
        <v>147</v>
      </c>
      <c r="BE238" s="229">
        <f>IF(N238="základní",J238,0)</f>
        <v>0</v>
      </c>
      <c r="BF238" s="229">
        <f>IF(N238="snížená",J238,0)</f>
        <v>0</v>
      </c>
      <c r="BG238" s="229">
        <f>IF(N238="zákl. přenesená",J238,0)</f>
        <v>0</v>
      </c>
      <c r="BH238" s="229">
        <f>IF(N238="sníž. přenesená",J238,0)</f>
        <v>0</v>
      </c>
      <c r="BI238" s="229">
        <f>IF(N238="nulová",J238,0)</f>
        <v>0</v>
      </c>
      <c r="BJ238" s="14" t="s">
        <v>78</v>
      </c>
      <c r="BK238" s="229">
        <f>ROUND(I238*H238,2)</f>
        <v>0</v>
      </c>
      <c r="BL238" s="14" t="s">
        <v>211</v>
      </c>
      <c r="BM238" s="228" t="s">
        <v>2350</v>
      </c>
    </row>
    <row r="239" s="2" customFormat="1" ht="24.15" customHeight="1">
      <c r="A239" s="35"/>
      <c r="B239" s="36"/>
      <c r="C239" s="216" t="s">
        <v>524</v>
      </c>
      <c r="D239" s="216" t="s">
        <v>149</v>
      </c>
      <c r="E239" s="217" t="s">
        <v>2351</v>
      </c>
      <c r="F239" s="218" t="s">
        <v>2352</v>
      </c>
      <c r="G239" s="219" t="s">
        <v>178</v>
      </c>
      <c r="H239" s="220">
        <v>0.025999999999999999</v>
      </c>
      <c r="I239" s="221"/>
      <c r="J239" s="222">
        <f>ROUND(I239*H239,2)</f>
        <v>0</v>
      </c>
      <c r="K239" s="223"/>
      <c r="L239" s="41"/>
      <c r="M239" s="224" t="s">
        <v>1</v>
      </c>
      <c r="N239" s="225" t="s">
        <v>38</v>
      </c>
      <c r="O239" s="88"/>
      <c r="P239" s="226">
        <f>O239*H239</f>
        <v>0</v>
      </c>
      <c r="Q239" s="226">
        <v>0</v>
      </c>
      <c r="R239" s="226">
        <f>Q239*H239</f>
        <v>0</v>
      </c>
      <c r="S239" s="226">
        <v>0</v>
      </c>
      <c r="T239" s="227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8" t="s">
        <v>211</v>
      </c>
      <c r="AT239" s="228" t="s">
        <v>149</v>
      </c>
      <c r="AU239" s="228" t="s">
        <v>82</v>
      </c>
      <c r="AY239" s="14" t="s">
        <v>147</v>
      </c>
      <c r="BE239" s="229">
        <f>IF(N239="základní",J239,0)</f>
        <v>0</v>
      </c>
      <c r="BF239" s="229">
        <f>IF(N239="snížená",J239,0)</f>
        <v>0</v>
      </c>
      <c r="BG239" s="229">
        <f>IF(N239="zákl. přenesená",J239,0)</f>
        <v>0</v>
      </c>
      <c r="BH239" s="229">
        <f>IF(N239="sníž. přenesená",J239,0)</f>
        <v>0</v>
      </c>
      <c r="BI239" s="229">
        <f>IF(N239="nulová",J239,0)</f>
        <v>0</v>
      </c>
      <c r="BJ239" s="14" t="s">
        <v>78</v>
      </c>
      <c r="BK239" s="229">
        <f>ROUND(I239*H239,2)</f>
        <v>0</v>
      </c>
      <c r="BL239" s="14" t="s">
        <v>211</v>
      </c>
      <c r="BM239" s="228" t="s">
        <v>2353</v>
      </c>
    </row>
    <row r="240" s="2" customFormat="1" ht="33" customHeight="1">
      <c r="A240" s="35"/>
      <c r="B240" s="36"/>
      <c r="C240" s="216" t="s">
        <v>528</v>
      </c>
      <c r="D240" s="216" t="s">
        <v>149</v>
      </c>
      <c r="E240" s="217" t="s">
        <v>2354</v>
      </c>
      <c r="F240" s="218" t="s">
        <v>2355</v>
      </c>
      <c r="G240" s="219" t="s">
        <v>178</v>
      </c>
      <c r="H240" s="220">
        <v>0.13</v>
      </c>
      <c r="I240" s="221"/>
      <c r="J240" s="222">
        <f>ROUND(I240*H240,2)</f>
        <v>0</v>
      </c>
      <c r="K240" s="223"/>
      <c r="L240" s="41"/>
      <c r="M240" s="241" t="s">
        <v>1</v>
      </c>
      <c r="N240" s="242" t="s">
        <v>38</v>
      </c>
      <c r="O240" s="243"/>
      <c r="P240" s="244">
        <f>O240*H240</f>
        <v>0</v>
      </c>
      <c r="Q240" s="244">
        <v>0</v>
      </c>
      <c r="R240" s="244">
        <f>Q240*H240</f>
        <v>0</v>
      </c>
      <c r="S240" s="244">
        <v>0</v>
      </c>
      <c r="T240" s="245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8" t="s">
        <v>211</v>
      </c>
      <c r="AT240" s="228" t="s">
        <v>149</v>
      </c>
      <c r="AU240" s="228" t="s">
        <v>82</v>
      </c>
      <c r="AY240" s="14" t="s">
        <v>147</v>
      </c>
      <c r="BE240" s="229">
        <f>IF(N240="základní",J240,0)</f>
        <v>0</v>
      </c>
      <c r="BF240" s="229">
        <f>IF(N240="snížená",J240,0)</f>
        <v>0</v>
      </c>
      <c r="BG240" s="229">
        <f>IF(N240="zákl. přenesená",J240,0)</f>
        <v>0</v>
      </c>
      <c r="BH240" s="229">
        <f>IF(N240="sníž. přenesená",J240,0)</f>
        <v>0</v>
      </c>
      <c r="BI240" s="229">
        <f>IF(N240="nulová",J240,0)</f>
        <v>0</v>
      </c>
      <c r="BJ240" s="14" t="s">
        <v>78</v>
      </c>
      <c r="BK240" s="229">
        <f>ROUND(I240*H240,2)</f>
        <v>0</v>
      </c>
      <c r="BL240" s="14" t="s">
        <v>211</v>
      </c>
      <c r="BM240" s="228" t="s">
        <v>2356</v>
      </c>
    </row>
    <row r="241" s="2" customFormat="1" ht="6.96" customHeight="1">
      <c r="A241" s="35"/>
      <c r="B241" s="63"/>
      <c r="C241" s="64"/>
      <c r="D241" s="64"/>
      <c r="E241" s="64"/>
      <c r="F241" s="64"/>
      <c r="G241" s="64"/>
      <c r="H241" s="64"/>
      <c r="I241" s="64"/>
      <c r="J241" s="64"/>
      <c r="K241" s="64"/>
      <c r="L241" s="41"/>
      <c r="M241" s="35"/>
      <c r="O241" s="35"/>
      <c r="P241" s="35"/>
      <c r="Q241" s="35"/>
      <c r="R241" s="35"/>
      <c r="S241" s="35"/>
      <c r="T241" s="35"/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</row>
  </sheetData>
  <sheetProtection sheet="1" autoFilter="0" formatColumns="0" formatRows="0" objects="1" scenarios="1" spinCount="100000" saltValue="ftDQBauixqs0HETtyFl6st7S195mmgiFLuEMHR4EcXZdk4iE09EI+8zYOAsU7U6hIFM9qg+8akHOkL8nWh4hOw==" hashValue="9qKHR0tMzJMget3m1LYpl1fIX3mgGa9fSKvQGl7qUkxxo1CUEJyaJqG3vWYtyHWbmDO23Vl6lTCNJaGzGWM4Pw==" algorithmName="SHA-512" password="CC35"/>
  <autoFilter ref="C130:K240"/>
  <mergeCells count="9">
    <mergeCell ref="E7:H7"/>
    <mergeCell ref="E9:H9"/>
    <mergeCell ref="E18:H18"/>
    <mergeCell ref="E27:H27"/>
    <mergeCell ref="E85:H85"/>
    <mergeCell ref="E87:H87"/>
    <mergeCell ref="E121:H121"/>
    <mergeCell ref="E123:H12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93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Kalinův mlýn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2357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14. 12. 2023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ROUND(J118,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ROUND((SUM(BE118:BE131)),  2)</f>
        <v>0</v>
      </c>
      <c r="G33" s="35"/>
      <c r="H33" s="35"/>
      <c r="I33" s="152">
        <v>0.20999999999999999</v>
      </c>
      <c r="J33" s="151">
        <f>ROUND(((SUM(BE118:BE131))*I33),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ROUND((SUM(BF118:BF131)),  2)</f>
        <v>0</v>
      </c>
      <c r="G34" s="35"/>
      <c r="H34" s="35"/>
      <c r="I34" s="152">
        <v>0.14999999999999999</v>
      </c>
      <c r="J34" s="151">
        <f>ROUND(((SUM(BF118:BF131))*I34),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ROUND((SUM(BG118:BG131)),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ROUND((SUM(BH118:BH131)),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ROUND((SUM(BI118:BI131)),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Kalinův mlýn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5 - ČOV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J118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105</v>
      </c>
      <c r="E97" s="179"/>
      <c r="F97" s="179"/>
      <c r="G97" s="179"/>
      <c r="H97" s="179"/>
      <c r="I97" s="179"/>
      <c r="J97" s="180">
        <f>J119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112</v>
      </c>
      <c r="E98" s="185"/>
      <c r="F98" s="185"/>
      <c r="G98" s="185"/>
      <c r="H98" s="185"/>
      <c r="I98" s="185"/>
      <c r="J98" s="186">
        <f>J120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2" customFormat="1" ht="21.84" customHeight="1">
      <c r="A99" s="35"/>
      <c r="B99" s="36"/>
      <c r="C99" s="37"/>
      <c r="D99" s="37"/>
      <c r="E99" s="37"/>
      <c r="F99" s="37"/>
      <c r="G99" s="37"/>
      <c r="H99" s="37"/>
      <c r="I99" s="37"/>
      <c r="J99" s="37"/>
      <c r="K99" s="37"/>
      <c r="L99" s="60"/>
      <c r="S99" s="35"/>
      <c r="T99" s="35"/>
      <c r="U99" s="35"/>
      <c r="V99" s="35"/>
      <c r="W99" s="35"/>
      <c r="X99" s="35"/>
      <c r="Y99" s="35"/>
      <c r="Z99" s="35"/>
      <c r="AA99" s="35"/>
      <c r="AB99" s="35"/>
      <c r="AC99" s="35"/>
      <c r="AD99" s="35"/>
      <c r="AE99" s="35"/>
    </row>
    <row r="100" s="2" customFormat="1" ht="6.96" customHeight="1">
      <c r="A100" s="35"/>
      <c r="B100" s="63"/>
      <c r="C100" s="64"/>
      <c r="D100" s="64"/>
      <c r="E100" s="64"/>
      <c r="F100" s="64"/>
      <c r="G100" s="64"/>
      <c r="H100" s="64"/>
      <c r="I100" s="64"/>
      <c r="J100" s="64"/>
      <c r="K100" s="64"/>
      <c r="L100" s="60"/>
      <c r="S100" s="35"/>
      <c r="T100" s="35"/>
      <c r="U100" s="35"/>
      <c r="V100" s="35"/>
      <c r="W100" s="35"/>
      <c r="X100" s="35"/>
      <c r="Y100" s="35"/>
      <c r="Z100" s="35"/>
      <c r="AA100" s="35"/>
      <c r="AB100" s="35"/>
      <c r="AC100" s="35"/>
      <c r="AD100" s="35"/>
      <c r="AE100" s="35"/>
    </row>
    <row r="104" s="2" customFormat="1" ht="6.96" customHeight="1">
      <c r="A104" s="35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24.96" customHeight="1">
      <c r="A105" s="35"/>
      <c r="B105" s="36"/>
      <c r="C105" s="20" t="s">
        <v>132</v>
      </c>
      <c r="D105" s="37"/>
      <c r="E105" s="37"/>
      <c r="F105" s="37"/>
      <c r="G105" s="37"/>
      <c r="H105" s="37"/>
      <c r="I105" s="37"/>
      <c r="J105" s="37"/>
      <c r="K105" s="37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6" s="2" customFormat="1" ht="6.96" customHeight="1">
      <c r="A106" s="35"/>
      <c r="B106" s="36"/>
      <c r="C106" s="37"/>
      <c r="D106" s="37"/>
      <c r="E106" s="37"/>
      <c r="F106" s="37"/>
      <c r="G106" s="37"/>
      <c r="H106" s="37"/>
      <c r="I106" s="37"/>
      <c r="J106" s="37"/>
      <c r="K106" s="37"/>
      <c r="L106" s="60"/>
      <c r="S106" s="35"/>
      <c r="T106" s="35"/>
      <c r="U106" s="35"/>
      <c r="V106" s="35"/>
      <c r="W106" s="35"/>
      <c r="X106" s="35"/>
      <c r="Y106" s="35"/>
      <c r="Z106" s="35"/>
      <c r="AA106" s="35"/>
      <c r="AB106" s="35"/>
      <c r="AC106" s="35"/>
      <c r="AD106" s="35"/>
      <c r="AE106" s="35"/>
    </row>
    <row r="107" s="2" customFormat="1" ht="12" customHeight="1">
      <c r="A107" s="35"/>
      <c r="B107" s="36"/>
      <c r="C107" s="29" t="s">
        <v>16</v>
      </c>
      <c r="D107" s="37"/>
      <c r="E107" s="37"/>
      <c r="F107" s="37"/>
      <c r="G107" s="37"/>
      <c r="H107" s="37"/>
      <c r="I107" s="37"/>
      <c r="J107" s="37"/>
      <c r="K107" s="37"/>
      <c r="L107" s="60"/>
      <c r="S107" s="35"/>
      <c r="T107" s="35"/>
      <c r="U107" s="35"/>
      <c r="V107" s="35"/>
      <c r="W107" s="35"/>
      <c r="X107" s="35"/>
      <c r="Y107" s="35"/>
      <c r="Z107" s="35"/>
      <c r="AA107" s="35"/>
      <c r="AB107" s="35"/>
      <c r="AC107" s="35"/>
      <c r="AD107" s="35"/>
      <c r="AE107" s="35"/>
    </row>
    <row r="108" s="2" customFormat="1" ht="16.5" customHeight="1">
      <c r="A108" s="35"/>
      <c r="B108" s="36"/>
      <c r="C108" s="37"/>
      <c r="D108" s="37"/>
      <c r="E108" s="171" t="str">
        <f>E7</f>
        <v>Kalinův mlýn</v>
      </c>
      <c r="F108" s="29"/>
      <c r="G108" s="29"/>
      <c r="H108" s="29"/>
      <c r="I108" s="37"/>
      <c r="J108" s="37"/>
      <c r="K108" s="37"/>
      <c r="L108" s="60"/>
      <c r="S108" s="35"/>
      <c r="T108" s="35"/>
      <c r="U108" s="35"/>
      <c r="V108" s="35"/>
      <c r="W108" s="35"/>
      <c r="X108" s="35"/>
      <c r="Y108" s="35"/>
      <c r="Z108" s="35"/>
      <c r="AA108" s="35"/>
      <c r="AB108" s="35"/>
      <c r="AC108" s="35"/>
      <c r="AD108" s="35"/>
      <c r="AE108" s="35"/>
    </row>
    <row r="109" s="2" customFormat="1" ht="12" customHeight="1">
      <c r="A109" s="35"/>
      <c r="B109" s="36"/>
      <c r="C109" s="29" t="s">
        <v>98</v>
      </c>
      <c r="D109" s="37"/>
      <c r="E109" s="37"/>
      <c r="F109" s="37"/>
      <c r="G109" s="37"/>
      <c r="H109" s="37"/>
      <c r="I109" s="37"/>
      <c r="J109" s="37"/>
      <c r="K109" s="37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16.5" customHeight="1">
      <c r="A110" s="35"/>
      <c r="B110" s="36"/>
      <c r="C110" s="37"/>
      <c r="D110" s="37"/>
      <c r="E110" s="73" t="str">
        <f>E9</f>
        <v>5 - ČOV</v>
      </c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20</v>
      </c>
      <c r="D112" s="37"/>
      <c r="E112" s="37"/>
      <c r="F112" s="24" t="str">
        <f>F12</f>
        <v xml:space="preserve"> </v>
      </c>
      <c r="G112" s="37"/>
      <c r="H112" s="37"/>
      <c r="I112" s="29" t="s">
        <v>22</v>
      </c>
      <c r="J112" s="76" t="str">
        <f>IF(J12="","",J12)</f>
        <v>14. 12. 2023</v>
      </c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6.96" customHeight="1">
      <c r="A113" s="35"/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5.15" customHeight="1">
      <c r="A114" s="35"/>
      <c r="B114" s="36"/>
      <c r="C114" s="29" t="s">
        <v>24</v>
      </c>
      <c r="D114" s="37"/>
      <c r="E114" s="37"/>
      <c r="F114" s="24" t="str">
        <f>E15</f>
        <v xml:space="preserve"> </v>
      </c>
      <c r="G114" s="37"/>
      <c r="H114" s="37"/>
      <c r="I114" s="29" t="s">
        <v>29</v>
      </c>
      <c r="J114" s="33" t="str">
        <f>E21</f>
        <v xml:space="preserve"> </v>
      </c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5.15" customHeight="1">
      <c r="A115" s="35"/>
      <c r="B115" s="36"/>
      <c r="C115" s="29" t="s">
        <v>27</v>
      </c>
      <c r="D115" s="37"/>
      <c r="E115" s="37"/>
      <c r="F115" s="24" t="str">
        <f>IF(E18="","",E18)</f>
        <v>Vyplň údaj</v>
      </c>
      <c r="G115" s="37"/>
      <c r="H115" s="37"/>
      <c r="I115" s="29" t="s">
        <v>31</v>
      </c>
      <c r="J115" s="33" t="str">
        <f>E24</f>
        <v xml:space="preserve"> 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10.32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11" customFormat="1" ht="29.28" customHeight="1">
      <c r="A117" s="188"/>
      <c r="B117" s="189"/>
      <c r="C117" s="190" t="s">
        <v>133</v>
      </c>
      <c r="D117" s="191" t="s">
        <v>58</v>
      </c>
      <c r="E117" s="191" t="s">
        <v>54</v>
      </c>
      <c r="F117" s="191" t="s">
        <v>55</v>
      </c>
      <c r="G117" s="191" t="s">
        <v>134</v>
      </c>
      <c r="H117" s="191" t="s">
        <v>135</v>
      </c>
      <c r="I117" s="191" t="s">
        <v>136</v>
      </c>
      <c r="J117" s="192" t="s">
        <v>102</v>
      </c>
      <c r="K117" s="193" t="s">
        <v>137</v>
      </c>
      <c r="L117" s="194"/>
      <c r="M117" s="97" t="s">
        <v>1</v>
      </c>
      <c r="N117" s="98" t="s">
        <v>37</v>
      </c>
      <c r="O117" s="98" t="s">
        <v>138</v>
      </c>
      <c r="P117" s="98" t="s">
        <v>139</v>
      </c>
      <c r="Q117" s="98" t="s">
        <v>140</v>
      </c>
      <c r="R117" s="98" t="s">
        <v>141</v>
      </c>
      <c r="S117" s="98" t="s">
        <v>142</v>
      </c>
      <c r="T117" s="99" t="s">
        <v>143</v>
      </c>
      <c r="U117" s="188"/>
      <c r="V117" s="188"/>
      <c r="W117" s="188"/>
      <c r="X117" s="188"/>
      <c r="Y117" s="188"/>
      <c r="Z117" s="188"/>
      <c r="AA117" s="188"/>
      <c r="AB117" s="188"/>
      <c r="AC117" s="188"/>
      <c r="AD117" s="188"/>
      <c r="AE117" s="188"/>
    </row>
    <row r="118" s="2" customFormat="1" ht="22.8" customHeight="1">
      <c r="A118" s="35"/>
      <c r="B118" s="36"/>
      <c r="C118" s="104" t="s">
        <v>144</v>
      </c>
      <c r="D118" s="37"/>
      <c r="E118" s="37"/>
      <c r="F118" s="37"/>
      <c r="G118" s="37"/>
      <c r="H118" s="37"/>
      <c r="I118" s="37"/>
      <c r="J118" s="195">
        <f>BK118</f>
        <v>0</v>
      </c>
      <c r="K118" s="37"/>
      <c r="L118" s="41"/>
      <c r="M118" s="100"/>
      <c r="N118" s="196"/>
      <c r="O118" s="101"/>
      <c r="P118" s="197">
        <f>P119</f>
        <v>0</v>
      </c>
      <c r="Q118" s="101"/>
      <c r="R118" s="197">
        <f>R119</f>
        <v>0</v>
      </c>
      <c r="S118" s="101"/>
      <c r="T118" s="198">
        <f>T119</f>
        <v>0</v>
      </c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  <c r="AT118" s="14" t="s">
        <v>72</v>
      </c>
      <c r="AU118" s="14" t="s">
        <v>104</v>
      </c>
      <c r="BK118" s="199">
        <f>BK119</f>
        <v>0</v>
      </c>
    </row>
    <row r="119" s="12" customFormat="1" ht="25.92" customHeight="1">
      <c r="A119" s="12"/>
      <c r="B119" s="200"/>
      <c r="C119" s="201"/>
      <c r="D119" s="202" t="s">
        <v>72</v>
      </c>
      <c r="E119" s="203" t="s">
        <v>145</v>
      </c>
      <c r="F119" s="203" t="s">
        <v>146</v>
      </c>
      <c r="G119" s="201"/>
      <c r="H119" s="201"/>
      <c r="I119" s="204"/>
      <c r="J119" s="205">
        <f>BK119</f>
        <v>0</v>
      </c>
      <c r="K119" s="201"/>
      <c r="L119" s="206"/>
      <c r="M119" s="207"/>
      <c r="N119" s="208"/>
      <c r="O119" s="208"/>
      <c r="P119" s="209">
        <f>P120</f>
        <v>0</v>
      </c>
      <c r="Q119" s="208"/>
      <c r="R119" s="209">
        <f>R120</f>
        <v>0</v>
      </c>
      <c r="S119" s="208"/>
      <c r="T119" s="210">
        <f>T120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11" t="s">
        <v>78</v>
      </c>
      <c r="AT119" s="212" t="s">
        <v>72</v>
      </c>
      <c r="AU119" s="212" t="s">
        <v>73</v>
      </c>
      <c r="AY119" s="211" t="s">
        <v>147</v>
      </c>
      <c r="BK119" s="213">
        <f>BK120</f>
        <v>0</v>
      </c>
    </row>
    <row r="120" s="12" customFormat="1" ht="22.8" customHeight="1">
      <c r="A120" s="12"/>
      <c r="B120" s="200"/>
      <c r="C120" s="201"/>
      <c r="D120" s="202" t="s">
        <v>72</v>
      </c>
      <c r="E120" s="214" t="s">
        <v>181</v>
      </c>
      <c r="F120" s="214" t="s">
        <v>363</v>
      </c>
      <c r="G120" s="201"/>
      <c r="H120" s="201"/>
      <c r="I120" s="204"/>
      <c r="J120" s="215">
        <f>BK120</f>
        <v>0</v>
      </c>
      <c r="K120" s="201"/>
      <c r="L120" s="206"/>
      <c r="M120" s="207"/>
      <c r="N120" s="208"/>
      <c r="O120" s="208"/>
      <c r="P120" s="209">
        <f>SUM(P121:P131)</f>
        <v>0</v>
      </c>
      <c r="Q120" s="208"/>
      <c r="R120" s="209">
        <f>SUM(R121:R131)</f>
        <v>0</v>
      </c>
      <c r="S120" s="208"/>
      <c r="T120" s="210">
        <f>SUM(T121:T131)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1" t="s">
        <v>78</v>
      </c>
      <c r="AT120" s="212" t="s">
        <v>72</v>
      </c>
      <c r="AU120" s="212" t="s">
        <v>78</v>
      </c>
      <c r="AY120" s="211" t="s">
        <v>147</v>
      </c>
      <c r="BK120" s="213">
        <f>SUM(BK121:BK131)</f>
        <v>0</v>
      </c>
    </row>
    <row r="121" s="2" customFormat="1" ht="16.5" customHeight="1">
      <c r="A121" s="35"/>
      <c r="B121" s="36"/>
      <c r="C121" s="216" t="s">
        <v>78</v>
      </c>
      <c r="D121" s="216" t="s">
        <v>149</v>
      </c>
      <c r="E121" s="217" t="s">
        <v>2358</v>
      </c>
      <c r="F121" s="218" t="s">
        <v>2359</v>
      </c>
      <c r="G121" s="219" t="s">
        <v>152</v>
      </c>
      <c r="H121" s="220">
        <v>8</v>
      </c>
      <c r="I121" s="221"/>
      <c r="J121" s="222">
        <f>ROUND(I121*H121,2)</f>
        <v>0</v>
      </c>
      <c r="K121" s="223"/>
      <c r="L121" s="41"/>
      <c r="M121" s="224" t="s">
        <v>1</v>
      </c>
      <c r="N121" s="225" t="s">
        <v>38</v>
      </c>
      <c r="O121" s="88"/>
      <c r="P121" s="226">
        <f>O121*H121</f>
        <v>0</v>
      </c>
      <c r="Q121" s="226">
        <v>0</v>
      </c>
      <c r="R121" s="226">
        <f>Q121*H121</f>
        <v>0</v>
      </c>
      <c r="S121" s="226">
        <v>0</v>
      </c>
      <c r="T121" s="227">
        <f>S121*H121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R121" s="228" t="s">
        <v>88</v>
      </c>
      <c r="AT121" s="228" t="s">
        <v>149</v>
      </c>
      <c r="AU121" s="228" t="s">
        <v>82</v>
      </c>
      <c r="AY121" s="14" t="s">
        <v>147</v>
      </c>
      <c r="BE121" s="229">
        <f>IF(N121="základní",J121,0)</f>
        <v>0</v>
      </c>
      <c r="BF121" s="229">
        <f>IF(N121="snížená",J121,0)</f>
        <v>0</v>
      </c>
      <c r="BG121" s="229">
        <f>IF(N121="zákl. přenesená",J121,0)</f>
        <v>0</v>
      </c>
      <c r="BH121" s="229">
        <f>IF(N121="sníž. přenesená",J121,0)</f>
        <v>0</v>
      </c>
      <c r="BI121" s="229">
        <f>IF(N121="nulová",J121,0)</f>
        <v>0</v>
      </c>
      <c r="BJ121" s="14" t="s">
        <v>78</v>
      </c>
      <c r="BK121" s="229">
        <f>ROUND(I121*H121,2)</f>
        <v>0</v>
      </c>
      <c r="BL121" s="14" t="s">
        <v>88</v>
      </c>
      <c r="BM121" s="228" t="s">
        <v>2360</v>
      </c>
    </row>
    <row r="122" s="2" customFormat="1" ht="16.5" customHeight="1">
      <c r="A122" s="35"/>
      <c r="B122" s="36"/>
      <c r="C122" s="216" t="s">
        <v>82</v>
      </c>
      <c r="D122" s="216" t="s">
        <v>149</v>
      </c>
      <c r="E122" s="217" t="s">
        <v>191</v>
      </c>
      <c r="F122" s="218" t="s">
        <v>2361</v>
      </c>
      <c r="G122" s="219" t="s">
        <v>863</v>
      </c>
      <c r="H122" s="220">
        <v>1</v>
      </c>
      <c r="I122" s="221"/>
      <c r="J122" s="222">
        <f>ROUND(I122*H122,2)</f>
        <v>0</v>
      </c>
      <c r="K122" s="223"/>
      <c r="L122" s="41"/>
      <c r="M122" s="224" t="s">
        <v>1</v>
      </c>
      <c r="N122" s="225" t="s">
        <v>38</v>
      </c>
      <c r="O122" s="88"/>
      <c r="P122" s="226">
        <f>O122*H122</f>
        <v>0</v>
      </c>
      <c r="Q122" s="226">
        <v>0</v>
      </c>
      <c r="R122" s="226">
        <f>Q122*H122</f>
        <v>0</v>
      </c>
      <c r="S122" s="226">
        <v>0</v>
      </c>
      <c r="T122" s="227">
        <f>S122*H122</f>
        <v>0</v>
      </c>
      <c r="U122" s="35"/>
      <c r="V122" s="35"/>
      <c r="W122" s="35"/>
      <c r="X122" s="35"/>
      <c r="Y122" s="35"/>
      <c r="Z122" s="35"/>
      <c r="AA122" s="35"/>
      <c r="AB122" s="35"/>
      <c r="AC122" s="35"/>
      <c r="AD122" s="35"/>
      <c r="AE122" s="35"/>
      <c r="AR122" s="228" t="s">
        <v>88</v>
      </c>
      <c r="AT122" s="228" t="s">
        <v>149</v>
      </c>
      <c r="AU122" s="228" t="s">
        <v>82</v>
      </c>
      <c r="AY122" s="14" t="s">
        <v>147</v>
      </c>
      <c r="BE122" s="229">
        <f>IF(N122="základní",J122,0)</f>
        <v>0</v>
      </c>
      <c r="BF122" s="229">
        <f>IF(N122="snížená",J122,0)</f>
        <v>0</v>
      </c>
      <c r="BG122" s="229">
        <f>IF(N122="zákl. přenesená",J122,0)</f>
        <v>0</v>
      </c>
      <c r="BH122" s="229">
        <f>IF(N122="sníž. přenesená",J122,0)</f>
        <v>0</v>
      </c>
      <c r="BI122" s="229">
        <f>IF(N122="nulová",J122,0)</f>
        <v>0</v>
      </c>
      <c r="BJ122" s="14" t="s">
        <v>78</v>
      </c>
      <c r="BK122" s="229">
        <f>ROUND(I122*H122,2)</f>
        <v>0</v>
      </c>
      <c r="BL122" s="14" t="s">
        <v>88</v>
      </c>
      <c r="BM122" s="228" t="s">
        <v>2362</v>
      </c>
    </row>
    <row r="123" s="2" customFormat="1" ht="76.35" customHeight="1">
      <c r="A123" s="35"/>
      <c r="B123" s="36"/>
      <c r="C123" s="216" t="s">
        <v>85</v>
      </c>
      <c r="D123" s="216" t="s">
        <v>149</v>
      </c>
      <c r="E123" s="217" t="s">
        <v>14</v>
      </c>
      <c r="F123" s="218" t="s">
        <v>2363</v>
      </c>
      <c r="G123" s="219" t="s">
        <v>2364</v>
      </c>
      <c r="H123" s="220">
        <v>1</v>
      </c>
      <c r="I123" s="221"/>
      <c r="J123" s="222">
        <f>ROUND(I123*H123,2)</f>
        <v>0</v>
      </c>
      <c r="K123" s="223"/>
      <c r="L123" s="41"/>
      <c r="M123" s="224" t="s">
        <v>1</v>
      </c>
      <c r="N123" s="225" t="s">
        <v>38</v>
      </c>
      <c r="O123" s="88"/>
      <c r="P123" s="226">
        <f>O123*H123</f>
        <v>0</v>
      </c>
      <c r="Q123" s="226">
        <v>0</v>
      </c>
      <c r="R123" s="226">
        <f>Q123*H123</f>
        <v>0</v>
      </c>
      <c r="S123" s="226">
        <v>0</v>
      </c>
      <c r="T123" s="227">
        <f>S123*H123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R123" s="228" t="s">
        <v>88</v>
      </c>
      <c r="AT123" s="228" t="s">
        <v>149</v>
      </c>
      <c r="AU123" s="228" t="s">
        <v>82</v>
      </c>
      <c r="AY123" s="14" t="s">
        <v>147</v>
      </c>
      <c r="BE123" s="229">
        <f>IF(N123="základní",J123,0)</f>
        <v>0</v>
      </c>
      <c r="BF123" s="229">
        <f>IF(N123="snížená",J123,0)</f>
        <v>0</v>
      </c>
      <c r="BG123" s="229">
        <f>IF(N123="zákl. přenesená",J123,0)</f>
        <v>0</v>
      </c>
      <c r="BH123" s="229">
        <f>IF(N123="sníž. přenesená",J123,0)</f>
        <v>0</v>
      </c>
      <c r="BI123" s="229">
        <f>IF(N123="nulová",J123,0)</f>
        <v>0</v>
      </c>
      <c r="BJ123" s="14" t="s">
        <v>78</v>
      </c>
      <c r="BK123" s="229">
        <f>ROUND(I123*H123,2)</f>
        <v>0</v>
      </c>
      <c r="BL123" s="14" t="s">
        <v>88</v>
      </c>
      <c r="BM123" s="228" t="s">
        <v>2365</v>
      </c>
    </row>
    <row r="124" s="2" customFormat="1" ht="49.05" customHeight="1">
      <c r="A124" s="35"/>
      <c r="B124" s="36"/>
      <c r="C124" s="216" t="s">
        <v>88</v>
      </c>
      <c r="D124" s="216" t="s">
        <v>149</v>
      </c>
      <c r="E124" s="217" t="s">
        <v>2366</v>
      </c>
      <c r="F124" s="218" t="s">
        <v>2367</v>
      </c>
      <c r="G124" s="219" t="s">
        <v>2364</v>
      </c>
      <c r="H124" s="220">
        <v>1</v>
      </c>
      <c r="I124" s="221"/>
      <c r="J124" s="222">
        <f>ROUND(I124*H124,2)</f>
        <v>0</v>
      </c>
      <c r="K124" s="223"/>
      <c r="L124" s="41"/>
      <c r="M124" s="224" t="s">
        <v>1</v>
      </c>
      <c r="N124" s="225" t="s">
        <v>38</v>
      </c>
      <c r="O124" s="88"/>
      <c r="P124" s="226">
        <f>O124*H124</f>
        <v>0</v>
      </c>
      <c r="Q124" s="226">
        <v>0</v>
      </c>
      <c r="R124" s="226">
        <f>Q124*H124</f>
        <v>0</v>
      </c>
      <c r="S124" s="226">
        <v>0</v>
      </c>
      <c r="T124" s="227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8" t="s">
        <v>88</v>
      </c>
      <c r="AT124" s="228" t="s">
        <v>149</v>
      </c>
      <c r="AU124" s="228" t="s">
        <v>82</v>
      </c>
      <c r="AY124" s="14" t="s">
        <v>147</v>
      </c>
      <c r="BE124" s="229">
        <f>IF(N124="základní",J124,0)</f>
        <v>0</v>
      </c>
      <c r="BF124" s="229">
        <f>IF(N124="snížená",J124,0)</f>
        <v>0</v>
      </c>
      <c r="BG124" s="229">
        <f>IF(N124="zákl. přenesená",J124,0)</f>
        <v>0</v>
      </c>
      <c r="BH124" s="229">
        <f>IF(N124="sníž. přenesená",J124,0)</f>
        <v>0</v>
      </c>
      <c r="BI124" s="229">
        <f>IF(N124="nulová",J124,0)</f>
        <v>0</v>
      </c>
      <c r="BJ124" s="14" t="s">
        <v>78</v>
      </c>
      <c r="BK124" s="229">
        <f>ROUND(I124*H124,2)</f>
        <v>0</v>
      </c>
      <c r="BL124" s="14" t="s">
        <v>88</v>
      </c>
      <c r="BM124" s="228" t="s">
        <v>2368</v>
      </c>
    </row>
    <row r="125" s="2" customFormat="1" ht="16.5" customHeight="1">
      <c r="A125" s="35"/>
      <c r="B125" s="36"/>
      <c r="C125" s="216" t="s">
        <v>91</v>
      </c>
      <c r="D125" s="216" t="s">
        <v>149</v>
      </c>
      <c r="E125" s="217" t="s">
        <v>85</v>
      </c>
      <c r="F125" s="218" t="s">
        <v>2369</v>
      </c>
      <c r="G125" s="219" t="s">
        <v>2364</v>
      </c>
      <c r="H125" s="220">
        <v>1</v>
      </c>
      <c r="I125" s="221"/>
      <c r="J125" s="222">
        <f>ROUND(I125*H125,2)</f>
        <v>0</v>
      </c>
      <c r="K125" s="223"/>
      <c r="L125" s="41"/>
      <c r="M125" s="224" t="s">
        <v>1</v>
      </c>
      <c r="N125" s="225" t="s">
        <v>38</v>
      </c>
      <c r="O125" s="88"/>
      <c r="P125" s="226">
        <f>O125*H125</f>
        <v>0</v>
      </c>
      <c r="Q125" s="226">
        <v>0</v>
      </c>
      <c r="R125" s="226">
        <f>Q125*H125</f>
        <v>0</v>
      </c>
      <c r="S125" s="226">
        <v>0</v>
      </c>
      <c r="T125" s="227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8" t="s">
        <v>88</v>
      </c>
      <c r="AT125" s="228" t="s">
        <v>149</v>
      </c>
      <c r="AU125" s="228" t="s">
        <v>82</v>
      </c>
      <c r="AY125" s="14" t="s">
        <v>147</v>
      </c>
      <c r="BE125" s="229">
        <f>IF(N125="základní",J125,0)</f>
        <v>0</v>
      </c>
      <c r="BF125" s="229">
        <f>IF(N125="snížená",J125,0)</f>
        <v>0</v>
      </c>
      <c r="BG125" s="229">
        <f>IF(N125="zákl. přenesená",J125,0)</f>
        <v>0</v>
      </c>
      <c r="BH125" s="229">
        <f>IF(N125="sníž. přenesená",J125,0)</f>
        <v>0</v>
      </c>
      <c r="BI125" s="229">
        <f>IF(N125="nulová",J125,0)</f>
        <v>0</v>
      </c>
      <c r="BJ125" s="14" t="s">
        <v>78</v>
      </c>
      <c r="BK125" s="229">
        <f>ROUND(I125*H125,2)</f>
        <v>0</v>
      </c>
      <c r="BL125" s="14" t="s">
        <v>88</v>
      </c>
      <c r="BM125" s="228" t="s">
        <v>2370</v>
      </c>
    </row>
    <row r="126" s="2" customFormat="1" ht="55.5" customHeight="1">
      <c r="A126" s="35"/>
      <c r="B126" s="36"/>
      <c r="C126" s="216" t="s">
        <v>94</v>
      </c>
      <c r="D126" s="216" t="s">
        <v>149</v>
      </c>
      <c r="E126" s="217" t="s">
        <v>88</v>
      </c>
      <c r="F126" s="218" t="s">
        <v>2371</v>
      </c>
      <c r="G126" s="219" t="s">
        <v>2364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88</v>
      </c>
      <c r="AT126" s="228" t="s">
        <v>149</v>
      </c>
      <c r="AU126" s="228" t="s">
        <v>82</v>
      </c>
      <c r="AY126" s="14" t="s">
        <v>147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78</v>
      </c>
      <c r="BK126" s="229">
        <f>ROUND(I126*H126,2)</f>
        <v>0</v>
      </c>
      <c r="BL126" s="14" t="s">
        <v>88</v>
      </c>
      <c r="BM126" s="228" t="s">
        <v>2372</v>
      </c>
    </row>
    <row r="127" s="2" customFormat="1" ht="62.7" customHeight="1">
      <c r="A127" s="35"/>
      <c r="B127" s="36"/>
      <c r="C127" s="216" t="s">
        <v>171</v>
      </c>
      <c r="D127" s="216" t="s">
        <v>149</v>
      </c>
      <c r="E127" s="217" t="s">
        <v>91</v>
      </c>
      <c r="F127" s="218" t="s">
        <v>2373</v>
      </c>
      <c r="G127" s="219" t="s">
        <v>2364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88</v>
      </c>
      <c r="AT127" s="228" t="s">
        <v>149</v>
      </c>
      <c r="AU127" s="228" t="s">
        <v>82</v>
      </c>
      <c r="AY127" s="14" t="s">
        <v>147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78</v>
      </c>
      <c r="BK127" s="229">
        <f>ROUND(I127*H127,2)</f>
        <v>0</v>
      </c>
      <c r="BL127" s="14" t="s">
        <v>88</v>
      </c>
      <c r="BM127" s="228" t="s">
        <v>2374</v>
      </c>
    </row>
    <row r="128" s="2" customFormat="1" ht="16.5" customHeight="1">
      <c r="A128" s="35"/>
      <c r="B128" s="36"/>
      <c r="C128" s="216" t="s">
        <v>175</v>
      </c>
      <c r="D128" s="216" t="s">
        <v>149</v>
      </c>
      <c r="E128" s="217" t="s">
        <v>94</v>
      </c>
      <c r="F128" s="218" t="s">
        <v>2375</v>
      </c>
      <c r="G128" s="219" t="s">
        <v>2364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88</v>
      </c>
      <c r="AT128" s="228" t="s">
        <v>149</v>
      </c>
      <c r="AU128" s="228" t="s">
        <v>82</v>
      </c>
      <c r="AY128" s="14" t="s">
        <v>147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78</v>
      </c>
      <c r="BK128" s="229">
        <f>ROUND(I128*H128,2)</f>
        <v>0</v>
      </c>
      <c r="BL128" s="14" t="s">
        <v>88</v>
      </c>
      <c r="BM128" s="228" t="s">
        <v>2376</v>
      </c>
    </row>
    <row r="129" s="2" customFormat="1" ht="16.5" customHeight="1">
      <c r="A129" s="35"/>
      <c r="B129" s="36"/>
      <c r="C129" s="216" t="s">
        <v>181</v>
      </c>
      <c r="D129" s="216" t="s">
        <v>149</v>
      </c>
      <c r="E129" s="217" t="s">
        <v>171</v>
      </c>
      <c r="F129" s="218" t="s">
        <v>2377</v>
      </c>
      <c r="G129" s="219" t="s">
        <v>2364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88</v>
      </c>
      <c r="AT129" s="228" t="s">
        <v>149</v>
      </c>
      <c r="AU129" s="228" t="s">
        <v>82</v>
      </c>
      <c r="AY129" s="14" t="s">
        <v>147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78</v>
      </c>
      <c r="BK129" s="229">
        <f>ROUND(I129*H129,2)</f>
        <v>0</v>
      </c>
      <c r="BL129" s="14" t="s">
        <v>88</v>
      </c>
      <c r="BM129" s="228" t="s">
        <v>2378</v>
      </c>
    </row>
    <row r="130" s="2" customFormat="1" ht="24.15" customHeight="1">
      <c r="A130" s="35"/>
      <c r="B130" s="36"/>
      <c r="C130" s="216" t="s">
        <v>186</v>
      </c>
      <c r="D130" s="216" t="s">
        <v>149</v>
      </c>
      <c r="E130" s="217" t="s">
        <v>175</v>
      </c>
      <c r="F130" s="218" t="s">
        <v>2379</v>
      </c>
      <c r="G130" s="219" t="s">
        <v>2364</v>
      </c>
      <c r="H130" s="220">
        <v>1</v>
      </c>
      <c r="I130" s="221"/>
      <c r="J130" s="222">
        <f>ROUND(I130*H130,2)</f>
        <v>0</v>
      </c>
      <c r="K130" s="223"/>
      <c r="L130" s="41"/>
      <c r="M130" s="224" t="s">
        <v>1</v>
      </c>
      <c r="N130" s="225" t="s">
        <v>38</v>
      </c>
      <c r="O130" s="88"/>
      <c r="P130" s="226">
        <f>O130*H130</f>
        <v>0</v>
      </c>
      <c r="Q130" s="226">
        <v>0</v>
      </c>
      <c r="R130" s="226">
        <f>Q130*H130</f>
        <v>0</v>
      </c>
      <c r="S130" s="226">
        <v>0</v>
      </c>
      <c r="T130" s="227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8" t="s">
        <v>88</v>
      </c>
      <c r="AT130" s="228" t="s">
        <v>149</v>
      </c>
      <c r="AU130" s="228" t="s">
        <v>82</v>
      </c>
      <c r="AY130" s="14" t="s">
        <v>147</v>
      </c>
      <c r="BE130" s="229">
        <f>IF(N130="základní",J130,0)</f>
        <v>0</v>
      </c>
      <c r="BF130" s="229">
        <f>IF(N130="snížená",J130,0)</f>
        <v>0</v>
      </c>
      <c r="BG130" s="229">
        <f>IF(N130="zákl. přenesená",J130,0)</f>
        <v>0</v>
      </c>
      <c r="BH130" s="229">
        <f>IF(N130="sníž. přenesená",J130,0)</f>
        <v>0</v>
      </c>
      <c r="BI130" s="229">
        <f>IF(N130="nulová",J130,0)</f>
        <v>0</v>
      </c>
      <c r="BJ130" s="14" t="s">
        <v>78</v>
      </c>
      <c r="BK130" s="229">
        <f>ROUND(I130*H130,2)</f>
        <v>0</v>
      </c>
      <c r="BL130" s="14" t="s">
        <v>88</v>
      </c>
      <c r="BM130" s="228" t="s">
        <v>2380</v>
      </c>
    </row>
    <row r="131" s="2" customFormat="1" ht="33" customHeight="1">
      <c r="A131" s="35"/>
      <c r="B131" s="36"/>
      <c r="C131" s="216" t="s">
        <v>191</v>
      </c>
      <c r="D131" s="216" t="s">
        <v>149</v>
      </c>
      <c r="E131" s="217" t="s">
        <v>181</v>
      </c>
      <c r="F131" s="218" t="s">
        <v>2381</v>
      </c>
      <c r="G131" s="219" t="s">
        <v>2364</v>
      </c>
      <c r="H131" s="220">
        <v>1</v>
      </c>
      <c r="I131" s="221"/>
      <c r="J131" s="222">
        <f>ROUND(I131*H131,2)</f>
        <v>0</v>
      </c>
      <c r="K131" s="223"/>
      <c r="L131" s="41"/>
      <c r="M131" s="241" t="s">
        <v>1</v>
      </c>
      <c r="N131" s="242" t="s">
        <v>38</v>
      </c>
      <c r="O131" s="243"/>
      <c r="P131" s="244">
        <f>O131*H131</f>
        <v>0</v>
      </c>
      <c r="Q131" s="244">
        <v>0</v>
      </c>
      <c r="R131" s="244">
        <f>Q131*H131</f>
        <v>0</v>
      </c>
      <c r="S131" s="244">
        <v>0</v>
      </c>
      <c r="T131" s="245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88</v>
      </c>
      <c r="AT131" s="228" t="s">
        <v>149</v>
      </c>
      <c r="AU131" s="228" t="s">
        <v>82</v>
      </c>
      <c r="AY131" s="14" t="s">
        <v>147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78</v>
      </c>
      <c r="BK131" s="229">
        <f>ROUND(I131*H131,2)</f>
        <v>0</v>
      </c>
      <c r="BL131" s="14" t="s">
        <v>88</v>
      </c>
      <c r="BM131" s="228" t="s">
        <v>2382</v>
      </c>
    </row>
    <row r="132" s="2" customFormat="1" ht="6.96" customHeight="1">
      <c r="A132" s="35"/>
      <c r="B132" s="63"/>
      <c r="C132" s="64"/>
      <c r="D132" s="64"/>
      <c r="E132" s="64"/>
      <c r="F132" s="64"/>
      <c r="G132" s="64"/>
      <c r="H132" s="64"/>
      <c r="I132" s="64"/>
      <c r="J132" s="64"/>
      <c r="K132" s="64"/>
      <c r="L132" s="41"/>
      <c r="M132" s="35"/>
      <c r="O132" s="35"/>
      <c r="P132" s="35"/>
      <c r="Q132" s="35"/>
      <c r="R132" s="35"/>
      <c r="S132" s="35"/>
      <c r="T132" s="35"/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</row>
  </sheetData>
  <sheetProtection sheet="1" autoFilter="0" formatColumns="0" formatRows="0" objects="1" scenarios="1" spinCount="100000" saltValue="2dhT9K6FNLvTJVR2hyQBsnSMmG/LtQtkYPfneKpNeGsDnhhzf9acmeTwdkggksS7jrDNxsmr8os+9FnaXyCJYA==" hashValue="PgY1YVPobmXYKfhKWlK9ppyb5a2Sh1THdpSgdNQqLS58kGwBKcxhChdVv4F2awPi2I5lgGUIwJACUokIrodn7g==" algorithmName="SHA-512" password="CC35"/>
  <autoFilter ref="C117:K131"/>
  <mergeCells count="9">
    <mergeCell ref="E7:H7"/>
    <mergeCell ref="E9:H9"/>
    <mergeCell ref="E18:H18"/>
    <mergeCell ref="E27:H27"/>
    <mergeCell ref="E85:H85"/>
    <mergeCell ref="E87:H87"/>
    <mergeCell ref="E108:H108"/>
    <mergeCell ref="E110:H110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96</v>
      </c>
    </row>
    <row r="3" s="1" customFormat="1" ht="6.96" customHeight="1">
      <c r="B3" s="133"/>
      <c r="C3" s="134"/>
      <c r="D3" s="134"/>
      <c r="E3" s="134"/>
      <c r="F3" s="134"/>
      <c r="G3" s="134"/>
      <c r="H3" s="134"/>
      <c r="I3" s="134"/>
      <c r="J3" s="134"/>
      <c r="K3" s="134"/>
      <c r="L3" s="17"/>
      <c r="AT3" s="14" t="s">
        <v>82</v>
      </c>
    </row>
    <row r="4" s="1" customFormat="1" ht="24.96" customHeight="1">
      <c r="B4" s="17"/>
      <c r="D4" s="135" t="s">
        <v>97</v>
      </c>
      <c r="L4" s="17"/>
      <c r="M4" s="136" t="s">
        <v>10</v>
      </c>
      <c r="AT4" s="14" t="s">
        <v>4</v>
      </c>
    </row>
    <row r="5" s="1" customFormat="1" ht="6.96" customHeight="1">
      <c r="B5" s="17"/>
      <c r="L5" s="17"/>
    </row>
    <row r="6" s="1" customFormat="1" ht="12" customHeight="1">
      <c r="B6" s="17"/>
      <c r="D6" s="137" t="s">
        <v>16</v>
      </c>
      <c r="L6" s="17"/>
    </row>
    <row r="7" s="1" customFormat="1" ht="16.5" customHeight="1">
      <c r="B7" s="17"/>
      <c r="E7" s="138" t="str">
        <f>'Rekapitulace stavby'!K6</f>
        <v>Kalinův mlýn</v>
      </c>
      <c r="F7" s="137"/>
      <c r="G7" s="137"/>
      <c r="H7" s="137"/>
      <c r="L7" s="17"/>
    </row>
    <row r="8" s="2" customFormat="1" ht="12" customHeight="1">
      <c r="A8" s="35"/>
      <c r="B8" s="41"/>
      <c r="C8" s="35"/>
      <c r="D8" s="137" t="s">
        <v>98</v>
      </c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6.5" customHeight="1">
      <c r="A9" s="35"/>
      <c r="B9" s="41"/>
      <c r="C9" s="35"/>
      <c r="D9" s="35"/>
      <c r="E9" s="139" t="s">
        <v>2383</v>
      </c>
      <c r="F9" s="35"/>
      <c r="G9" s="35"/>
      <c r="H9" s="35"/>
      <c r="I9" s="35"/>
      <c r="J9" s="35"/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>
      <c r="A10" s="35"/>
      <c r="B10" s="41"/>
      <c r="C10" s="35"/>
      <c r="D10" s="35"/>
      <c r="E10" s="35"/>
      <c r="F10" s="35"/>
      <c r="G10" s="35"/>
      <c r="H10" s="35"/>
      <c r="I10" s="35"/>
      <c r="J10" s="35"/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2" customHeight="1">
      <c r="A11" s="35"/>
      <c r="B11" s="41"/>
      <c r="C11" s="35"/>
      <c r="D11" s="137" t="s">
        <v>18</v>
      </c>
      <c r="E11" s="35"/>
      <c r="F11" s="140" t="s">
        <v>1</v>
      </c>
      <c r="G11" s="35"/>
      <c r="H11" s="35"/>
      <c r="I11" s="137" t="s">
        <v>19</v>
      </c>
      <c r="J11" s="140" t="s">
        <v>1</v>
      </c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7" t="s">
        <v>20</v>
      </c>
      <c r="E12" s="35"/>
      <c r="F12" s="140" t="s">
        <v>21</v>
      </c>
      <c r="G12" s="35"/>
      <c r="H12" s="35"/>
      <c r="I12" s="137" t="s">
        <v>22</v>
      </c>
      <c r="J12" s="141" t="str">
        <f>'Rekapitulace stavby'!AN8</f>
        <v>14. 12. 2023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0.8" customHeight="1">
      <c r="A13" s="35"/>
      <c r="B13" s="41"/>
      <c r="C13" s="35"/>
      <c r="D13" s="35"/>
      <c r="E13" s="35"/>
      <c r="F13" s="35"/>
      <c r="G13" s="35"/>
      <c r="H13" s="35"/>
      <c r="I13" s="35"/>
      <c r="J13" s="35"/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12" customHeight="1">
      <c r="A14" s="35"/>
      <c r="B14" s="41"/>
      <c r="C14" s="35"/>
      <c r="D14" s="137" t="s">
        <v>24</v>
      </c>
      <c r="E14" s="35"/>
      <c r="F14" s="35"/>
      <c r="G14" s="35"/>
      <c r="H14" s="35"/>
      <c r="I14" s="137" t="s">
        <v>25</v>
      </c>
      <c r="J14" s="140" t="str">
        <f>IF('Rekapitulace stavby'!AN10="","",'Rekapitulace stavby'!AN10)</f>
        <v/>
      </c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8" customHeight="1">
      <c r="A15" s="35"/>
      <c r="B15" s="41"/>
      <c r="C15" s="35"/>
      <c r="D15" s="35"/>
      <c r="E15" s="140" t="str">
        <f>IF('Rekapitulace stavby'!E11="","",'Rekapitulace stavby'!E11)</f>
        <v xml:space="preserve"> </v>
      </c>
      <c r="F15" s="35"/>
      <c r="G15" s="35"/>
      <c r="H15" s="35"/>
      <c r="I15" s="137" t="s">
        <v>26</v>
      </c>
      <c r="J15" s="140" t="str">
        <f>IF('Rekapitulace stavby'!AN11="","",'Rekapitulace stavby'!AN11)</f>
        <v/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6.96" customHeight="1">
      <c r="A16" s="35"/>
      <c r="B16" s="41"/>
      <c r="C16" s="35"/>
      <c r="D16" s="35"/>
      <c r="E16" s="35"/>
      <c r="F16" s="35"/>
      <c r="G16" s="35"/>
      <c r="H16" s="35"/>
      <c r="I16" s="35"/>
      <c r="J16" s="35"/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12" customHeight="1">
      <c r="A17" s="35"/>
      <c r="B17" s="41"/>
      <c r="C17" s="35"/>
      <c r="D17" s="137" t="s">
        <v>27</v>
      </c>
      <c r="E17" s="35"/>
      <c r="F17" s="35"/>
      <c r="G17" s="35"/>
      <c r="H17" s="35"/>
      <c r="I17" s="137" t="s">
        <v>25</v>
      </c>
      <c r="J17" s="30" t="str">
        <f>'Rekapitulace stavby'!AN13</f>
        <v>Vyplň údaj</v>
      </c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8" customHeight="1">
      <c r="A18" s="35"/>
      <c r="B18" s="41"/>
      <c r="C18" s="35"/>
      <c r="D18" s="35"/>
      <c r="E18" s="30" t="str">
        <f>'Rekapitulace stavby'!E14</f>
        <v>Vyplň údaj</v>
      </c>
      <c r="F18" s="140"/>
      <c r="G18" s="140"/>
      <c r="H18" s="140"/>
      <c r="I18" s="137" t="s">
        <v>26</v>
      </c>
      <c r="J18" s="30" t="str">
        <f>'Rekapitulace stavby'!AN14</f>
        <v>Vyplň údaj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6.96" customHeight="1">
      <c r="A19" s="35"/>
      <c r="B19" s="41"/>
      <c r="C19" s="35"/>
      <c r="D19" s="35"/>
      <c r="E19" s="35"/>
      <c r="F19" s="35"/>
      <c r="G19" s="35"/>
      <c r="H19" s="35"/>
      <c r="I19" s="35"/>
      <c r="J19" s="35"/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12" customHeight="1">
      <c r="A20" s="35"/>
      <c r="B20" s="41"/>
      <c r="C20" s="35"/>
      <c r="D20" s="137" t="s">
        <v>29</v>
      </c>
      <c r="E20" s="35"/>
      <c r="F20" s="35"/>
      <c r="G20" s="35"/>
      <c r="H20" s="35"/>
      <c r="I20" s="137" t="s">
        <v>25</v>
      </c>
      <c r="J20" s="140" t="str">
        <f>IF('Rekapitulace stavby'!AN16="","",'Rekapitulace stavby'!AN16)</f>
        <v/>
      </c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8" customHeight="1">
      <c r="A21" s="35"/>
      <c r="B21" s="41"/>
      <c r="C21" s="35"/>
      <c r="D21" s="35"/>
      <c r="E21" s="140" t="str">
        <f>IF('Rekapitulace stavby'!E17="","",'Rekapitulace stavby'!E17)</f>
        <v xml:space="preserve"> </v>
      </c>
      <c r="F21" s="35"/>
      <c r="G21" s="35"/>
      <c r="H21" s="35"/>
      <c r="I21" s="137" t="s">
        <v>26</v>
      </c>
      <c r="J21" s="140" t="str">
        <f>IF('Rekapitulace stavby'!AN17="","",'Rekapitulace stavby'!AN17)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6.96" customHeight="1">
      <c r="A22" s="35"/>
      <c r="B22" s="41"/>
      <c r="C22" s="35"/>
      <c r="D22" s="35"/>
      <c r="E22" s="35"/>
      <c r="F22" s="35"/>
      <c r="G22" s="35"/>
      <c r="H22" s="35"/>
      <c r="I22" s="35"/>
      <c r="J22" s="35"/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12" customHeight="1">
      <c r="A23" s="35"/>
      <c r="B23" s="41"/>
      <c r="C23" s="35"/>
      <c r="D23" s="137" t="s">
        <v>31</v>
      </c>
      <c r="E23" s="35"/>
      <c r="F23" s="35"/>
      <c r="G23" s="35"/>
      <c r="H23" s="35"/>
      <c r="I23" s="137" t="s">
        <v>25</v>
      </c>
      <c r="J23" s="140" t="str">
        <f>IF('Rekapitulace stavby'!AN19="","",'Rekapitulace stavby'!AN19)</f>
        <v/>
      </c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8" customHeight="1">
      <c r="A24" s="35"/>
      <c r="B24" s="41"/>
      <c r="C24" s="35"/>
      <c r="D24" s="35"/>
      <c r="E24" s="140" t="str">
        <f>IF('Rekapitulace stavby'!E20="","",'Rekapitulace stavby'!E20)</f>
        <v xml:space="preserve"> </v>
      </c>
      <c r="F24" s="35"/>
      <c r="G24" s="35"/>
      <c r="H24" s="35"/>
      <c r="I24" s="137" t="s">
        <v>26</v>
      </c>
      <c r="J24" s="140" t="str">
        <f>IF('Rekapitulace stavby'!AN20="","",'Rekapitulace stavby'!AN20)</f>
        <v/>
      </c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2" customFormat="1" ht="6.96" customHeight="1">
      <c r="A25" s="35"/>
      <c r="B25" s="41"/>
      <c r="C25" s="35"/>
      <c r="D25" s="35"/>
      <c r="E25" s="35"/>
      <c r="F25" s="35"/>
      <c r="G25" s="35"/>
      <c r="H25" s="35"/>
      <c r="I25" s="35"/>
      <c r="J25" s="35"/>
      <c r="K25" s="35"/>
      <c r="L25" s="60"/>
      <c r="S25" s="35"/>
      <c r="T25" s="35"/>
      <c r="U25" s="35"/>
      <c r="V25" s="35"/>
      <c r="W25" s="35"/>
      <c r="X25" s="35"/>
      <c r="Y25" s="35"/>
      <c r="Z25" s="35"/>
      <c r="AA25" s="35"/>
      <c r="AB25" s="35"/>
      <c r="AC25" s="35"/>
      <c r="AD25" s="35"/>
      <c r="AE25" s="35"/>
    </row>
    <row r="26" s="2" customFormat="1" ht="12" customHeight="1">
      <c r="A26" s="35"/>
      <c r="B26" s="41"/>
      <c r="C26" s="35"/>
      <c r="D26" s="137" t="s">
        <v>32</v>
      </c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8" customFormat="1" ht="16.5" customHeight="1">
      <c r="A27" s="142"/>
      <c r="B27" s="143"/>
      <c r="C27" s="142"/>
      <c r="D27" s="142"/>
      <c r="E27" s="144" t="s">
        <v>1</v>
      </c>
      <c r="F27" s="144"/>
      <c r="G27" s="144"/>
      <c r="H27" s="144"/>
      <c r="I27" s="142"/>
      <c r="J27" s="142"/>
      <c r="K27" s="142"/>
      <c r="L27" s="145"/>
      <c r="S27" s="142"/>
      <c r="T27" s="142"/>
      <c r="U27" s="142"/>
      <c r="V27" s="142"/>
      <c r="W27" s="142"/>
      <c r="X27" s="142"/>
      <c r="Y27" s="142"/>
      <c r="Z27" s="142"/>
      <c r="AA27" s="142"/>
      <c r="AB27" s="142"/>
      <c r="AC27" s="142"/>
      <c r="AD27" s="142"/>
      <c r="AE27" s="142"/>
    </row>
    <row r="28" s="2" customFormat="1" ht="6.96" customHeight="1">
      <c r="A28" s="35"/>
      <c r="B28" s="41"/>
      <c r="C28" s="35"/>
      <c r="D28" s="35"/>
      <c r="E28" s="35"/>
      <c r="F28" s="35"/>
      <c r="G28" s="35"/>
      <c r="H28" s="35"/>
      <c r="I28" s="35"/>
      <c r="J28" s="35"/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6"/>
      <c r="E29" s="146"/>
      <c r="F29" s="146"/>
      <c r="G29" s="146"/>
      <c r="H29" s="146"/>
      <c r="I29" s="146"/>
      <c r="J29" s="146"/>
      <c r="K29" s="146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25.44" customHeight="1">
      <c r="A30" s="35"/>
      <c r="B30" s="41"/>
      <c r="C30" s="35"/>
      <c r="D30" s="147" t="s">
        <v>33</v>
      </c>
      <c r="E30" s="35"/>
      <c r="F30" s="35"/>
      <c r="G30" s="35"/>
      <c r="H30" s="35"/>
      <c r="I30" s="35"/>
      <c r="J30" s="148">
        <f>ROUND(J123, 2)</f>
        <v>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6.96" customHeight="1">
      <c r="A31" s="35"/>
      <c r="B31" s="41"/>
      <c r="C31" s="35"/>
      <c r="D31" s="146"/>
      <c r="E31" s="146"/>
      <c r="F31" s="146"/>
      <c r="G31" s="146"/>
      <c r="H31" s="146"/>
      <c r="I31" s="146"/>
      <c r="J31" s="146"/>
      <c r="K31" s="146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35"/>
      <c r="F32" s="149" t="s">
        <v>35</v>
      </c>
      <c r="G32" s="35"/>
      <c r="H32" s="35"/>
      <c r="I32" s="149" t="s">
        <v>34</v>
      </c>
      <c r="J32" s="149" t="s">
        <v>36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s="2" customFormat="1" ht="14.4" customHeight="1">
      <c r="A33" s="35"/>
      <c r="B33" s="41"/>
      <c r="C33" s="35"/>
      <c r="D33" s="150" t="s">
        <v>37</v>
      </c>
      <c r="E33" s="137" t="s">
        <v>38</v>
      </c>
      <c r="F33" s="151">
        <f>ROUND((SUM(BE123:BE155)),  2)</f>
        <v>0</v>
      </c>
      <c r="G33" s="35"/>
      <c r="H33" s="35"/>
      <c r="I33" s="152">
        <v>0.20999999999999999</v>
      </c>
      <c r="J33" s="151">
        <f>ROUND(((SUM(BE123:BE155))*I33),  2)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s="2" customFormat="1" ht="14.4" customHeight="1">
      <c r="A34" s="35"/>
      <c r="B34" s="41"/>
      <c r="C34" s="35"/>
      <c r="D34" s="35"/>
      <c r="E34" s="137" t="s">
        <v>39</v>
      </c>
      <c r="F34" s="151">
        <f>ROUND((SUM(BF123:BF155)),  2)</f>
        <v>0</v>
      </c>
      <c r="G34" s="35"/>
      <c r="H34" s="35"/>
      <c r="I34" s="152">
        <v>0.14999999999999999</v>
      </c>
      <c r="J34" s="151">
        <f>ROUND(((SUM(BF123:BF155))*I34),  2)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7" t="s">
        <v>40</v>
      </c>
      <c r="F35" s="151">
        <f>ROUND((SUM(BG123:BG155)),  2)</f>
        <v>0</v>
      </c>
      <c r="G35" s="35"/>
      <c r="H35" s="35"/>
      <c r="I35" s="152">
        <v>0.20999999999999999</v>
      </c>
      <c r="J35" s="151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hidden="1" s="2" customFormat="1" ht="14.4" customHeight="1">
      <c r="A36" s="35"/>
      <c r="B36" s="41"/>
      <c r="C36" s="35"/>
      <c r="D36" s="35"/>
      <c r="E36" s="137" t="s">
        <v>41</v>
      </c>
      <c r="F36" s="151">
        <f>ROUND((SUM(BH123:BH155)),  2)</f>
        <v>0</v>
      </c>
      <c r="G36" s="35"/>
      <c r="H36" s="35"/>
      <c r="I36" s="152">
        <v>0.14999999999999999</v>
      </c>
      <c r="J36" s="151">
        <f>0</f>
        <v>0</v>
      </c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hidden="1" s="2" customFormat="1" ht="14.4" customHeight="1">
      <c r="A37" s="35"/>
      <c r="B37" s="41"/>
      <c r="C37" s="35"/>
      <c r="D37" s="35"/>
      <c r="E37" s="137" t="s">
        <v>42</v>
      </c>
      <c r="F37" s="151">
        <f>ROUND((SUM(BI123:BI155)),  2)</f>
        <v>0</v>
      </c>
      <c r="G37" s="35"/>
      <c r="H37" s="35"/>
      <c r="I37" s="152">
        <v>0</v>
      </c>
      <c r="J37" s="151">
        <f>0</f>
        <v>0</v>
      </c>
      <c r="K37" s="35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6.96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2" customFormat="1" ht="25.44" customHeight="1">
      <c r="A39" s="35"/>
      <c r="B39" s="41"/>
      <c r="C39" s="153"/>
      <c r="D39" s="154" t="s">
        <v>43</v>
      </c>
      <c r="E39" s="155"/>
      <c r="F39" s="155"/>
      <c r="G39" s="156" t="s">
        <v>44</v>
      </c>
      <c r="H39" s="157" t="s">
        <v>45</v>
      </c>
      <c r="I39" s="155"/>
      <c r="J39" s="158">
        <f>SUM(J30:J37)</f>
        <v>0</v>
      </c>
      <c r="K39" s="159"/>
      <c r="L39" s="60"/>
      <c r="S39" s="35"/>
      <c r="T39" s="35"/>
      <c r="U39" s="35"/>
      <c r="V39" s="35"/>
      <c r="W39" s="35"/>
      <c r="X39" s="35"/>
      <c r="Y39" s="35"/>
      <c r="Z39" s="35"/>
      <c r="AA39" s="35"/>
      <c r="AB39" s="35"/>
      <c r="AC39" s="35"/>
      <c r="AD39" s="35"/>
      <c r="AE39" s="35"/>
    </row>
    <row r="40" s="2" customFormat="1" ht="14.4" customHeight="1">
      <c r="A40" s="35"/>
      <c r="B40" s="41"/>
      <c r="C40" s="35"/>
      <c r="D40" s="35"/>
      <c r="E40" s="35"/>
      <c r="F40" s="35"/>
      <c r="G40" s="35"/>
      <c r="H40" s="35"/>
      <c r="I40" s="35"/>
      <c r="J40" s="35"/>
      <c r="K40" s="35"/>
      <c r="L40" s="60"/>
      <c r="S40" s="35"/>
      <c r="T40" s="35"/>
      <c r="U40" s="35"/>
      <c r="V40" s="35"/>
      <c r="W40" s="35"/>
      <c r="X40" s="35"/>
      <c r="Y40" s="35"/>
      <c r="Z40" s="35"/>
      <c r="AA40" s="35"/>
      <c r="AB40" s="35"/>
      <c r="AC40" s="35"/>
      <c r="AD40" s="35"/>
      <c r="AE40" s="35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60" t="s">
        <v>46</v>
      </c>
      <c r="E50" s="161"/>
      <c r="F50" s="161"/>
      <c r="G50" s="160" t="s">
        <v>47</v>
      </c>
      <c r="H50" s="161"/>
      <c r="I50" s="161"/>
      <c r="J50" s="161"/>
      <c r="K50" s="161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62" t="s">
        <v>48</v>
      </c>
      <c r="E61" s="163"/>
      <c r="F61" s="164" t="s">
        <v>49</v>
      </c>
      <c r="G61" s="162" t="s">
        <v>48</v>
      </c>
      <c r="H61" s="163"/>
      <c r="I61" s="163"/>
      <c r="J61" s="165" t="s">
        <v>49</v>
      </c>
      <c r="K61" s="163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60" t="s">
        <v>50</v>
      </c>
      <c r="E65" s="166"/>
      <c r="F65" s="166"/>
      <c r="G65" s="160" t="s">
        <v>51</v>
      </c>
      <c r="H65" s="166"/>
      <c r="I65" s="166"/>
      <c r="J65" s="166"/>
      <c r="K65" s="166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62" t="s">
        <v>48</v>
      </c>
      <c r="E76" s="163"/>
      <c r="F76" s="164" t="s">
        <v>49</v>
      </c>
      <c r="G76" s="162" t="s">
        <v>48</v>
      </c>
      <c r="H76" s="163"/>
      <c r="I76" s="163"/>
      <c r="J76" s="165" t="s">
        <v>49</v>
      </c>
      <c r="K76" s="163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7"/>
      <c r="C77" s="168"/>
      <c r="D77" s="168"/>
      <c r="E77" s="168"/>
      <c r="F77" s="168"/>
      <c r="G77" s="168"/>
      <c r="H77" s="168"/>
      <c r="I77" s="168"/>
      <c r="J77" s="168"/>
      <c r="K77" s="168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9"/>
      <c r="C81" s="170"/>
      <c r="D81" s="170"/>
      <c r="E81" s="170"/>
      <c r="F81" s="170"/>
      <c r="G81" s="170"/>
      <c r="H81" s="170"/>
      <c r="I81" s="170"/>
      <c r="J81" s="170"/>
      <c r="K81" s="170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100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171" t="str">
        <f>E7</f>
        <v>Kalinův mlýn</v>
      </c>
      <c r="F85" s="29"/>
      <c r="G85" s="29"/>
      <c r="H85" s="29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12" customHeight="1">
      <c r="A86" s="35"/>
      <c r="B86" s="36"/>
      <c r="C86" s="29" t="s">
        <v>98</v>
      </c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6.5" customHeight="1">
      <c r="A87" s="35"/>
      <c r="B87" s="36"/>
      <c r="C87" s="37"/>
      <c r="D87" s="37"/>
      <c r="E87" s="73" t="str">
        <f>E9</f>
        <v>6 - VRN</v>
      </c>
      <c r="F87" s="37"/>
      <c r="G87" s="37"/>
      <c r="H87" s="37"/>
      <c r="I87" s="37"/>
      <c r="J87" s="37"/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2" customHeight="1">
      <c r="A89" s="35"/>
      <c r="B89" s="36"/>
      <c r="C89" s="29" t="s">
        <v>20</v>
      </c>
      <c r="D89" s="37"/>
      <c r="E89" s="37"/>
      <c r="F89" s="24" t="str">
        <f>F12</f>
        <v xml:space="preserve"> </v>
      </c>
      <c r="G89" s="37"/>
      <c r="H89" s="37"/>
      <c r="I89" s="29" t="s">
        <v>22</v>
      </c>
      <c r="J89" s="76" t="str">
        <f>IF(J12="","",J12)</f>
        <v>14. 12. 2023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6.96" customHeight="1">
      <c r="A90" s="35"/>
      <c r="B90" s="36"/>
      <c r="C90" s="37"/>
      <c r="D90" s="37"/>
      <c r="E90" s="37"/>
      <c r="F90" s="37"/>
      <c r="G90" s="37"/>
      <c r="H90" s="37"/>
      <c r="I90" s="37"/>
      <c r="J90" s="37"/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5.15" customHeight="1">
      <c r="A91" s="35"/>
      <c r="B91" s="36"/>
      <c r="C91" s="29" t="s">
        <v>24</v>
      </c>
      <c r="D91" s="37"/>
      <c r="E91" s="37"/>
      <c r="F91" s="24" t="str">
        <f>E15</f>
        <v xml:space="preserve"> </v>
      </c>
      <c r="G91" s="37"/>
      <c r="H91" s="37"/>
      <c r="I91" s="29" t="s">
        <v>29</v>
      </c>
      <c r="J91" s="33" t="str">
        <f>E21</f>
        <v xml:space="preserve"> </v>
      </c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15.15" customHeight="1">
      <c r="A92" s="35"/>
      <c r="B92" s="36"/>
      <c r="C92" s="29" t="s">
        <v>27</v>
      </c>
      <c r="D92" s="37"/>
      <c r="E92" s="37"/>
      <c r="F92" s="24" t="str">
        <f>IF(E18="","",E18)</f>
        <v>Vyplň údaj</v>
      </c>
      <c r="G92" s="37"/>
      <c r="H92" s="37"/>
      <c r="I92" s="29" t="s">
        <v>31</v>
      </c>
      <c r="J92" s="33" t="str">
        <f>E24</f>
        <v xml:space="preserve"> </v>
      </c>
      <c r="K92" s="37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9.28" customHeight="1">
      <c r="A94" s="35"/>
      <c r="B94" s="36"/>
      <c r="C94" s="172" t="s">
        <v>101</v>
      </c>
      <c r="D94" s="173"/>
      <c r="E94" s="173"/>
      <c r="F94" s="173"/>
      <c r="G94" s="173"/>
      <c r="H94" s="173"/>
      <c r="I94" s="173"/>
      <c r="J94" s="174" t="s">
        <v>102</v>
      </c>
      <c r="K94" s="173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</row>
    <row r="95" s="2" customFormat="1" ht="10.32" customHeight="1">
      <c r="A95" s="35"/>
      <c r="B95" s="36"/>
      <c r="C95" s="37"/>
      <c r="D95" s="37"/>
      <c r="E95" s="37"/>
      <c r="F95" s="37"/>
      <c r="G95" s="37"/>
      <c r="H95" s="37"/>
      <c r="I95" s="37"/>
      <c r="J95" s="37"/>
      <c r="K95" s="37"/>
      <c r="L95" s="60"/>
      <c r="S95" s="35"/>
      <c r="T95" s="35"/>
      <c r="U95" s="35"/>
      <c r="V95" s="35"/>
      <c r="W95" s="35"/>
      <c r="X95" s="35"/>
      <c r="Y95" s="35"/>
      <c r="Z95" s="35"/>
      <c r="AA95" s="35"/>
      <c r="AB95" s="35"/>
      <c r="AC95" s="35"/>
      <c r="AD95" s="35"/>
      <c r="AE95" s="35"/>
    </row>
    <row r="96" s="2" customFormat="1" ht="22.8" customHeight="1">
      <c r="A96" s="35"/>
      <c r="B96" s="36"/>
      <c r="C96" s="175" t="s">
        <v>103</v>
      </c>
      <c r="D96" s="37"/>
      <c r="E96" s="37"/>
      <c r="F96" s="37"/>
      <c r="G96" s="37"/>
      <c r="H96" s="37"/>
      <c r="I96" s="37"/>
      <c r="J96" s="107">
        <f>J123</f>
        <v>0</v>
      </c>
      <c r="K96" s="37"/>
      <c r="L96" s="60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U96" s="14" t="s">
        <v>104</v>
      </c>
    </row>
    <row r="97" s="9" customFormat="1" ht="24.96" customHeight="1">
      <c r="A97" s="9"/>
      <c r="B97" s="176"/>
      <c r="C97" s="177"/>
      <c r="D97" s="178" t="s">
        <v>2384</v>
      </c>
      <c r="E97" s="179"/>
      <c r="F97" s="179"/>
      <c r="G97" s="179"/>
      <c r="H97" s="179"/>
      <c r="I97" s="179"/>
      <c r="J97" s="180">
        <f>J124</f>
        <v>0</v>
      </c>
      <c r="K97" s="177"/>
      <c r="L97" s="181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2"/>
      <c r="C98" s="183"/>
      <c r="D98" s="184" t="s">
        <v>2385</v>
      </c>
      <c r="E98" s="185"/>
      <c r="F98" s="185"/>
      <c r="G98" s="185"/>
      <c r="H98" s="185"/>
      <c r="I98" s="185"/>
      <c r="J98" s="186">
        <f>J125</f>
        <v>0</v>
      </c>
      <c r="K98" s="183"/>
      <c r="L98" s="18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2"/>
      <c r="C99" s="183"/>
      <c r="D99" s="184" t="s">
        <v>2386</v>
      </c>
      <c r="E99" s="185"/>
      <c r="F99" s="185"/>
      <c r="G99" s="185"/>
      <c r="H99" s="185"/>
      <c r="I99" s="185"/>
      <c r="J99" s="186">
        <f>J130</f>
        <v>0</v>
      </c>
      <c r="K99" s="183"/>
      <c r="L99" s="187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2"/>
      <c r="C100" s="183"/>
      <c r="D100" s="184" t="s">
        <v>2387</v>
      </c>
      <c r="E100" s="185"/>
      <c r="F100" s="185"/>
      <c r="G100" s="185"/>
      <c r="H100" s="185"/>
      <c r="I100" s="185"/>
      <c r="J100" s="186">
        <f>J141</f>
        <v>0</v>
      </c>
      <c r="K100" s="183"/>
      <c r="L100" s="18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2"/>
      <c r="C101" s="183"/>
      <c r="D101" s="184" t="s">
        <v>2388</v>
      </c>
      <c r="E101" s="185"/>
      <c r="F101" s="185"/>
      <c r="G101" s="185"/>
      <c r="H101" s="185"/>
      <c r="I101" s="185"/>
      <c r="J101" s="186">
        <f>J147</f>
        <v>0</v>
      </c>
      <c r="K101" s="183"/>
      <c r="L101" s="18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2"/>
      <c r="C102" s="183"/>
      <c r="D102" s="184" t="s">
        <v>2389</v>
      </c>
      <c r="E102" s="185"/>
      <c r="F102" s="185"/>
      <c r="G102" s="185"/>
      <c r="H102" s="185"/>
      <c r="I102" s="185"/>
      <c r="J102" s="186">
        <f>J151</f>
        <v>0</v>
      </c>
      <c r="K102" s="183"/>
      <c r="L102" s="18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2"/>
      <c r="C103" s="183"/>
      <c r="D103" s="184" t="s">
        <v>2390</v>
      </c>
      <c r="E103" s="185"/>
      <c r="F103" s="185"/>
      <c r="G103" s="185"/>
      <c r="H103" s="185"/>
      <c r="I103" s="185"/>
      <c r="J103" s="186">
        <f>J154</f>
        <v>0</v>
      </c>
      <c r="K103" s="183"/>
      <c r="L103" s="18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132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171" t="str">
        <f>E7</f>
        <v>Kalinův mlýn</v>
      </c>
      <c r="F113" s="29"/>
      <c r="G113" s="29"/>
      <c r="H113" s="29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12" customHeight="1">
      <c r="A114" s="35"/>
      <c r="B114" s="36"/>
      <c r="C114" s="29" t="s">
        <v>98</v>
      </c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6.5" customHeight="1">
      <c r="A115" s="35"/>
      <c r="B115" s="36"/>
      <c r="C115" s="37"/>
      <c r="D115" s="37"/>
      <c r="E115" s="73" t="str">
        <f>E9</f>
        <v>6 - VRN</v>
      </c>
      <c r="F115" s="37"/>
      <c r="G115" s="37"/>
      <c r="H115" s="37"/>
      <c r="I115" s="37"/>
      <c r="J115" s="37"/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2" customHeight="1">
      <c r="A117" s="35"/>
      <c r="B117" s="36"/>
      <c r="C117" s="29" t="s">
        <v>20</v>
      </c>
      <c r="D117" s="37"/>
      <c r="E117" s="37"/>
      <c r="F117" s="24" t="str">
        <f>F12</f>
        <v xml:space="preserve"> </v>
      </c>
      <c r="G117" s="37"/>
      <c r="H117" s="37"/>
      <c r="I117" s="29" t="s">
        <v>22</v>
      </c>
      <c r="J117" s="76" t="str">
        <f>IF(J12="","",J12)</f>
        <v>14. 12. 2023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6.96" customHeight="1">
      <c r="A118" s="35"/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5.15" customHeight="1">
      <c r="A119" s="35"/>
      <c r="B119" s="36"/>
      <c r="C119" s="29" t="s">
        <v>24</v>
      </c>
      <c r="D119" s="37"/>
      <c r="E119" s="37"/>
      <c r="F119" s="24" t="str">
        <f>E15</f>
        <v xml:space="preserve"> </v>
      </c>
      <c r="G119" s="37"/>
      <c r="H119" s="37"/>
      <c r="I119" s="29" t="s">
        <v>29</v>
      </c>
      <c r="J119" s="33" t="str">
        <f>E21</f>
        <v xml:space="preserve"> </v>
      </c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2" customFormat="1" ht="15.15" customHeight="1">
      <c r="A120" s="35"/>
      <c r="B120" s="36"/>
      <c r="C120" s="29" t="s">
        <v>27</v>
      </c>
      <c r="D120" s="37"/>
      <c r="E120" s="37"/>
      <c r="F120" s="24" t="str">
        <f>IF(E18="","",E18)</f>
        <v>Vyplň údaj</v>
      </c>
      <c r="G120" s="37"/>
      <c r="H120" s="37"/>
      <c r="I120" s="29" t="s">
        <v>31</v>
      </c>
      <c r="J120" s="33" t="str">
        <f>E24</f>
        <v xml:space="preserve"> </v>
      </c>
      <c r="K120" s="37"/>
      <c r="L120" s="60"/>
      <c r="S120" s="35"/>
      <c r="T120" s="35"/>
      <c r="U120" s="35"/>
      <c r="V120" s="35"/>
      <c r="W120" s="35"/>
      <c r="X120" s="35"/>
      <c r="Y120" s="35"/>
      <c r="Z120" s="35"/>
      <c r="AA120" s="35"/>
      <c r="AB120" s="35"/>
      <c r="AC120" s="35"/>
      <c r="AD120" s="35"/>
      <c r="AE120" s="35"/>
    </row>
    <row r="121" s="2" customFormat="1" ht="10.32" customHeight="1">
      <c r="A121" s="35"/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60"/>
      <c r="S121" s="35"/>
      <c r="T121" s="35"/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</row>
    <row r="122" s="11" customFormat="1" ht="29.28" customHeight="1">
      <c r="A122" s="188"/>
      <c r="B122" s="189"/>
      <c r="C122" s="190" t="s">
        <v>133</v>
      </c>
      <c r="D122" s="191" t="s">
        <v>58</v>
      </c>
      <c r="E122" s="191" t="s">
        <v>54</v>
      </c>
      <c r="F122" s="191" t="s">
        <v>55</v>
      </c>
      <c r="G122" s="191" t="s">
        <v>134</v>
      </c>
      <c r="H122" s="191" t="s">
        <v>135</v>
      </c>
      <c r="I122" s="191" t="s">
        <v>136</v>
      </c>
      <c r="J122" s="192" t="s">
        <v>102</v>
      </c>
      <c r="K122" s="193" t="s">
        <v>137</v>
      </c>
      <c r="L122" s="194"/>
      <c r="M122" s="97" t="s">
        <v>1</v>
      </c>
      <c r="N122" s="98" t="s">
        <v>37</v>
      </c>
      <c r="O122" s="98" t="s">
        <v>138</v>
      </c>
      <c r="P122" s="98" t="s">
        <v>139</v>
      </c>
      <c r="Q122" s="98" t="s">
        <v>140</v>
      </c>
      <c r="R122" s="98" t="s">
        <v>141</v>
      </c>
      <c r="S122" s="98" t="s">
        <v>142</v>
      </c>
      <c r="T122" s="99" t="s">
        <v>143</v>
      </c>
      <c r="U122" s="188"/>
      <c r="V122" s="188"/>
      <c r="W122" s="188"/>
      <c r="X122" s="188"/>
      <c r="Y122" s="188"/>
      <c r="Z122" s="188"/>
      <c r="AA122" s="188"/>
      <c r="AB122" s="188"/>
      <c r="AC122" s="188"/>
      <c r="AD122" s="188"/>
      <c r="AE122" s="188"/>
    </row>
    <row r="123" s="2" customFormat="1" ht="22.8" customHeight="1">
      <c r="A123" s="35"/>
      <c r="B123" s="36"/>
      <c r="C123" s="104" t="s">
        <v>144</v>
      </c>
      <c r="D123" s="37"/>
      <c r="E123" s="37"/>
      <c r="F123" s="37"/>
      <c r="G123" s="37"/>
      <c r="H123" s="37"/>
      <c r="I123" s="37"/>
      <c r="J123" s="195">
        <f>BK123</f>
        <v>0</v>
      </c>
      <c r="K123" s="37"/>
      <c r="L123" s="41"/>
      <c r="M123" s="100"/>
      <c r="N123" s="196"/>
      <c r="O123" s="101"/>
      <c r="P123" s="197">
        <f>P124</f>
        <v>0</v>
      </c>
      <c r="Q123" s="101"/>
      <c r="R123" s="197">
        <f>R124</f>
        <v>0</v>
      </c>
      <c r="S123" s="101"/>
      <c r="T123" s="198">
        <f>T124</f>
        <v>0</v>
      </c>
      <c r="U123" s="35"/>
      <c r="V123" s="35"/>
      <c r="W123" s="35"/>
      <c r="X123" s="35"/>
      <c r="Y123" s="35"/>
      <c r="Z123" s="35"/>
      <c r="AA123" s="35"/>
      <c r="AB123" s="35"/>
      <c r="AC123" s="35"/>
      <c r="AD123" s="35"/>
      <c r="AE123" s="35"/>
      <c r="AT123" s="14" t="s">
        <v>72</v>
      </c>
      <c r="AU123" s="14" t="s">
        <v>104</v>
      </c>
      <c r="BK123" s="199">
        <f>BK124</f>
        <v>0</v>
      </c>
    </row>
    <row r="124" s="12" customFormat="1" ht="25.92" customHeight="1">
      <c r="A124" s="12"/>
      <c r="B124" s="200"/>
      <c r="C124" s="201"/>
      <c r="D124" s="202" t="s">
        <v>72</v>
      </c>
      <c r="E124" s="203" t="s">
        <v>95</v>
      </c>
      <c r="F124" s="203" t="s">
        <v>2391</v>
      </c>
      <c r="G124" s="201"/>
      <c r="H124" s="201"/>
      <c r="I124" s="204"/>
      <c r="J124" s="205">
        <f>BK124</f>
        <v>0</v>
      </c>
      <c r="K124" s="201"/>
      <c r="L124" s="206"/>
      <c r="M124" s="207"/>
      <c r="N124" s="208"/>
      <c r="O124" s="208"/>
      <c r="P124" s="209">
        <f>P125+P130+P141+P147+P151+P154</f>
        <v>0</v>
      </c>
      <c r="Q124" s="208"/>
      <c r="R124" s="209">
        <f>R125+R130+R141+R147+R151+R154</f>
        <v>0</v>
      </c>
      <c r="S124" s="208"/>
      <c r="T124" s="210">
        <f>T125+T130+T141+T147+T151+T154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1" t="s">
        <v>91</v>
      </c>
      <c r="AT124" s="212" t="s">
        <v>72</v>
      </c>
      <c r="AU124" s="212" t="s">
        <v>73</v>
      </c>
      <c r="AY124" s="211" t="s">
        <v>147</v>
      </c>
      <c r="BK124" s="213">
        <f>BK125+BK130+BK141+BK147+BK151+BK154</f>
        <v>0</v>
      </c>
    </row>
    <row r="125" s="12" customFormat="1" ht="22.8" customHeight="1">
      <c r="A125" s="12"/>
      <c r="B125" s="200"/>
      <c r="C125" s="201"/>
      <c r="D125" s="202" t="s">
        <v>72</v>
      </c>
      <c r="E125" s="214" t="s">
        <v>2392</v>
      </c>
      <c r="F125" s="214" t="s">
        <v>2393</v>
      </c>
      <c r="G125" s="201"/>
      <c r="H125" s="201"/>
      <c r="I125" s="204"/>
      <c r="J125" s="215">
        <f>BK125</f>
        <v>0</v>
      </c>
      <c r="K125" s="201"/>
      <c r="L125" s="206"/>
      <c r="M125" s="207"/>
      <c r="N125" s="208"/>
      <c r="O125" s="208"/>
      <c r="P125" s="209">
        <f>SUM(P126:P129)</f>
        <v>0</v>
      </c>
      <c r="Q125" s="208"/>
      <c r="R125" s="209">
        <f>SUM(R126:R129)</f>
        <v>0</v>
      </c>
      <c r="S125" s="208"/>
      <c r="T125" s="210">
        <f>SUM(T126:T129)</f>
        <v>0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1" t="s">
        <v>91</v>
      </c>
      <c r="AT125" s="212" t="s">
        <v>72</v>
      </c>
      <c r="AU125" s="212" t="s">
        <v>78</v>
      </c>
      <c r="AY125" s="211" t="s">
        <v>147</v>
      </c>
      <c r="BK125" s="213">
        <f>SUM(BK126:BK129)</f>
        <v>0</v>
      </c>
    </row>
    <row r="126" s="2" customFormat="1" ht="16.5" customHeight="1">
      <c r="A126" s="35"/>
      <c r="B126" s="36"/>
      <c r="C126" s="216" t="s">
        <v>199</v>
      </c>
      <c r="D126" s="216" t="s">
        <v>149</v>
      </c>
      <c r="E126" s="217" t="s">
        <v>2394</v>
      </c>
      <c r="F126" s="218" t="s">
        <v>2395</v>
      </c>
      <c r="G126" s="219" t="s">
        <v>863</v>
      </c>
      <c r="H126" s="220">
        <v>1</v>
      </c>
      <c r="I126" s="221"/>
      <c r="J126" s="222">
        <f>ROUND(I126*H126,2)</f>
        <v>0</v>
      </c>
      <c r="K126" s="223"/>
      <c r="L126" s="41"/>
      <c r="M126" s="224" t="s">
        <v>1</v>
      </c>
      <c r="N126" s="225" t="s">
        <v>38</v>
      </c>
      <c r="O126" s="88"/>
      <c r="P126" s="226">
        <f>O126*H126</f>
        <v>0</v>
      </c>
      <c r="Q126" s="226">
        <v>0</v>
      </c>
      <c r="R126" s="226">
        <f>Q126*H126</f>
        <v>0</v>
      </c>
      <c r="S126" s="226">
        <v>0</v>
      </c>
      <c r="T126" s="227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8" t="s">
        <v>2396</v>
      </c>
      <c r="AT126" s="228" t="s">
        <v>149</v>
      </c>
      <c r="AU126" s="228" t="s">
        <v>82</v>
      </c>
      <c r="AY126" s="14" t="s">
        <v>147</v>
      </c>
      <c r="BE126" s="229">
        <f>IF(N126="základní",J126,0)</f>
        <v>0</v>
      </c>
      <c r="BF126" s="229">
        <f>IF(N126="snížená",J126,0)</f>
        <v>0</v>
      </c>
      <c r="BG126" s="229">
        <f>IF(N126="zákl. přenesená",J126,0)</f>
        <v>0</v>
      </c>
      <c r="BH126" s="229">
        <f>IF(N126="sníž. přenesená",J126,0)</f>
        <v>0</v>
      </c>
      <c r="BI126" s="229">
        <f>IF(N126="nulová",J126,0)</f>
        <v>0</v>
      </c>
      <c r="BJ126" s="14" t="s">
        <v>78</v>
      </c>
      <c r="BK126" s="229">
        <f>ROUND(I126*H126,2)</f>
        <v>0</v>
      </c>
      <c r="BL126" s="14" t="s">
        <v>2396</v>
      </c>
      <c r="BM126" s="228" t="s">
        <v>2397</v>
      </c>
    </row>
    <row r="127" s="2" customFormat="1" ht="16.5" customHeight="1">
      <c r="A127" s="35"/>
      <c r="B127" s="36"/>
      <c r="C127" s="216" t="s">
        <v>203</v>
      </c>
      <c r="D127" s="216" t="s">
        <v>149</v>
      </c>
      <c r="E127" s="217" t="s">
        <v>2398</v>
      </c>
      <c r="F127" s="218" t="s">
        <v>2399</v>
      </c>
      <c r="G127" s="219" t="s">
        <v>863</v>
      </c>
      <c r="H127" s="220">
        <v>1</v>
      </c>
      <c r="I127" s="221"/>
      <c r="J127" s="222">
        <f>ROUND(I127*H127,2)</f>
        <v>0</v>
      </c>
      <c r="K127" s="223"/>
      <c r="L127" s="41"/>
      <c r="M127" s="224" t="s">
        <v>1</v>
      </c>
      <c r="N127" s="225" t="s">
        <v>38</v>
      </c>
      <c r="O127" s="88"/>
      <c r="P127" s="226">
        <f>O127*H127</f>
        <v>0</v>
      </c>
      <c r="Q127" s="226">
        <v>0</v>
      </c>
      <c r="R127" s="226">
        <f>Q127*H127</f>
        <v>0</v>
      </c>
      <c r="S127" s="226">
        <v>0</v>
      </c>
      <c r="T127" s="227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8" t="s">
        <v>2396</v>
      </c>
      <c r="AT127" s="228" t="s">
        <v>149</v>
      </c>
      <c r="AU127" s="228" t="s">
        <v>82</v>
      </c>
      <c r="AY127" s="14" t="s">
        <v>147</v>
      </c>
      <c r="BE127" s="229">
        <f>IF(N127="základní",J127,0)</f>
        <v>0</v>
      </c>
      <c r="BF127" s="229">
        <f>IF(N127="snížená",J127,0)</f>
        <v>0</v>
      </c>
      <c r="BG127" s="229">
        <f>IF(N127="zákl. přenesená",J127,0)</f>
        <v>0</v>
      </c>
      <c r="BH127" s="229">
        <f>IF(N127="sníž. přenesená",J127,0)</f>
        <v>0</v>
      </c>
      <c r="BI127" s="229">
        <f>IF(N127="nulová",J127,0)</f>
        <v>0</v>
      </c>
      <c r="BJ127" s="14" t="s">
        <v>78</v>
      </c>
      <c r="BK127" s="229">
        <f>ROUND(I127*H127,2)</f>
        <v>0</v>
      </c>
      <c r="BL127" s="14" t="s">
        <v>2396</v>
      </c>
      <c r="BM127" s="228" t="s">
        <v>2400</v>
      </c>
    </row>
    <row r="128" s="2" customFormat="1" ht="16.5" customHeight="1">
      <c r="A128" s="35"/>
      <c r="B128" s="36"/>
      <c r="C128" s="216" t="s">
        <v>8</v>
      </c>
      <c r="D128" s="216" t="s">
        <v>149</v>
      </c>
      <c r="E128" s="217" t="s">
        <v>2401</v>
      </c>
      <c r="F128" s="218" t="s">
        <v>2402</v>
      </c>
      <c r="G128" s="219" t="s">
        <v>863</v>
      </c>
      <c r="H128" s="220">
        <v>1</v>
      </c>
      <c r="I128" s="221"/>
      <c r="J128" s="222">
        <f>ROUND(I128*H128,2)</f>
        <v>0</v>
      </c>
      <c r="K128" s="223"/>
      <c r="L128" s="41"/>
      <c r="M128" s="224" t="s">
        <v>1</v>
      </c>
      <c r="N128" s="225" t="s">
        <v>38</v>
      </c>
      <c r="O128" s="88"/>
      <c r="P128" s="226">
        <f>O128*H128</f>
        <v>0</v>
      </c>
      <c r="Q128" s="226">
        <v>0</v>
      </c>
      <c r="R128" s="226">
        <f>Q128*H128</f>
        <v>0</v>
      </c>
      <c r="S128" s="226">
        <v>0</v>
      </c>
      <c r="T128" s="227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8" t="s">
        <v>2396</v>
      </c>
      <c r="AT128" s="228" t="s">
        <v>149</v>
      </c>
      <c r="AU128" s="228" t="s">
        <v>82</v>
      </c>
      <c r="AY128" s="14" t="s">
        <v>147</v>
      </c>
      <c r="BE128" s="229">
        <f>IF(N128="základní",J128,0)</f>
        <v>0</v>
      </c>
      <c r="BF128" s="229">
        <f>IF(N128="snížená",J128,0)</f>
        <v>0</v>
      </c>
      <c r="BG128" s="229">
        <f>IF(N128="zákl. přenesená",J128,0)</f>
        <v>0</v>
      </c>
      <c r="BH128" s="229">
        <f>IF(N128="sníž. přenesená",J128,0)</f>
        <v>0</v>
      </c>
      <c r="BI128" s="229">
        <f>IF(N128="nulová",J128,0)</f>
        <v>0</v>
      </c>
      <c r="BJ128" s="14" t="s">
        <v>78</v>
      </c>
      <c r="BK128" s="229">
        <f>ROUND(I128*H128,2)</f>
        <v>0</v>
      </c>
      <c r="BL128" s="14" t="s">
        <v>2396</v>
      </c>
      <c r="BM128" s="228" t="s">
        <v>2403</v>
      </c>
    </row>
    <row r="129" s="2" customFormat="1" ht="16.5" customHeight="1">
      <c r="A129" s="35"/>
      <c r="B129" s="36"/>
      <c r="C129" s="216" t="s">
        <v>275</v>
      </c>
      <c r="D129" s="216" t="s">
        <v>149</v>
      </c>
      <c r="E129" s="217" t="s">
        <v>2404</v>
      </c>
      <c r="F129" s="218" t="s">
        <v>2405</v>
      </c>
      <c r="G129" s="219" t="s">
        <v>863</v>
      </c>
      <c r="H129" s="220">
        <v>1</v>
      </c>
      <c r="I129" s="221"/>
      <c r="J129" s="222">
        <f>ROUND(I129*H129,2)</f>
        <v>0</v>
      </c>
      <c r="K129" s="223"/>
      <c r="L129" s="41"/>
      <c r="M129" s="224" t="s">
        <v>1</v>
      </c>
      <c r="N129" s="225" t="s">
        <v>38</v>
      </c>
      <c r="O129" s="88"/>
      <c r="P129" s="226">
        <f>O129*H129</f>
        <v>0</v>
      </c>
      <c r="Q129" s="226">
        <v>0</v>
      </c>
      <c r="R129" s="226">
        <f>Q129*H129</f>
        <v>0</v>
      </c>
      <c r="S129" s="226">
        <v>0</v>
      </c>
      <c r="T129" s="227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8" t="s">
        <v>2396</v>
      </c>
      <c r="AT129" s="228" t="s">
        <v>149</v>
      </c>
      <c r="AU129" s="228" t="s">
        <v>82</v>
      </c>
      <c r="AY129" s="14" t="s">
        <v>147</v>
      </c>
      <c r="BE129" s="229">
        <f>IF(N129="základní",J129,0)</f>
        <v>0</v>
      </c>
      <c r="BF129" s="229">
        <f>IF(N129="snížená",J129,0)</f>
        <v>0</v>
      </c>
      <c r="BG129" s="229">
        <f>IF(N129="zákl. přenesená",J129,0)</f>
        <v>0</v>
      </c>
      <c r="BH129" s="229">
        <f>IF(N129="sníž. přenesená",J129,0)</f>
        <v>0</v>
      </c>
      <c r="BI129" s="229">
        <f>IF(N129="nulová",J129,0)</f>
        <v>0</v>
      </c>
      <c r="BJ129" s="14" t="s">
        <v>78</v>
      </c>
      <c r="BK129" s="229">
        <f>ROUND(I129*H129,2)</f>
        <v>0</v>
      </c>
      <c r="BL129" s="14" t="s">
        <v>2396</v>
      </c>
      <c r="BM129" s="228" t="s">
        <v>2406</v>
      </c>
    </row>
    <row r="130" s="12" customFormat="1" ht="22.8" customHeight="1">
      <c r="A130" s="12"/>
      <c r="B130" s="200"/>
      <c r="C130" s="201"/>
      <c r="D130" s="202" t="s">
        <v>72</v>
      </c>
      <c r="E130" s="214" t="s">
        <v>2407</v>
      </c>
      <c r="F130" s="214" t="s">
        <v>2408</v>
      </c>
      <c r="G130" s="201"/>
      <c r="H130" s="201"/>
      <c r="I130" s="204"/>
      <c r="J130" s="215">
        <f>BK130</f>
        <v>0</v>
      </c>
      <c r="K130" s="201"/>
      <c r="L130" s="206"/>
      <c r="M130" s="207"/>
      <c r="N130" s="208"/>
      <c r="O130" s="208"/>
      <c r="P130" s="209">
        <f>SUM(P131:P140)</f>
        <v>0</v>
      </c>
      <c r="Q130" s="208"/>
      <c r="R130" s="209">
        <f>SUM(R131:R140)</f>
        <v>0</v>
      </c>
      <c r="S130" s="208"/>
      <c r="T130" s="210">
        <f>SUM(T131:T140)</f>
        <v>0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1" t="s">
        <v>91</v>
      </c>
      <c r="AT130" s="212" t="s">
        <v>72</v>
      </c>
      <c r="AU130" s="212" t="s">
        <v>78</v>
      </c>
      <c r="AY130" s="211" t="s">
        <v>147</v>
      </c>
      <c r="BK130" s="213">
        <f>SUM(BK131:BK140)</f>
        <v>0</v>
      </c>
    </row>
    <row r="131" s="2" customFormat="1" ht="16.5" customHeight="1">
      <c r="A131" s="35"/>
      <c r="B131" s="36"/>
      <c r="C131" s="216" t="s">
        <v>94</v>
      </c>
      <c r="D131" s="216" t="s">
        <v>149</v>
      </c>
      <c r="E131" s="217" t="s">
        <v>2409</v>
      </c>
      <c r="F131" s="218" t="s">
        <v>2410</v>
      </c>
      <c r="G131" s="219" t="s">
        <v>863</v>
      </c>
      <c r="H131" s="220">
        <v>1</v>
      </c>
      <c r="I131" s="221"/>
      <c r="J131" s="222">
        <f>ROUND(I131*H131,2)</f>
        <v>0</v>
      </c>
      <c r="K131" s="223"/>
      <c r="L131" s="41"/>
      <c r="M131" s="224" t="s">
        <v>1</v>
      </c>
      <c r="N131" s="225" t="s">
        <v>38</v>
      </c>
      <c r="O131" s="88"/>
      <c r="P131" s="226">
        <f>O131*H131</f>
        <v>0</v>
      </c>
      <c r="Q131" s="226">
        <v>0</v>
      </c>
      <c r="R131" s="226">
        <f>Q131*H131</f>
        <v>0</v>
      </c>
      <c r="S131" s="226">
        <v>0</v>
      </c>
      <c r="T131" s="227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8" t="s">
        <v>2396</v>
      </c>
      <c r="AT131" s="228" t="s">
        <v>149</v>
      </c>
      <c r="AU131" s="228" t="s">
        <v>82</v>
      </c>
      <c r="AY131" s="14" t="s">
        <v>147</v>
      </c>
      <c r="BE131" s="229">
        <f>IF(N131="základní",J131,0)</f>
        <v>0</v>
      </c>
      <c r="BF131" s="229">
        <f>IF(N131="snížená",J131,0)</f>
        <v>0</v>
      </c>
      <c r="BG131" s="229">
        <f>IF(N131="zákl. přenesená",J131,0)</f>
        <v>0</v>
      </c>
      <c r="BH131" s="229">
        <f>IF(N131="sníž. přenesená",J131,0)</f>
        <v>0</v>
      </c>
      <c r="BI131" s="229">
        <f>IF(N131="nulová",J131,0)</f>
        <v>0</v>
      </c>
      <c r="BJ131" s="14" t="s">
        <v>78</v>
      </c>
      <c r="BK131" s="229">
        <f>ROUND(I131*H131,2)</f>
        <v>0</v>
      </c>
      <c r="BL131" s="14" t="s">
        <v>2396</v>
      </c>
      <c r="BM131" s="228" t="s">
        <v>2411</v>
      </c>
    </row>
    <row r="132" s="2" customFormat="1" ht="16.5" customHeight="1">
      <c r="A132" s="35"/>
      <c r="B132" s="36"/>
      <c r="C132" s="216" t="s">
        <v>271</v>
      </c>
      <c r="D132" s="216" t="s">
        <v>149</v>
      </c>
      <c r="E132" s="217" t="s">
        <v>2412</v>
      </c>
      <c r="F132" s="218" t="s">
        <v>2413</v>
      </c>
      <c r="G132" s="219" t="s">
        <v>863</v>
      </c>
      <c r="H132" s="220">
        <v>0</v>
      </c>
      <c r="I132" s="221"/>
      <c r="J132" s="222">
        <f>ROUND(I132*H132,2)</f>
        <v>0</v>
      </c>
      <c r="K132" s="223"/>
      <c r="L132" s="41"/>
      <c r="M132" s="224" t="s">
        <v>1</v>
      </c>
      <c r="N132" s="225" t="s">
        <v>38</v>
      </c>
      <c r="O132" s="88"/>
      <c r="P132" s="226">
        <f>O132*H132</f>
        <v>0</v>
      </c>
      <c r="Q132" s="226">
        <v>0</v>
      </c>
      <c r="R132" s="226">
        <f>Q132*H132</f>
        <v>0</v>
      </c>
      <c r="S132" s="226">
        <v>0</v>
      </c>
      <c r="T132" s="227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8" t="s">
        <v>2396</v>
      </c>
      <c r="AT132" s="228" t="s">
        <v>149</v>
      </c>
      <c r="AU132" s="228" t="s">
        <v>82</v>
      </c>
      <c r="AY132" s="14" t="s">
        <v>147</v>
      </c>
      <c r="BE132" s="229">
        <f>IF(N132="základní",J132,0)</f>
        <v>0</v>
      </c>
      <c r="BF132" s="229">
        <f>IF(N132="snížená",J132,0)</f>
        <v>0</v>
      </c>
      <c r="BG132" s="229">
        <f>IF(N132="zákl. přenesená",J132,0)</f>
        <v>0</v>
      </c>
      <c r="BH132" s="229">
        <f>IF(N132="sníž. přenesená",J132,0)</f>
        <v>0</v>
      </c>
      <c r="BI132" s="229">
        <f>IF(N132="nulová",J132,0)</f>
        <v>0</v>
      </c>
      <c r="BJ132" s="14" t="s">
        <v>78</v>
      </c>
      <c r="BK132" s="229">
        <f>ROUND(I132*H132,2)</f>
        <v>0</v>
      </c>
      <c r="BL132" s="14" t="s">
        <v>2396</v>
      </c>
      <c r="BM132" s="228" t="s">
        <v>2414</v>
      </c>
    </row>
    <row r="133" s="2" customFormat="1" ht="16.5" customHeight="1">
      <c r="A133" s="35"/>
      <c r="B133" s="36"/>
      <c r="C133" s="216" t="s">
        <v>215</v>
      </c>
      <c r="D133" s="216" t="s">
        <v>149</v>
      </c>
      <c r="E133" s="217" t="s">
        <v>2415</v>
      </c>
      <c r="F133" s="218" t="s">
        <v>2416</v>
      </c>
      <c r="G133" s="219" t="s">
        <v>863</v>
      </c>
      <c r="H133" s="220">
        <v>1</v>
      </c>
      <c r="I133" s="221"/>
      <c r="J133" s="222">
        <f>ROUND(I133*H133,2)</f>
        <v>0</v>
      </c>
      <c r="K133" s="223"/>
      <c r="L133" s="41"/>
      <c r="M133" s="224" t="s">
        <v>1</v>
      </c>
      <c r="N133" s="225" t="s">
        <v>38</v>
      </c>
      <c r="O133" s="88"/>
      <c r="P133" s="226">
        <f>O133*H133</f>
        <v>0</v>
      </c>
      <c r="Q133" s="226">
        <v>0</v>
      </c>
      <c r="R133" s="226">
        <f>Q133*H133</f>
        <v>0</v>
      </c>
      <c r="S133" s="226">
        <v>0</v>
      </c>
      <c r="T133" s="227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8" t="s">
        <v>2396</v>
      </c>
      <c r="AT133" s="228" t="s">
        <v>149</v>
      </c>
      <c r="AU133" s="228" t="s">
        <v>82</v>
      </c>
      <c r="AY133" s="14" t="s">
        <v>147</v>
      </c>
      <c r="BE133" s="229">
        <f>IF(N133="základní",J133,0)</f>
        <v>0</v>
      </c>
      <c r="BF133" s="229">
        <f>IF(N133="snížená",J133,0)</f>
        <v>0</v>
      </c>
      <c r="BG133" s="229">
        <f>IF(N133="zákl. přenesená",J133,0)</f>
        <v>0</v>
      </c>
      <c r="BH133" s="229">
        <f>IF(N133="sníž. přenesená",J133,0)</f>
        <v>0</v>
      </c>
      <c r="BI133" s="229">
        <f>IF(N133="nulová",J133,0)</f>
        <v>0</v>
      </c>
      <c r="BJ133" s="14" t="s">
        <v>78</v>
      </c>
      <c r="BK133" s="229">
        <f>ROUND(I133*H133,2)</f>
        <v>0</v>
      </c>
      <c r="BL133" s="14" t="s">
        <v>2396</v>
      </c>
      <c r="BM133" s="228" t="s">
        <v>2417</v>
      </c>
    </row>
    <row r="134" s="2" customFormat="1" ht="16.5" customHeight="1">
      <c r="A134" s="35"/>
      <c r="B134" s="36"/>
      <c r="C134" s="216" t="s">
        <v>171</v>
      </c>
      <c r="D134" s="216" t="s">
        <v>149</v>
      </c>
      <c r="E134" s="217" t="s">
        <v>2418</v>
      </c>
      <c r="F134" s="218" t="s">
        <v>2419</v>
      </c>
      <c r="G134" s="219" t="s">
        <v>863</v>
      </c>
      <c r="H134" s="220">
        <v>1</v>
      </c>
      <c r="I134" s="221"/>
      <c r="J134" s="222">
        <f>ROUND(I134*H134,2)</f>
        <v>0</v>
      </c>
      <c r="K134" s="223"/>
      <c r="L134" s="41"/>
      <c r="M134" s="224" t="s">
        <v>1</v>
      </c>
      <c r="N134" s="225" t="s">
        <v>38</v>
      </c>
      <c r="O134" s="88"/>
      <c r="P134" s="226">
        <f>O134*H134</f>
        <v>0</v>
      </c>
      <c r="Q134" s="226">
        <v>0</v>
      </c>
      <c r="R134" s="226">
        <f>Q134*H134</f>
        <v>0</v>
      </c>
      <c r="S134" s="226">
        <v>0</v>
      </c>
      <c r="T134" s="227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8" t="s">
        <v>2396</v>
      </c>
      <c r="AT134" s="228" t="s">
        <v>149</v>
      </c>
      <c r="AU134" s="228" t="s">
        <v>82</v>
      </c>
      <c r="AY134" s="14" t="s">
        <v>147</v>
      </c>
      <c r="BE134" s="229">
        <f>IF(N134="základní",J134,0)</f>
        <v>0</v>
      </c>
      <c r="BF134" s="229">
        <f>IF(N134="snížená",J134,0)</f>
        <v>0</v>
      </c>
      <c r="BG134" s="229">
        <f>IF(N134="zákl. přenesená",J134,0)</f>
        <v>0</v>
      </c>
      <c r="BH134" s="229">
        <f>IF(N134="sníž. přenesená",J134,0)</f>
        <v>0</v>
      </c>
      <c r="BI134" s="229">
        <f>IF(N134="nulová",J134,0)</f>
        <v>0</v>
      </c>
      <c r="BJ134" s="14" t="s">
        <v>78</v>
      </c>
      <c r="BK134" s="229">
        <f>ROUND(I134*H134,2)</f>
        <v>0</v>
      </c>
      <c r="BL134" s="14" t="s">
        <v>2396</v>
      </c>
      <c r="BM134" s="228" t="s">
        <v>2420</v>
      </c>
    </row>
    <row r="135" s="2" customFormat="1" ht="16.5" customHeight="1">
      <c r="A135" s="35"/>
      <c r="B135" s="36"/>
      <c r="C135" s="216" t="s">
        <v>219</v>
      </c>
      <c r="D135" s="216" t="s">
        <v>149</v>
      </c>
      <c r="E135" s="217" t="s">
        <v>2421</v>
      </c>
      <c r="F135" s="218" t="s">
        <v>2422</v>
      </c>
      <c r="G135" s="219" t="s">
        <v>2423</v>
      </c>
      <c r="H135" s="220">
        <v>1</v>
      </c>
      <c r="I135" s="221"/>
      <c r="J135" s="222">
        <f>ROUND(I135*H135,2)</f>
        <v>0</v>
      </c>
      <c r="K135" s="223"/>
      <c r="L135" s="41"/>
      <c r="M135" s="224" t="s">
        <v>1</v>
      </c>
      <c r="N135" s="225" t="s">
        <v>38</v>
      </c>
      <c r="O135" s="88"/>
      <c r="P135" s="226">
        <f>O135*H135</f>
        <v>0</v>
      </c>
      <c r="Q135" s="226">
        <v>0</v>
      </c>
      <c r="R135" s="226">
        <f>Q135*H135</f>
        <v>0</v>
      </c>
      <c r="S135" s="226">
        <v>0</v>
      </c>
      <c r="T135" s="227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8" t="s">
        <v>2396</v>
      </c>
      <c r="AT135" s="228" t="s">
        <v>149</v>
      </c>
      <c r="AU135" s="228" t="s">
        <v>82</v>
      </c>
      <c r="AY135" s="14" t="s">
        <v>147</v>
      </c>
      <c r="BE135" s="229">
        <f>IF(N135="základní",J135,0)</f>
        <v>0</v>
      </c>
      <c r="BF135" s="229">
        <f>IF(N135="snížená",J135,0)</f>
        <v>0</v>
      </c>
      <c r="BG135" s="229">
        <f>IF(N135="zákl. přenesená",J135,0)</f>
        <v>0</v>
      </c>
      <c r="BH135" s="229">
        <f>IF(N135="sníž. přenesená",J135,0)</f>
        <v>0</v>
      </c>
      <c r="BI135" s="229">
        <f>IF(N135="nulová",J135,0)</f>
        <v>0</v>
      </c>
      <c r="BJ135" s="14" t="s">
        <v>78</v>
      </c>
      <c r="BK135" s="229">
        <f>ROUND(I135*H135,2)</f>
        <v>0</v>
      </c>
      <c r="BL135" s="14" t="s">
        <v>2396</v>
      </c>
      <c r="BM135" s="228" t="s">
        <v>2424</v>
      </c>
    </row>
    <row r="136" s="2" customFormat="1" ht="16.5" customHeight="1">
      <c r="A136" s="35"/>
      <c r="B136" s="36"/>
      <c r="C136" s="216" t="s">
        <v>224</v>
      </c>
      <c r="D136" s="216" t="s">
        <v>149</v>
      </c>
      <c r="E136" s="217" t="s">
        <v>2425</v>
      </c>
      <c r="F136" s="218" t="s">
        <v>2426</v>
      </c>
      <c r="G136" s="219" t="s">
        <v>863</v>
      </c>
      <c r="H136" s="220">
        <v>1</v>
      </c>
      <c r="I136" s="221"/>
      <c r="J136" s="222">
        <f>ROUND(I136*H136,2)</f>
        <v>0</v>
      </c>
      <c r="K136" s="223"/>
      <c r="L136" s="41"/>
      <c r="M136" s="224" t="s">
        <v>1</v>
      </c>
      <c r="N136" s="225" t="s">
        <v>38</v>
      </c>
      <c r="O136" s="88"/>
      <c r="P136" s="226">
        <f>O136*H136</f>
        <v>0</v>
      </c>
      <c r="Q136" s="226">
        <v>0</v>
      </c>
      <c r="R136" s="226">
        <f>Q136*H136</f>
        <v>0</v>
      </c>
      <c r="S136" s="226">
        <v>0</v>
      </c>
      <c r="T136" s="227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8" t="s">
        <v>2396</v>
      </c>
      <c r="AT136" s="228" t="s">
        <v>149</v>
      </c>
      <c r="AU136" s="228" t="s">
        <v>82</v>
      </c>
      <c r="AY136" s="14" t="s">
        <v>147</v>
      </c>
      <c r="BE136" s="229">
        <f>IF(N136="základní",J136,0)</f>
        <v>0</v>
      </c>
      <c r="BF136" s="229">
        <f>IF(N136="snížená",J136,0)</f>
        <v>0</v>
      </c>
      <c r="BG136" s="229">
        <f>IF(N136="zákl. přenesená",J136,0)</f>
        <v>0</v>
      </c>
      <c r="BH136" s="229">
        <f>IF(N136="sníž. přenesená",J136,0)</f>
        <v>0</v>
      </c>
      <c r="BI136" s="229">
        <f>IF(N136="nulová",J136,0)</f>
        <v>0</v>
      </c>
      <c r="BJ136" s="14" t="s">
        <v>78</v>
      </c>
      <c r="BK136" s="229">
        <f>ROUND(I136*H136,2)</f>
        <v>0</v>
      </c>
      <c r="BL136" s="14" t="s">
        <v>2396</v>
      </c>
      <c r="BM136" s="228" t="s">
        <v>2427</v>
      </c>
    </row>
    <row r="137" s="2" customFormat="1" ht="16.5" customHeight="1">
      <c r="A137" s="35"/>
      <c r="B137" s="36"/>
      <c r="C137" s="216" t="s">
        <v>228</v>
      </c>
      <c r="D137" s="216" t="s">
        <v>149</v>
      </c>
      <c r="E137" s="217" t="s">
        <v>2428</v>
      </c>
      <c r="F137" s="218" t="s">
        <v>2429</v>
      </c>
      <c r="G137" s="219" t="s">
        <v>2423</v>
      </c>
      <c r="H137" s="220">
        <v>1</v>
      </c>
      <c r="I137" s="221"/>
      <c r="J137" s="222">
        <f>ROUND(I137*H137,2)</f>
        <v>0</v>
      </c>
      <c r="K137" s="223"/>
      <c r="L137" s="41"/>
      <c r="M137" s="224" t="s">
        <v>1</v>
      </c>
      <c r="N137" s="225" t="s">
        <v>38</v>
      </c>
      <c r="O137" s="88"/>
      <c r="P137" s="226">
        <f>O137*H137</f>
        <v>0</v>
      </c>
      <c r="Q137" s="226">
        <v>0</v>
      </c>
      <c r="R137" s="226">
        <f>Q137*H137</f>
        <v>0</v>
      </c>
      <c r="S137" s="226">
        <v>0</v>
      </c>
      <c r="T137" s="227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8" t="s">
        <v>2396</v>
      </c>
      <c r="AT137" s="228" t="s">
        <v>149</v>
      </c>
      <c r="AU137" s="228" t="s">
        <v>82</v>
      </c>
      <c r="AY137" s="14" t="s">
        <v>147</v>
      </c>
      <c r="BE137" s="229">
        <f>IF(N137="základní",J137,0)</f>
        <v>0</v>
      </c>
      <c r="BF137" s="229">
        <f>IF(N137="snížená",J137,0)</f>
        <v>0</v>
      </c>
      <c r="BG137" s="229">
        <f>IF(N137="zákl. přenesená",J137,0)</f>
        <v>0</v>
      </c>
      <c r="BH137" s="229">
        <f>IF(N137="sníž. přenesená",J137,0)</f>
        <v>0</v>
      </c>
      <c r="BI137" s="229">
        <f>IF(N137="nulová",J137,0)</f>
        <v>0</v>
      </c>
      <c r="BJ137" s="14" t="s">
        <v>78</v>
      </c>
      <c r="BK137" s="229">
        <f>ROUND(I137*H137,2)</f>
        <v>0</v>
      </c>
      <c r="BL137" s="14" t="s">
        <v>2396</v>
      </c>
      <c r="BM137" s="228" t="s">
        <v>2430</v>
      </c>
    </row>
    <row r="138" s="2" customFormat="1" ht="16.5" customHeight="1">
      <c r="A138" s="35"/>
      <c r="B138" s="36"/>
      <c r="C138" s="216" t="s">
        <v>7</v>
      </c>
      <c r="D138" s="216" t="s">
        <v>149</v>
      </c>
      <c r="E138" s="217" t="s">
        <v>2431</v>
      </c>
      <c r="F138" s="218" t="s">
        <v>2432</v>
      </c>
      <c r="G138" s="219" t="s">
        <v>863</v>
      </c>
      <c r="H138" s="220">
        <v>1</v>
      </c>
      <c r="I138" s="221"/>
      <c r="J138" s="222">
        <f>ROUND(I138*H138,2)</f>
        <v>0</v>
      </c>
      <c r="K138" s="223"/>
      <c r="L138" s="41"/>
      <c r="M138" s="224" t="s">
        <v>1</v>
      </c>
      <c r="N138" s="225" t="s">
        <v>38</v>
      </c>
      <c r="O138" s="88"/>
      <c r="P138" s="226">
        <f>O138*H138</f>
        <v>0</v>
      </c>
      <c r="Q138" s="226">
        <v>0</v>
      </c>
      <c r="R138" s="226">
        <f>Q138*H138</f>
        <v>0</v>
      </c>
      <c r="S138" s="226">
        <v>0</v>
      </c>
      <c r="T138" s="227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8" t="s">
        <v>2396</v>
      </c>
      <c r="AT138" s="228" t="s">
        <v>149</v>
      </c>
      <c r="AU138" s="228" t="s">
        <v>82</v>
      </c>
      <c r="AY138" s="14" t="s">
        <v>147</v>
      </c>
      <c r="BE138" s="229">
        <f>IF(N138="základní",J138,0)</f>
        <v>0</v>
      </c>
      <c r="BF138" s="229">
        <f>IF(N138="snížená",J138,0)</f>
        <v>0</v>
      </c>
      <c r="BG138" s="229">
        <f>IF(N138="zákl. přenesená",J138,0)</f>
        <v>0</v>
      </c>
      <c r="BH138" s="229">
        <f>IF(N138="sníž. přenesená",J138,0)</f>
        <v>0</v>
      </c>
      <c r="BI138" s="229">
        <f>IF(N138="nulová",J138,0)</f>
        <v>0</v>
      </c>
      <c r="BJ138" s="14" t="s">
        <v>78</v>
      </c>
      <c r="BK138" s="229">
        <f>ROUND(I138*H138,2)</f>
        <v>0</v>
      </c>
      <c r="BL138" s="14" t="s">
        <v>2396</v>
      </c>
      <c r="BM138" s="228" t="s">
        <v>2433</v>
      </c>
    </row>
    <row r="139" s="2" customFormat="1" ht="16.5" customHeight="1">
      <c r="A139" s="35"/>
      <c r="B139" s="36"/>
      <c r="C139" s="216" t="s">
        <v>236</v>
      </c>
      <c r="D139" s="216" t="s">
        <v>149</v>
      </c>
      <c r="E139" s="217" t="s">
        <v>2434</v>
      </c>
      <c r="F139" s="218" t="s">
        <v>2435</v>
      </c>
      <c r="G139" s="219" t="s">
        <v>863</v>
      </c>
      <c r="H139" s="220">
        <v>1</v>
      </c>
      <c r="I139" s="221"/>
      <c r="J139" s="222">
        <f>ROUND(I139*H139,2)</f>
        <v>0</v>
      </c>
      <c r="K139" s="223"/>
      <c r="L139" s="41"/>
      <c r="M139" s="224" t="s">
        <v>1</v>
      </c>
      <c r="N139" s="225" t="s">
        <v>38</v>
      </c>
      <c r="O139" s="88"/>
      <c r="P139" s="226">
        <f>O139*H139</f>
        <v>0</v>
      </c>
      <c r="Q139" s="226">
        <v>0</v>
      </c>
      <c r="R139" s="226">
        <f>Q139*H139</f>
        <v>0</v>
      </c>
      <c r="S139" s="226">
        <v>0</v>
      </c>
      <c r="T139" s="227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8" t="s">
        <v>2396</v>
      </c>
      <c r="AT139" s="228" t="s">
        <v>149</v>
      </c>
      <c r="AU139" s="228" t="s">
        <v>82</v>
      </c>
      <c r="AY139" s="14" t="s">
        <v>147</v>
      </c>
      <c r="BE139" s="229">
        <f>IF(N139="základní",J139,0)</f>
        <v>0</v>
      </c>
      <c r="BF139" s="229">
        <f>IF(N139="snížená",J139,0)</f>
        <v>0</v>
      </c>
      <c r="BG139" s="229">
        <f>IF(N139="zákl. přenesená",J139,0)</f>
        <v>0</v>
      </c>
      <c r="BH139" s="229">
        <f>IF(N139="sníž. přenesená",J139,0)</f>
        <v>0</v>
      </c>
      <c r="BI139" s="229">
        <f>IF(N139="nulová",J139,0)</f>
        <v>0</v>
      </c>
      <c r="BJ139" s="14" t="s">
        <v>78</v>
      </c>
      <c r="BK139" s="229">
        <f>ROUND(I139*H139,2)</f>
        <v>0</v>
      </c>
      <c r="BL139" s="14" t="s">
        <v>2396</v>
      </c>
      <c r="BM139" s="228" t="s">
        <v>2436</v>
      </c>
    </row>
    <row r="140" s="2" customFormat="1" ht="16.5" customHeight="1">
      <c r="A140" s="35"/>
      <c r="B140" s="36"/>
      <c r="C140" s="216" t="s">
        <v>175</v>
      </c>
      <c r="D140" s="216" t="s">
        <v>149</v>
      </c>
      <c r="E140" s="217" t="s">
        <v>2437</v>
      </c>
      <c r="F140" s="218" t="s">
        <v>2438</v>
      </c>
      <c r="G140" s="219" t="s">
        <v>863</v>
      </c>
      <c r="H140" s="220">
        <v>1</v>
      </c>
      <c r="I140" s="221"/>
      <c r="J140" s="222">
        <f>ROUND(I140*H140,2)</f>
        <v>0</v>
      </c>
      <c r="K140" s="223"/>
      <c r="L140" s="41"/>
      <c r="M140" s="224" t="s">
        <v>1</v>
      </c>
      <c r="N140" s="225" t="s">
        <v>38</v>
      </c>
      <c r="O140" s="88"/>
      <c r="P140" s="226">
        <f>O140*H140</f>
        <v>0</v>
      </c>
      <c r="Q140" s="226">
        <v>0</v>
      </c>
      <c r="R140" s="226">
        <f>Q140*H140</f>
        <v>0</v>
      </c>
      <c r="S140" s="226">
        <v>0</v>
      </c>
      <c r="T140" s="227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8" t="s">
        <v>2396</v>
      </c>
      <c r="AT140" s="228" t="s">
        <v>149</v>
      </c>
      <c r="AU140" s="228" t="s">
        <v>82</v>
      </c>
      <c r="AY140" s="14" t="s">
        <v>147</v>
      </c>
      <c r="BE140" s="229">
        <f>IF(N140="základní",J140,0)</f>
        <v>0</v>
      </c>
      <c r="BF140" s="229">
        <f>IF(N140="snížená",J140,0)</f>
        <v>0</v>
      </c>
      <c r="BG140" s="229">
        <f>IF(N140="zákl. přenesená",J140,0)</f>
        <v>0</v>
      </c>
      <c r="BH140" s="229">
        <f>IF(N140="sníž. přenesená",J140,0)</f>
        <v>0</v>
      </c>
      <c r="BI140" s="229">
        <f>IF(N140="nulová",J140,0)</f>
        <v>0</v>
      </c>
      <c r="BJ140" s="14" t="s">
        <v>78</v>
      </c>
      <c r="BK140" s="229">
        <f>ROUND(I140*H140,2)</f>
        <v>0</v>
      </c>
      <c r="BL140" s="14" t="s">
        <v>2396</v>
      </c>
      <c r="BM140" s="228" t="s">
        <v>2439</v>
      </c>
    </row>
    <row r="141" s="12" customFormat="1" ht="22.8" customHeight="1">
      <c r="A141" s="12"/>
      <c r="B141" s="200"/>
      <c r="C141" s="201"/>
      <c r="D141" s="202" t="s">
        <v>72</v>
      </c>
      <c r="E141" s="214" t="s">
        <v>2440</v>
      </c>
      <c r="F141" s="214" t="s">
        <v>2441</v>
      </c>
      <c r="G141" s="201"/>
      <c r="H141" s="201"/>
      <c r="I141" s="204"/>
      <c r="J141" s="215">
        <f>BK141</f>
        <v>0</v>
      </c>
      <c r="K141" s="201"/>
      <c r="L141" s="206"/>
      <c r="M141" s="207"/>
      <c r="N141" s="208"/>
      <c r="O141" s="208"/>
      <c r="P141" s="209">
        <f>SUM(P142:P146)</f>
        <v>0</v>
      </c>
      <c r="Q141" s="208"/>
      <c r="R141" s="209">
        <f>SUM(R142:R146)</f>
        <v>0</v>
      </c>
      <c r="S141" s="208"/>
      <c r="T141" s="210">
        <f>SUM(T142:T146)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1" t="s">
        <v>91</v>
      </c>
      <c r="AT141" s="212" t="s">
        <v>72</v>
      </c>
      <c r="AU141" s="212" t="s">
        <v>78</v>
      </c>
      <c r="AY141" s="211" t="s">
        <v>147</v>
      </c>
      <c r="BK141" s="213">
        <f>SUM(BK142:BK146)</f>
        <v>0</v>
      </c>
    </row>
    <row r="142" s="2" customFormat="1" ht="16.5" customHeight="1">
      <c r="A142" s="35"/>
      <c r="B142" s="36"/>
      <c r="C142" s="216" t="s">
        <v>240</v>
      </c>
      <c r="D142" s="216" t="s">
        <v>149</v>
      </c>
      <c r="E142" s="217" t="s">
        <v>2442</v>
      </c>
      <c r="F142" s="218" t="s">
        <v>2443</v>
      </c>
      <c r="G142" s="219" t="s">
        <v>863</v>
      </c>
      <c r="H142" s="220">
        <v>1</v>
      </c>
      <c r="I142" s="221"/>
      <c r="J142" s="222">
        <f>ROUND(I142*H142,2)</f>
        <v>0</v>
      </c>
      <c r="K142" s="223"/>
      <c r="L142" s="41"/>
      <c r="M142" s="224" t="s">
        <v>1</v>
      </c>
      <c r="N142" s="225" t="s">
        <v>38</v>
      </c>
      <c r="O142" s="88"/>
      <c r="P142" s="226">
        <f>O142*H142</f>
        <v>0</v>
      </c>
      <c r="Q142" s="226">
        <v>0</v>
      </c>
      <c r="R142" s="226">
        <f>Q142*H142</f>
        <v>0</v>
      </c>
      <c r="S142" s="226">
        <v>0</v>
      </c>
      <c r="T142" s="227">
        <f>S142*H142</f>
        <v>0</v>
      </c>
      <c r="U142" s="35"/>
      <c r="V142" s="35"/>
      <c r="W142" s="35"/>
      <c r="X142" s="35"/>
      <c r="Y142" s="35"/>
      <c r="Z142" s="35"/>
      <c r="AA142" s="35"/>
      <c r="AB142" s="35"/>
      <c r="AC142" s="35"/>
      <c r="AD142" s="35"/>
      <c r="AE142" s="35"/>
      <c r="AR142" s="228" t="s">
        <v>2396</v>
      </c>
      <c r="AT142" s="228" t="s">
        <v>149</v>
      </c>
      <c r="AU142" s="228" t="s">
        <v>82</v>
      </c>
      <c r="AY142" s="14" t="s">
        <v>147</v>
      </c>
      <c r="BE142" s="229">
        <f>IF(N142="základní",J142,0)</f>
        <v>0</v>
      </c>
      <c r="BF142" s="229">
        <f>IF(N142="snížená",J142,0)</f>
        <v>0</v>
      </c>
      <c r="BG142" s="229">
        <f>IF(N142="zákl. přenesená",J142,0)</f>
        <v>0</v>
      </c>
      <c r="BH142" s="229">
        <f>IF(N142="sníž. přenesená",J142,0)</f>
        <v>0</v>
      </c>
      <c r="BI142" s="229">
        <f>IF(N142="nulová",J142,0)</f>
        <v>0</v>
      </c>
      <c r="BJ142" s="14" t="s">
        <v>78</v>
      </c>
      <c r="BK142" s="229">
        <f>ROUND(I142*H142,2)</f>
        <v>0</v>
      </c>
      <c r="BL142" s="14" t="s">
        <v>2396</v>
      </c>
      <c r="BM142" s="228" t="s">
        <v>2444</v>
      </c>
    </row>
    <row r="143" s="2" customFormat="1" ht="16.5" customHeight="1">
      <c r="A143" s="35"/>
      <c r="B143" s="36"/>
      <c r="C143" s="216" t="s">
        <v>181</v>
      </c>
      <c r="D143" s="216" t="s">
        <v>149</v>
      </c>
      <c r="E143" s="217" t="s">
        <v>2445</v>
      </c>
      <c r="F143" s="218" t="s">
        <v>2446</v>
      </c>
      <c r="G143" s="219" t="s">
        <v>863</v>
      </c>
      <c r="H143" s="220">
        <v>1</v>
      </c>
      <c r="I143" s="221"/>
      <c r="J143" s="222">
        <f>ROUND(I143*H143,2)</f>
        <v>0</v>
      </c>
      <c r="K143" s="223"/>
      <c r="L143" s="41"/>
      <c r="M143" s="224" t="s">
        <v>1</v>
      </c>
      <c r="N143" s="225" t="s">
        <v>38</v>
      </c>
      <c r="O143" s="88"/>
      <c r="P143" s="226">
        <f>O143*H143</f>
        <v>0</v>
      </c>
      <c r="Q143" s="226">
        <v>0</v>
      </c>
      <c r="R143" s="226">
        <f>Q143*H143</f>
        <v>0</v>
      </c>
      <c r="S143" s="226">
        <v>0</v>
      </c>
      <c r="T143" s="227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8" t="s">
        <v>2396</v>
      </c>
      <c r="AT143" s="228" t="s">
        <v>149</v>
      </c>
      <c r="AU143" s="228" t="s">
        <v>82</v>
      </c>
      <c r="AY143" s="14" t="s">
        <v>147</v>
      </c>
      <c r="BE143" s="229">
        <f>IF(N143="základní",J143,0)</f>
        <v>0</v>
      </c>
      <c r="BF143" s="229">
        <f>IF(N143="snížená",J143,0)</f>
        <v>0</v>
      </c>
      <c r="BG143" s="229">
        <f>IF(N143="zákl. přenesená",J143,0)</f>
        <v>0</v>
      </c>
      <c r="BH143" s="229">
        <f>IF(N143="sníž. přenesená",J143,0)</f>
        <v>0</v>
      </c>
      <c r="BI143" s="229">
        <f>IF(N143="nulová",J143,0)</f>
        <v>0</v>
      </c>
      <c r="BJ143" s="14" t="s">
        <v>78</v>
      </c>
      <c r="BK143" s="229">
        <f>ROUND(I143*H143,2)</f>
        <v>0</v>
      </c>
      <c r="BL143" s="14" t="s">
        <v>2396</v>
      </c>
      <c r="BM143" s="228" t="s">
        <v>2447</v>
      </c>
    </row>
    <row r="144" s="2" customFormat="1" ht="16.5" customHeight="1">
      <c r="A144" s="35"/>
      <c r="B144" s="36"/>
      <c r="C144" s="216" t="s">
        <v>186</v>
      </c>
      <c r="D144" s="216" t="s">
        <v>149</v>
      </c>
      <c r="E144" s="217" t="s">
        <v>2448</v>
      </c>
      <c r="F144" s="218" t="s">
        <v>2449</v>
      </c>
      <c r="G144" s="219" t="s">
        <v>863</v>
      </c>
      <c r="H144" s="220">
        <v>1</v>
      </c>
      <c r="I144" s="221"/>
      <c r="J144" s="222">
        <f>ROUND(I144*H144,2)</f>
        <v>0</v>
      </c>
      <c r="K144" s="223"/>
      <c r="L144" s="41"/>
      <c r="M144" s="224" t="s">
        <v>1</v>
      </c>
      <c r="N144" s="225" t="s">
        <v>38</v>
      </c>
      <c r="O144" s="88"/>
      <c r="P144" s="226">
        <f>O144*H144</f>
        <v>0</v>
      </c>
      <c r="Q144" s="226">
        <v>0</v>
      </c>
      <c r="R144" s="226">
        <f>Q144*H144</f>
        <v>0</v>
      </c>
      <c r="S144" s="226">
        <v>0</v>
      </c>
      <c r="T144" s="227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8" t="s">
        <v>2396</v>
      </c>
      <c r="AT144" s="228" t="s">
        <v>149</v>
      </c>
      <c r="AU144" s="228" t="s">
        <v>82</v>
      </c>
      <c r="AY144" s="14" t="s">
        <v>147</v>
      </c>
      <c r="BE144" s="229">
        <f>IF(N144="základní",J144,0)</f>
        <v>0</v>
      </c>
      <c r="BF144" s="229">
        <f>IF(N144="snížená",J144,0)</f>
        <v>0</v>
      </c>
      <c r="BG144" s="229">
        <f>IF(N144="zákl. přenesená",J144,0)</f>
        <v>0</v>
      </c>
      <c r="BH144" s="229">
        <f>IF(N144="sníž. přenesená",J144,0)</f>
        <v>0</v>
      </c>
      <c r="BI144" s="229">
        <f>IF(N144="nulová",J144,0)</f>
        <v>0</v>
      </c>
      <c r="BJ144" s="14" t="s">
        <v>78</v>
      </c>
      <c r="BK144" s="229">
        <f>ROUND(I144*H144,2)</f>
        <v>0</v>
      </c>
      <c r="BL144" s="14" t="s">
        <v>2396</v>
      </c>
      <c r="BM144" s="228" t="s">
        <v>2450</v>
      </c>
    </row>
    <row r="145" s="2" customFormat="1" ht="16.5" customHeight="1">
      <c r="A145" s="35"/>
      <c r="B145" s="36"/>
      <c r="C145" s="216" t="s">
        <v>245</v>
      </c>
      <c r="D145" s="216" t="s">
        <v>149</v>
      </c>
      <c r="E145" s="217" t="s">
        <v>2451</v>
      </c>
      <c r="F145" s="218" t="s">
        <v>2452</v>
      </c>
      <c r="G145" s="219" t="s">
        <v>863</v>
      </c>
      <c r="H145" s="220">
        <v>1</v>
      </c>
      <c r="I145" s="221"/>
      <c r="J145" s="222">
        <f>ROUND(I145*H145,2)</f>
        <v>0</v>
      </c>
      <c r="K145" s="223"/>
      <c r="L145" s="41"/>
      <c r="M145" s="224" t="s">
        <v>1</v>
      </c>
      <c r="N145" s="225" t="s">
        <v>38</v>
      </c>
      <c r="O145" s="88"/>
      <c r="P145" s="226">
        <f>O145*H145</f>
        <v>0</v>
      </c>
      <c r="Q145" s="226">
        <v>0</v>
      </c>
      <c r="R145" s="226">
        <f>Q145*H145</f>
        <v>0</v>
      </c>
      <c r="S145" s="226">
        <v>0</v>
      </c>
      <c r="T145" s="227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8" t="s">
        <v>2396</v>
      </c>
      <c r="AT145" s="228" t="s">
        <v>149</v>
      </c>
      <c r="AU145" s="228" t="s">
        <v>82</v>
      </c>
      <c r="AY145" s="14" t="s">
        <v>147</v>
      </c>
      <c r="BE145" s="229">
        <f>IF(N145="základní",J145,0)</f>
        <v>0</v>
      </c>
      <c r="BF145" s="229">
        <f>IF(N145="snížená",J145,0)</f>
        <v>0</v>
      </c>
      <c r="BG145" s="229">
        <f>IF(N145="zákl. přenesená",J145,0)</f>
        <v>0</v>
      </c>
      <c r="BH145" s="229">
        <f>IF(N145="sníž. přenesená",J145,0)</f>
        <v>0</v>
      </c>
      <c r="BI145" s="229">
        <f>IF(N145="nulová",J145,0)</f>
        <v>0</v>
      </c>
      <c r="BJ145" s="14" t="s">
        <v>78</v>
      </c>
      <c r="BK145" s="229">
        <f>ROUND(I145*H145,2)</f>
        <v>0</v>
      </c>
      <c r="BL145" s="14" t="s">
        <v>2396</v>
      </c>
      <c r="BM145" s="228" t="s">
        <v>2453</v>
      </c>
    </row>
    <row r="146" s="2" customFormat="1" ht="16.5" customHeight="1">
      <c r="A146" s="35"/>
      <c r="B146" s="36"/>
      <c r="C146" s="216" t="s">
        <v>250</v>
      </c>
      <c r="D146" s="216" t="s">
        <v>149</v>
      </c>
      <c r="E146" s="217" t="s">
        <v>2454</v>
      </c>
      <c r="F146" s="218" t="s">
        <v>2455</v>
      </c>
      <c r="G146" s="219" t="s">
        <v>863</v>
      </c>
      <c r="H146" s="220">
        <v>1</v>
      </c>
      <c r="I146" s="221"/>
      <c r="J146" s="222">
        <f>ROUND(I146*H146,2)</f>
        <v>0</v>
      </c>
      <c r="K146" s="223"/>
      <c r="L146" s="41"/>
      <c r="M146" s="224" t="s">
        <v>1</v>
      </c>
      <c r="N146" s="225" t="s">
        <v>38</v>
      </c>
      <c r="O146" s="88"/>
      <c r="P146" s="226">
        <f>O146*H146</f>
        <v>0</v>
      </c>
      <c r="Q146" s="226">
        <v>0</v>
      </c>
      <c r="R146" s="226">
        <f>Q146*H146</f>
        <v>0</v>
      </c>
      <c r="S146" s="226">
        <v>0</v>
      </c>
      <c r="T146" s="227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8" t="s">
        <v>2396</v>
      </c>
      <c r="AT146" s="228" t="s">
        <v>149</v>
      </c>
      <c r="AU146" s="228" t="s">
        <v>82</v>
      </c>
      <c r="AY146" s="14" t="s">
        <v>147</v>
      </c>
      <c r="BE146" s="229">
        <f>IF(N146="základní",J146,0)</f>
        <v>0</v>
      </c>
      <c r="BF146" s="229">
        <f>IF(N146="snížená",J146,0)</f>
        <v>0</v>
      </c>
      <c r="BG146" s="229">
        <f>IF(N146="zákl. přenesená",J146,0)</f>
        <v>0</v>
      </c>
      <c r="BH146" s="229">
        <f>IF(N146="sníž. přenesená",J146,0)</f>
        <v>0</v>
      </c>
      <c r="BI146" s="229">
        <f>IF(N146="nulová",J146,0)</f>
        <v>0</v>
      </c>
      <c r="BJ146" s="14" t="s">
        <v>78</v>
      </c>
      <c r="BK146" s="229">
        <f>ROUND(I146*H146,2)</f>
        <v>0</v>
      </c>
      <c r="BL146" s="14" t="s">
        <v>2396</v>
      </c>
      <c r="BM146" s="228" t="s">
        <v>2456</v>
      </c>
    </row>
    <row r="147" s="12" customFormat="1" ht="22.8" customHeight="1">
      <c r="A147" s="12"/>
      <c r="B147" s="200"/>
      <c r="C147" s="201"/>
      <c r="D147" s="202" t="s">
        <v>72</v>
      </c>
      <c r="E147" s="214" t="s">
        <v>2457</v>
      </c>
      <c r="F147" s="214" t="s">
        <v>2458</v>
      </c>
      <c r="G147" s="201"/>
      <c r="H147" s="201"/>
      <c r="I147" s="204"/>
      <c r="J147" s="215">
        <f>BK147</f>
        <v>0</v>
      </c>
      <c r="K147" s="201"/>
      <c r="L147" s="206"/>
      <c r="M147" s="207"/>
      <c r="N147" s="208"/>
      <c r="O147" s="208"/>
      <c r="P147" s="209">
        <f>SUM(P148:P150)</f>
        <v>0</v>
      </c>
      <c r="Q147" s="208"/>
      <c r="R147" s="209">
        <f>SUM(R148:R150)</f>
        <v>0</v>
      </c>
      <c r="S147" s="208"/>
      <c r="T147" s="210">
        <f>SUM(T148:T150)</f>
        <v>0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1" t="s">
        <v>91</v>
      </c>
      <c r="AT147" s="212" t="s">
        <v>72</v>
      </c>
      <c r="AU147" s="212" t="s">
        <v>78</v>
      </c>
      <c r="AY147" s="211" t="s">
        <v>147</v>
      </c>
      <c r="BK147" s="213">
        <f>SUM(BK148:BK150)</f>
        <v>0</v>
      </c>
    </row>
    <row r="148" s="2" customFormat="1" ht="16.5" customHeight="1">
      <c r="A148" s="35"/>
      <c r="B148" s="36"/>
      <c r="C148" s="216" t="s">
        <v>85</v>
      </c>
      <c r="D148" s="216" t="s">
        <v>149</v>
      </c>
      <c r="E148" s="217" t="s">
        <v>2459</v>
      </c>
      <c r="F148" s="218" t="s">
        <v>2458</v>
      </c>
      <c r="G148" s="219" t="s">
        <v>863</v>
      </c>
      <c r="H148" s="220">
        <v>1</v>
      </c>
      <c r="I148" s="221"/>
      <c r="J148" s="222">
        <f>ROUND(I148*H148,2)</f>
        <v>0</v>
      </c>
      <c r="K148" s="223"/>
      <c r="L148" s="41"/>
      <c r="M148" s="224" t="s">
        <v>1</v>
      </c>
      <c r="N148" s="225" t="s">
        <v>38</v>
      </c>
      <c r="O148" s="88"/>
      <c r="P148" s="226">
        <f>O148*H148</f>
        <v>0</v>
      </c>
      <c r="Q148" s="226">
        <v>0</v>
      </c>
      <c r="R148" s="226">
        <f>Q148*H148</f>
        <v>0</v>
      </c>
      <c r="S148" s="226">
        <v>0</v>
      </c>
      <c r="T148" s="227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8" t="s">
        <v>2396</v>
      </c>
      <c r="AT148" s="228" t="s">
        <v>149</v>
      </c>
      <c r="AU148" s="228" t="s">
        <v>82</v>
      </c>
      <c r="AY148" s="14" t="s">
        <v>147</v>
      </c>
      <c r="BE148" s="229">
        <f>IF(N148="základní",J148,0)</f>
        <v>0</v>
      </c>
      <c r="BF148" s="229">
        <f>IF(N148="snížená",J148,0)</f>
        <v>0</v>
      </c>
      <c r="BG148" s="229">
        <f>IF(N148="zákl. přenesená",J148,0)</f>
        <v>0</v>
      </c>
      <c r="BH148" s="229">
        <f>IF(N148="sníž. přenesená",J148,0)</f>
        <v>0</v>
      </c>
      <c r="BI148" s="229">
        <f>IF(N148="nulová",J148,0)</f>
        <v>0</v>
      </c>
      <c r="BJ148" s="14" t="s">
        <v>78</v>
      </c>
      <c r="BK148" s="229">
        <f>ROUND(I148*H148,2)</f>
        <v>0</v>
      </c>
      <c r="BL148" s="14" t="s">
        <v>2396</v>
      </c>
      <c r="BM148" s="228" t="s">
        <v>2460</v>
      </c>
    </row>
    <row r="149" s="2" customFormat="1" ht="16.5" customHeight="1">
      <c r="A149" s="35"/>
      <c r="B149" s="36"/>
      <c r="C149" s="216" t="s">
        <v>195</v>
      </c>
      <c r="D149" s="216" t="s">
        <v>149</v>
      </c>
      <c r="E149" s="217" t="s">
        <v>2461</v>
      </c>
      <c r="F149" s="218" t="s">
        <v>2462</v>
      </c>
      <c r="G149" s="219" t="s">
        <v>863</v>
      </c>
      <c r="H149" s="220">
        <v>1</v>
      </c>
      <c r="I149" s="221"/>
      <c r="J149" s="222">
        <f>ROUND(I149*H149,2)</f>
        <v>0</v>
      </c>
      <c r="K149" s="223"/>
      <c r="L149" s="41"/>
      <c r="M149" s="224" t="s">
        <v>1</v>
      </c>
      <c r="N149" s="225" t="s">
        <v>38</v>
      </c>
      <c r="O149" s="88"/>
      <c r="P149" s="226">
        <f>O149*H149</f>
        <v>0</v>
      </c>
      <c r="Q149" s="226">
        <v>0</v>
      </c>
      <c r="R149" s="226">
        <f>Q149*H149</f>
        <v>0</v>
      </c>
      <c r="S149" s="226">
        <v>0</v>
      </c>
      <c r="T149" s="227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8" t="s">
        <v>2396</v>
      </c>
      <c r="AT149" s="228" t="s">
        <v>149</v>
      </c>
      <c r="AU149" s="228" t="s">
        <v>82</v>
      </c>
      <c r="AY149" s="14" t="s">
        <v>147</v>
      </c>
      <c r="BE149" s="229">
        <f>IF(N149="základní",J149,0)</f>
        <v>0</v>
      </c>
      <c r="BF149" s="229">
        <f>IF(N149="snížená",J149,0)</f>
        <v>0</v>
      </c>
      <c r="BG149" s="229">
        <f>IF(N149="zákl. přenesená",J149,0)</f>
        <v>0</v>
      </c>
      <c r="BH149" s="229">
        <f>IF(N149="sníž. přenesená",J149,0)</f>
        <v>0</v>
      </c>
      <c r="BI149" s="229">
        <f>IF(N149="nulová",J149,0)</f>
        <v>0</v>
      </c>
      <c r="BJ149" s="14" t="s">
        <v>78</v>
      </c>
      <c r="BK149" s="229">
        <f>ROUND(I149*H149,2)</f>
        <v>0</v>
      </c>
      <c r="BL149" s="14" t="s">
        <v>2396</v>
      </c>
      <c r="BM149" s="228" t="s">
        <v>2463</v>
      </c>
    </row>
    <row r="150" s="2" customFormat="1" ht="16.5" customHeight="1">
      <c r="A150" s="35"/>
      <c r="B150" s="36"/>
      <c r="C150" s="216" t="s">
        <v>254</v>
      </c>
      <c r="D150" s="216" t="s">
        <v>149</v>
      </c>
      <c r="E150" s="217" t="s">
        <v>2464</v>
      </c>
      <c r="F150" s="218" t="s">
        <v>2465</v>
      </c>
      <c r="G150" s="219" t="s">
        <v>863</v>
      </c>
      <c r="H150" s="220">
        <v>1</v>
      </c>
      <c r="I150" s="221"/>
      <c r="J150" s="222">
        <f>ROUND(I150*H150,2)</f>
        <v>0</v>
      </c>
      <c r="K150" s="223"/>
      <c r="L150" s="41"/>
      <c r="M150" s="224" t="s">
        <v>1</v>
      </c>
      <c r="N150" s="225" t="s">
        <v>38</v>
      </c>
      <c r="O150" s="88"/>
      <c r="P150" s="226">
        <f>O150*H150</f>
        <v>0</v>
      </c>
      <c r="Q150" s="226">
        <v>0</v>
      </c>
      <c r="R150" s="226">
        <f>Q150*H150</f>
        <v>0</v>
      </c>
      <c r="S150" s="226">
        <v>0</v>
      </c>
      <c r="T150" s="227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8" t="s">
        <v>2396</v>
      </c>
      <c r="AT150" s="228" t="s">
        <v>149</v>
      </c>
      <c r="AU150" s="228" t="s">
        <v>82</v>
      </c>
      <c r="AY150" s="14" t="s">
        <v>147</v>
      </c>
      <c r="BE150" s="229">
        <f>IF(N150="základní",J150,0)</f>
        <v>0</v>
      </c>
      <c r="BF150" s="229">
        <f>IF(N150="snížená",J150,0)</f>
        <v>0</v>
      </c>
      <c r="BG150" s="229">
        <f>IF(N150="zákl. přenesená",J150,0)</f>
        <v>0</v>
      </c>
      <c r="BH150" s="229">
        <f>IF(N150="sníž. přenesená",J150,0)</f>
        <v>0</v>
      </c>
      <c r="BI150" s="229">
        <f>IF(N150="nulová",J150,0)</f>
        <v>0</v>
      </c>
      <c r="BJ150" s="14" t="s">
        <v>78</v>
      </c>
      <c r="BK150" s="229">
        <f>ROUND(I150*H150,2)</f>
        <v>0</v>
      </c>
      <c r="BL150" s="14" t="s">
        <v>2396</v>
      </c>
      <c r="BM150" s="228" t="s">
        <v>2466</v>
      </c>
    </row>
    <row r="151" s="12" customFormat="1" ht="22.8" customHeight="1">
      <c r="A151" s="12"/>
      <c r="B151" s="200"/>
      <c r="C151" s="201"/>
      <c r="D151" s="202" t="s">
        <v>72</v>
      </c>
      <c r="E151" s="214" t="s">
        <v>2467</v>
      </c>
      <c r="F151" s="214" t="s">
        <v>2468</v>
      </c>
      <c r="G151" s="201"/>
      <c r="H151" s="201"/>
      <c r="I151" s="204"/>
      <c r="J151" s="215">
        <f>BK151</f>
        <v>0</v>
      </c>
      <c r="K151" s="201"/>
      <c r="L151" s="206"/>
      <c r="M151" s="207"/>
      <c r="N151" s="208"/>
      <c r="O151" s="208"/>
      <c r="P151" s="209">
        <f>SUM(P152:P153)</f>
        <v>0</v>
      </c>
      <c r="Q151" s="208"/>
      <c r="R151" s="209">
        <f>SUM(R152:R153)</f>
        <v>0</v>
      </c>
      <c r="S151" s="208"/>
      <c r="T151" s="210">
        <f>SUM(T152:T153)</f>
        <v>0</v>
      </c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R151" s="211" t="s">
        <v>91</v>
      </c>
      <c r="AT151" s="212" t="s">
        <v>72</v>
      </c>
      <c r="AU151" s="212" t="s">
        <v>78</v>
      </c>
      <c r="AY151" s="211" t="s">
        <v>147</v>
      </c>
      <c r="BK151" s="213">
        <f>SUM(BK152:BK153)</f>
        <v>0</v>
      </c>
    </row>
    <row r="152" s="2" customFormat="1" ht="21.75" customHeight="1">
      <c r="A152" s="35"/>
      <c r="B152" s="36"/>
      <c r="C152" s="216" t="s">
        <v>258</v>
      </c>
      <c r="D152" s="216" t="s">
        <v>149</v>
      </c>
      <c r="E152" s="217" t="s">
        <v>2469</v>
      </c>
      <c r="F152" s="218" t="s">
        <v>2470</v>
      </c>
      <c r="G152" s="219" t="s">
        <v>863</v>
      </c>
      <c r="H152" s="220">
        <v>1</v>
      </c>
      <c r="I152" s="221"/>
      <c r="J152" s="222">
        <f>ROUND(I152*H152,2)</f>
        <v>0</v>
      </c>
      <c r="K152" s="223"/>
      <c r="L152" s="41"/>
      <c r="M152" s="224" t="s">
        <v>1</v>
      </c>
      <c r="N152" s="225" t="s">
        <v>38</v>
      </c>
      <c r="O152" s="88"/>
      <c r="P152" s="226">
        <f>O152*H152</f>
        <v>0</v>
      </c>
      <c r="Q152" s="226">
        <v>0</v>
      </c>
      <c r="R152" s="226">
        <f>Q152*H152</f>
        <v>0</v>
      </c>
      <c r="S152" s="226">
        <v>0</v>
      </c>
      <c r="T152" s="227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8" t="s">
        <v>2396</v>
      </c>
      <c r="AT152" s="228" t="s">
        <v>149</v>
      </c>
      <c r="AU152" s="228" t="s">
        <v>82</v>
      </c>
      <c r="AY152" s="14" t="s">
        <v>147</v>
      </c>
      <c r="BE152" s="229">
        <f>IF(N152="základní",J152,0)</f>
        <v>0</v>
      </c>
      <c r="BF152" s="229">
        <f>IF(N152="snížená",J152,0)</f>
        <v>0</v>
      </c>
      <c r="BG152" s="229">
        <f>IF(N152="zákl. přenesená",J152,0)</f>
        <v>0</v>
      </c>
      <c r="BH152" s="229">
        <f>IF(N152="sníž. přenesená",J152,0)</f>
        <v>0</v>
      </c>
      <c r="BI152" s="229">
        <f>IF(N152="nulová",J152,0)</f>
        <v>0</v>
      </c>
      <c r="BJ152" s="14" t="s">
        <v>78</v>
      </c>
      <c r="BK152" s="229">
        <f>ROUND(I152*H152,2)</f>
        <v>0</v>
      </c>
      <c r="BL152" s="14" t="s">
        <v>2396</v>
      </c>
      <c r="BM152" s="228" t="s">
        <v>2471</v>
      </c>
    </row>
    <row r="153" s="2" customFormat="1" ht="16.5" customHeight="1">
      <c r="A153" s="35"/>
      <c r="B153" s="36"/>
      <c r="C153" s="216" t="s">
        <v>263</v>
      </c>
      <c r="D153" s="216" t="s">
        <v>149</v>
      </c>
      <c r="E153" s="217" t="s">
        <v>2472</v>
      </c>
      <c r="F153" s="218" t="s">
        <v>2473</v>
      </c>
      <c r="G153" s="219" t="s">
        <v>863</v>
      </c>
      <c r="H153" s="220">
        <v>1</v>
      </c>
      <c r="I153" s="221"/>
      <c r="J153" s="222">
        <f>ROUND(I153*H153,2)</f>
        <v>0</v>
      </c>
      <c r="K153" s="223"/>
      <c r="L153" s="41"/>
      <c r="M153" s="224" t="s">
        <v>1</v>
      </c>
      <c r="N153" s="225" t="s">
        <v>38</v>
      </c>
      <c r="O153" s="88"/>
      <c r="P153" s="226">
        <f>O153*H153</f>
        <v>0</v>
      </c>
      <c r="Q153" s="226">
        <v>0</v>
      </c>
      <c r="R153" s="226">
        <f>Q153*H153</f>
        <v>0</v>
      </c>
      <c r="S153" s="226">
        <v>0</v>
      </c>
      <c r="T153" s="227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8" t="s">
        <v>2396</v>
      </c>
      <c r="AT153" s="228" t="s">
        <v>149</v>
      </c>
      <c r="AU153" s="228" t="s">
        <v>82</v>
      </c>
      <c r="AY153" s="14" t="s">
        <v>147</v>
      </c>
      <c r="BE153" s="229">
        <f>IF(N153="základní",J153,0)</f>
        <v>0</v>
      </c>
      <c r="BF153" s="229">
        <f>IF(N153="snížená",J153,0)</f>
        <v>0</v>
      </c>
      <c r="BG153" s="229">
        <f>IF(N153="zákl. přenesená",J153,0)</f>
        <v>0</v>
      </c>
      <c r="BH153" s="229">
        <f>IF(N153="sníž. přenesená",J153,0)</f>
        <v>0</v>
      </c>
      <c r="BI153" s="229">
        <f>IF(N153="nulová",J153,0)</f>
        <v>0</v>
      </c>
      <c r="BJ153" s="14" t="s">
        <v>78</v>
      </c>
      <c r="BK153" s="229">
        <f>ROUND(I153*H153,2)</f>
        <v>0</v>
      </c>
      <c r="BL153" s="14" t="s">
        <v>2396</v>
      </c>
      <c r="BM153" s="228" t="s">
        <v>2474</v>
      </c>
    </row>
    <row r="154" s="12" customFormat="1" ht="22.8" customHeight="1">
      <c r="A154" s="12"/>
      <c r="B154" s="200"/>
      <c r="C154" s="201"/>
      <c r="D154" s="202" t="s">
        <v>72</v>
      </c>
      <c r="E154" s="214" t="s">
        <v>2475</v>
      </c>
      <c r="F154" s="214" t="s">
        <v>2476</v>
      </c>
      <c r="G154" s="201"/>
      <c r="H154" s="201"/>
      <c r="I154" s="204"/>
      <c r="J154" s="215">
        <f>BK154</f>
        <v>0</v>
      </c>
      <c r="K154" s="201"/>
      <c r="L154" s="206"/>
      <c r="M154" s="207"/>
      <c r="N154" s="208"/>
      <c r="O154" s="208"/>
      <c r="P154" s="209">
        <f>P155</f>
        <v>0</v>
      </c>
      <c r="Q154" s="208"/>
      <c r="R154" s="209">
        <f>R155</f>
        <v>0</v>
      </c>
      <c r="S154" s="208"/>
      <c r="T154" s="210">
        <f>T155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1" t="s">
        <v>91</v>
      </c>
      <c r="AT154" s="212" t="s">
        <v>72</v>
      </c>
      <c r="AU154" s="212" t="s">
        <v>78</v>
      </c>
      <c r="AY154" s="211" t="s">
        <v>147</v>
      </c>
      <c r="BK154" s="213">
        <f>BK155</f>
        <v>0</v>
      </c>
    </row>
    <row r="155" s="2" customFormat="1" ht="16.5" customHeight="1">
      <c r="A155" s="35"/>
      <c r="B155" s="36"/>
      <c r="C155" s="216" t="s">
        <v>267</v>
      </c>
      <c r="D155" s="216" t="s">
        <v>149</v>
      </c>
      <c r="E155" s="217" t="s">
        <v>2477</v>
      </c>
      <c r="F155" s="218" t="s">
        <v>2478</v>
      </c>
      <c r="G155" s="219" t="s">
        <v>863</v>
      </c>
      <c r="H155" s="220">
        <v>1</v>
      </c>
      <c r="I155" s="221"/>
      <c r="J155" s="222">
        <f>ROUND(I155*H155,2)</f>
        <v>0</v>
      </c>
      <c r="K155" s="223"/>
      <c r="L155" s="41"/>
      <c r="M155" s="241" t="s">
        <v>1</v>
      </c>
      <c r="N155" s="242" t="s">
        <v>38</v>
      </c>
      <c r="O155" s="243"/>
      <c r="P155" s="244">
        <f>O155*H155</f>
        <v>0</v>
      </c>
      <c r="Q155" s="244">
        <v>0</v>
      </c>
      <c r="R155" s="244">
        <f>Q155*H155</f>
        <v>0</v>
      </c>
      <c r="S155" s="244">
        <v>0</v>
      </c>
      <c r="T155" s="245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8" t="s">
        <v>2396</v>
      </c>
      <c r="AT155" s="228" t="s">
        <v>149</v>
      </c>
      <c r="AU155" s="228" t="s">
        <v>82</v>
      </c>
      <c r="AY155" s="14" t="s">
        <v>147</v>
      </c>
      <c r="BE155" s="229">
        <f>IF(N155="základní",J155,0)</f>
        <v>0</v>
      </c>
      <c r="BF155" s="229">
        <f>IF(N155="snížená",J155,0)</f>
        <v>0</v>
      </c>
      <c r="BG155" s="229">
        <f>IF(N155="zákl. přenesená",J155,0)</f>
        <v>0</v>
      </c>
      <c r="BH155" s="229">
        <f>IF(N155="sníž. přenesená",J155,0)</f>
        <v>0</v>
      </c>
      <c r="BI155" s="229">
        <f>IF(N155="nulová",J155,0)</f>
        <v>0</v>
      </c>
      <c r="BJ155" s="14" t="s">
        <v>78</v>
      </c>
      <c r="BK155" s="229">
        <f>ROUND(I155*H155,2)</f>
        <v>0</v>
      </c>
      <c r="BL155" s="14" t="s">
        <v>2396</v>
      </c>
      <c r="BM155" s="228" t="s">
        <v>2479</v>
      </c>
    </row>
    <row r="156" s="2" customFormat="1" ht="6.96" customHeight="1">
      <c r="A156" s="35"/>
      <c r="B156" s="63"/>
      <c r="C156" s="64"/>
      <c r="D156" s="64"/>
      <c r="E156" s="64"/>
      <c r="F156" s="64"/>
      <c r="G156" s="64"/>
      <c r="H156" s="64"/>
      <c r="I156" s="64"/>
      <c r="J156" s="64"/>
      <c r="K156" s="64"/>
      <c r="L156" s="41"/>
      <c r="M156" s="35"/>
      <c r="O156" s="35"/>
      <c r="P156" s="35"/>
      <c r="Q156" s="35"/>
      <c r="R156" s="35"/>
      <c r="S156" s="35"/>
      <c r="T156" s="35"/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</row>
  </sheetData>
  <sheetProtection sheet="1" autoFilter="0" formatColumns="0" formatRows="0" objects="1" scenarios="1" spinCount="100000" saltValue="+w+cJ3T1zfydAi1RrlICIQbxdVCMNCFIDTOxOiGNSy7VxsNB775eP+aeDsozv661CdVCiyhWambylLsHtdhOaw==" hashValue="/5ohLU1fHcMpN84zy1RK4oG0x6kk1MTeDKklqo5AHmzDeVTONmbwCxNmdbNlGVGr9CoRwfJoWMoUEzzLnkxK5w==" algorithmName="SHA-512" password="CC35"/>
  <autoFilter ref="C122:K155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2024-01-31T21:18:44Z</dcterms:created>
  <dcterms:modified xsi:type="dcterms:W3CDTF">2024-01-31T21:18:49Z</dcterms:modified>
</cp:coreProperties>
</file>