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sechovec22\MS\MS Parlerova\SPC\PD Kocourek\super_final_PD\"/>
    </mc:Choice>
  </mc:AlternateContent>
  <bookViews>
    <workbookView xWindow="0" yWindow="0" windowWidth="28800" windowHeight="12030" activeTab="1"/>
  </bookViews>
  <sheets>
    <sheet name="Rekapitulace stavby" sheetId="1" r:id="rId1"/>
    <sheet name="01 - Stavební část" sheetId="2" r:id="rId2"/>
    <sheet name="02 - Zdravotní technika" sheetId="3" r:id="rId3"/>
    <sheet name="03 - Vytápění" sheetId="4" r:id="rId4"/>
    <sheet name="04 - Elektroinstalace" sheetId="5" r:id="rId5"/>
    <sheet name="05 - Mobiliář" sheetId="6" r:id="rId6"/>
    <sheet name="VRN - Vedlejší a ostatní ..." sheetId="7" r:id="rId7"/>
    <sheet name="Seznam figur" sheetId="8" r:id="rId8"/>
    <sheet name="Pokyny pro vyplnění" sheetId="9" r:id="rId9"/>
  </sheets>
  <definedNames>
    <definedName name="_xlnm._FilterDatabase" localSheetId="1" hidden="1">'01 - Stavební část'!$C$98:$K$912</definedName>
    <definedName name="_xlnm._FilterDatabase" localSheetId="2" hidden="1">'02 - Zdravotní technika'!$C$84:$K$114</definedName>
    <definedName name="_xlnm._FilterDatabase" localSheetId="3" hidden="1">'03 - Vytápění'!$C$85:$K$110</definedName>
    <definedName name="_xlnm._FilterDatabase" localSheetId="4" hidden="1">'04 - Elektroinstalace'!$C$87:$K$135</definedName>
    <definedName name="_xlnm._FilterDatabase" localSheetId="5" hidden="1">'05 - Mobiliář'!$C$79:$K$169</definedName>
    <definedName name="_xlnm._FilterDatabase" localSheetId="6" hidden="1">'VRN - Vedlejší a ostatní ...'!$C$83:$K$108</definedName>
    <definedName name="_xlnm.Print_Titles" localSheetId="1">'01 - Stavební část'!$98:$98</definedName>
    <definedName name="_xlnm.Print_Titles" localSheetId="2">'02 - Zdravotní technika'!$84:$84</definedName>
    <definedName name="_xlnm.Print_Titles" localSheetId="3">'03 - Vytápění'!$85:$85</definedName>
    <definedName name="_xlnm.Print_Titles" localSheetId="4">'04 - Elektroinstalace'!$87:$87</definedName>
    <definedName name="_xlnm.Print_Titles" localSheetId="5">'05 - Mobiliář'!$79:$79</definedName>
    <definedName name="_xlnm.Print_Titles" localSheetId="0">'Rekapitulace stavby'!$52:$52</definedName>
    <definedName name="_xlnm.Print_Titles" localSheetId="7">'Seznam figur'!$9:$9</definedName>
    <definedName name="_xlnm.Print_Titles" localSheetId="6">'VRN - Vedlejší a ostatní ...'!$83:$83</definedName>
    <definedName name="_xlnm.Print_Area" localSheetId="1">'01 - Stavební část'!$C$4:$J$39,'01 - Stavební část'!$C$45:$J$80,'01 - Stavební část'!$C$86:$K$912</definedName>
    <definedName name="_xlnm.Print_Area" localSheetId="2">'02 - Zdravotní technika'!$C$4:$J$39,'02 - Zdravotní technika'!$C$45:$J$66,'02 - Zdravotní technika'!$C$72:$K$114</definedName>
    <definedName name="_xlnm.Print_Area" localSheetId="3">'03 - Vytápění'!$C$4:$J$39,'03 - Vytápění'!$C$45:$J$67,'03 - Vytápění'!$C$73:$K$110</definedName>
    <definedName name="_xlnm.Print_Area" localSheetId="4">'04 - Elektroinstalace'!$C$4:$J$39,'04 - Elektroinstalace'!$C$45:$J$69,'04 - Elektroinstalace'!$C$75:$K$135</definedName>
    <definedName name="_xlnm.Print_Area" localSheetId="5">'05 - Mobiliář'!$C$4:$J$39,'05 - Mobiliář'!$C$45:$J$61,'05 - Mobiliář'!$C$67:$K$169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stavby'!$C$42:$AQ$61</definedName>
    <definedName name="_xlnm.Print_Area" localSheetId="7">'Seznam figur'!$C$4:$G$401</definedName>
    <definedName name="_xlnm.Print_Area" localSheetId="6">'VRN - Vedlejší a ostatní ...'!$C$4:$J$39,'VRN - Vedlejší a ostatní ...'!$C$45:$J$65,'VRN - Vedlejší a ostatní ...'!$C$71:$K$108</definedName>
  </definedNames>
  <calcPr calcId="162913"/>
</workbook>
</file>

<file path=xl/calcChain.xml><?xml version="1.0" encoding="utf-8"?>
<calcChain xmlns="http://schemas.openxmlformats.org/spreadsheetml/2006/main">
  <c r="D7" i="8" l="1"/>
  <c r="J37" i="7"/>
  <c r="J36" i="7"/>
  <c r="AY60" i="1" s="1"/>
  <c r="J35" i="7"/>
  <c r="AX60" i="1" s="1"/>
  <c r="BI106" i="7"/>
  <c r="BH106" i="7"/>
  <c r="BG106" i="7"/>
  <c r="BF106" i="7"/>
  <c r="T106" i="7"/>
  <c r="T105" i="7"/>
  <c r="R106" i="7"/>
  <c r="R105" i="7" s="1"/>
  <c r="P106" i="7"/>
  <c r="P105" i="7" s="1"/>
  <c r="BI102" i="7"/>
  <c r="BH102" i="7"/>
  <c r="BG102" i="7"/>
  <c r="BF102" i="7"/>
  <c r="T102" i="7"/>
  <c r="T101" i="7" s="1"/>
  <c r="R102" i="7"/>
  <c r="R101" i="7" s="1"/>
  <c r="P102" i="7"/>
  <c r="P101" i="7" s="1"/>
  <c r="BI99" i="7"/>
  <c r="BH99" i="7"/>
  <c r="BG99" i="7"/>
  <c r="BF99" i="7"/>
  <c r="T99" i="7"/>
  <c r="R99" i="7"/>
  <c r="P99" i="7"/>
  <c r="BI97" i="7"/>
  <c r="BH97" i="7"/>
  <c r="BG97" i="7"/>
  <c r="BF97" i="7"/>
  <c r="T97" i="7"/>
  <c r="R97" i="7"/>
  <c r="P97" i="7"/>
  <c r="BI94" i="7"/>
  <c r="BH94" i="7"/>
  <c r="BG94" i="7"/>
  <c r="BF94" i="7"/>
  <c r="T94" i="7"/>
  <c r="R94" i="7"/>
  <c r="P94" i="7"/>
  <c r="BI91" i="7"/>
  <c r="BH91" i="7"/>
  <c r="BG91" i="7"/>
  <c r="BF91" i="7"/>
  <c r="T91" i="7"/>
  <c r="R91" i="7"/>
  <c r="P91" i="7"/>
  <c r="BI87" i="7"/>
  <c r="BH87" i="7"/>
  <c r="BG87" i="7"/>
  <c r="BF87" i="7"/>
  <c r="T87" i="7"/>
  <c r="T86" i="7" s="1"/>
  <c r="R87" i="7"/>
  <c r="R86" i="7" s="1"/>
  <c r="P87" i="7"/>
  <c r="P86" i="7" s="1"/>
  <c r="J81" i="7"/>
  <c r="J80" i="7"/>
  <c r="F80" i="7"/>
  <c r="F78" i="7"/>
  <c r="E76" i="7"/>
  <c r="J55" i="7"/>
  <c r="J54" i="7"/>
  <c r="F54" i="7"/>
  <c r="F52" i="7"/>
  <c r="E50" i="7"/>
  <c r="J18" i="7"/>
  <c r="E18" i="7"/>
  <c r="F81" i="7" s="1"/>
  <c r="J17" i="7"/>
  <c r="J12" i="7"/>
  <c r="J78" i="7" s="1"/>
  <c r="E7" i="7"/>
  <c r="E74" i="7" s="1"/>
  <c r="J37" i="6"/>
  <c r="J36" i="6"/>
  <c r="AY59" i="1"/>
  <c r="J35" i="6"/>
  <c r="AX59" i="1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BI115" i="6"/>
  <c r="BH115" i="6"/>
  <c r="BG115" i="6"/>
  <c r="BF115" i="6"/>
  <c r="T115" i="6"/>
  <c r="R115" i="6"/>
  <c r="P115" i="6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3" i="6"/>
  <c r="BH103" i="6"/>
  <c r="BG103" i="6"/>
  <c r="BF103" i="6"/>
  <c r="T103" i="6"/>
  <c r="R103" i="6"/>
  <c r="P103" i="6"/>
  <c r="BI100" i="6"/>
  <c r="BH100" i="6"/>
  <c r="BG100" i="6"/>
  <c r="BF100" i="6"/>
  <c r="T100" i="6"/>
  <c r="R100" i="6"/>
  <c r="P100" i="6"/>
  <c r="BI97" i="6"/>
  <c r="BH97" i="6"/>
  <c r="BG97" i="6"/>
  <c r="BF97" i="6"/>
  <c r="T97" i="6"/>
  <c r="R97" i="6"/>
  <c r="P97" i="6"/>
  <c r="BI94" i="6"/>
  <c r="BH94" i="6"/>
  <c r="BG94" i="6"/>
  <c r="BF94" i="6"/>
  <c r="T94" i="6"/>
  <c r="R94" i="6"/>
  <c r="P94" i="6"/>
  <c r="BI91" i="6"/>
  <c r="BH91" i="6"/>
  <c r="BG91" i="6"/>
  <c r="BF91" i="6"/>
  <c r="T91" i="6"/>
  <c r="R91" i="6"/>
  <c r="P91" i="6"/>
  <c r="BI88" i="6"/>
  <c r="BH88" i="6"/>
  <c r="BG88" i="6"/>
  <c r="BF88" i="6"/>
  <c r="T88" i="6"/>
  <c r="R88" i="6"/>
  <c r="P88" i="6"/>
  <c r="BI85" i="6"/>
  <c r="BH85" i="6"/>
  <c r="BG85" i="6"/>
  <c r="BF85" i="6"/>
  <c r="T85" i="6"/>
  <c r="R85" i="6"/>
  <c r="P85" i="6"/>
  <c r="BI82" i="6"/>
  <c r="BH82" i="6"/>
  <c r="BG82" i="6"/>
  <c r="BF82" i="6"/>
  <c r="T82" i="6"/>
  <c r="R82" i="6"/>
  <c r="P82" i="6"/>
  <c r="J76" i="6"/>
  <c r="F76" i="6"/>
  <c r="F74" i="6"/>
  <c r="E72" i="6"/>
  <c r="J54" i="6"/>
  <c r="F54" i="6"/>
  <c r="F52" i="6"/>
  <c r="E50" i="6"/>
  <c r="J24" i="6"/>
  <c r="E24" i="6"/>
  <c r="J77" i="6" s="1"/>
  <c r="J23" i="6"/>
  <c r="J18" i="6"/>
  <c r="E18" i="6"/>
  <c r="F55" i="6"/>
  <c r="J17" i="6"/>
  <c r="J12" i="6"/>
  <c r="J52" i="6" s="1"/>
  <c r="E7" i="6"/>
  <c r="E48" i="6" s="1"/>
  <c r="J37" i="5"/>
  <c r="J36" i="5"/>
  <c r="AY58" i="1" s="1"/>
  <c r="J35" i="5"/>
  <c r="AX58" i="1" s="1"/>
  <c r="BI135" i="5"/>
  <c r="BH135" i="5"/>
  <c r="BG135" i="5"/>
  <c r="BF135" i="5"/>
  <c r="T135" i="5"/>
  <c r="T134" i="5" s="1"/>
  <c r="R135" i="5"/>
  <c r="R134" i="5"/>
  <c r="P135" i="5"/>
  <c r="P134" i="5" s="1"/>
  <c r="BI133" i="5"/>
  <c r="BH133" i="5"/>
  <c r="BG133" i="5"/>
  <c r="BF133" i="5"/>
  <c r="T133" i="5"/>
  <c r="T132" i="5" s="1"/>
  <c r="R133" i="5"/>
  <c r="R132" i="5" s="1"/>
  <c r="P133" i="5"/>
  <c r="P132" i="5"/>
  <c r="BI131" i="5"/>
  <c r="BH131" i="5"/>
  <c r="BG131" i="5"/>
  <c r="BF131" i="5"/>
  <c r="T131" i="5"/>
  <c r="T130" i="5"/>
  <c r="R131" i="5"/>
  <c r="R130" i="5" s="1"/>
  <c r="P131" i="5"/>
  <c r="P130" i="5" s="1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J84" i="5"/>
  <c r="F84" i="5"/>
  <c r="F82" i="5"/>
  <c r="E80" i="5"/>
  <c r="J54" i="5"/>
  <c r="F54" i="5"/>
  <c r="F52" i="5"/>
  <c r="E50" i="5"/>
  <c r="J24" i="5"/>
  <c r="E24" i="5"/>
  <c r="J85" i="5" s="1"/>
  <c r="J23" i="5"/>
  <c r="J18" i="5"/>
  <c r="E18" i="5"/>
  <c r="F55" i="5" s="1"/>
  <c r="J12" i="5"/>
  <c r="J82" i="5" s="1"/>
  <c r="E7" i="5"/>
  <c r="E78" i="5"/>
  <c r="J37" i="4"/>
  <c r="J36" i="4"/>
  <c r="AY57" i="1" s="1"/>
  <c r="J35" i="4"/>
  <c r="AX57" i="1" s="1"/>
  <c r="BI110" i="4"/>
  <c r="BH110" i="4"/>
  <c r="BG110" i="4"/>
  <c r="BF110" i="4"/>
  <c r="T110" i="4"/>
  <c r="T109" i="4" s="1"/>
  <c r="R110" i="4"/>
  <c r="R109" i="4"/>
  <c r="P110" i="4"/>
  <c r="P109" i="4" s="1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T99" i="4" s="1"/>
  <c r="R100" i="4"/>
  <c r="R99" i="4" s="1"/>
  <c r="P100" i="4"/>
  <c r="P99" i="4" s="1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J82" i="4"/>
  <c r="F82" i="4"/>
  <c r="F80" i="4"/>
  <c r="E78" i="4"/>
  <c r="J54" i="4"/>
  <c r="F54" i="4"/>
  <c r="F52" i="4"/>
  <c r="E50" i="4"/>
  <c r="J24" i="4"/>
  <c r="E24" i="4"/>
  <c r="J83" i="4" s="1"/>
  <c r="J23" i="4"/>
  <c r="J18" i="4"/>
  <c r="E18" i="4"/>
  <c r="F55" i="4"/>
  <c r="J17" i="4"/>
  <c r="J12" i="4"/>
  <c r="J52" i="4" s="1"/>
  <c r="E7" i="4"/>
  <c r="E48" i="4"/>
  <c r="J37" i="3"/>
  <c r="J36" i="3"/>
  <c r="AY56" i="1" s="1"/>
  <c r="J35" i="3"/>
  <c r="AX56" i="1" s="1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T102" i="3" s="1"/>
  <c r="R103" i="3"/>
  <c r="R102" i="3" s="1"/>
  <c r="P103" i="3"/>
  <c r="P102" i="3" s="1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J81" i="3"/>
  <c r="F81" i="3"/>
  <c r="F79" i="3"/>
  <c r="E77" i="3"/>
  <c r="J54" i="3"/>
  <c r="F54" i="3"/>
  <c r="F52" i="3"/>
  <c r="E50" i="3"/>
  <c r="J24" i="3"/>
  <c r="E24" i="3"/>
  <c r="J82" i="3" s="1"/>
  <c r="J23" i="3"/>
  <c r="J18" i="3"/>
  <c r="E18" i="3"/>
  <c r="F55" i="3" s="1"/>
  <c r="J17" i="3"/>
  <c r="J12" i="3"/>
  <c r="J79" i="3"/>
  <c r="E7" i="3"/>
  <c r="E48" i="3" s="1"/>
  <c r="J37" i="2"/>
  <c r="J36" i="2"/>
  <c r="AY55" i="1" s="1"/>
  <c r="J35" i="2"/>
  <c r="AX55" i="1" s="1"/>
  <c r="BI910" i="2"/>
  <c r="BH910" i="2"/>
  <c r="BG910" i="2"/>
  <c r="BF910" i="2"/>
  <c r="T910" i="2"/>
  <c r="R910" i="2"/>
  <c r="P910" i="2"/>
  <c r="BI907" i="2"/>
  <c r="BH907" i="2"/>
  <c r="BG907" i="2"/>
  <c r="BF907" i="2"/>
  <c r="T907" i="2"/>
  <c r="R907" i="2"/>
  <c r="P907" i="2"/>
  <c r="BI904" i="2"/>
  <c r="BH904" i="2"/>
  <c r="BG904" i="2"/>
  <c r="BF904" i="2"/>
  <c r="T904" i="2"/>
  <c r="R904" i="2"/>
  <c r="P904" i="2"/>
  <c r="BI901" i="2"/>
  <c r="BH901" i="2"/>
  <c r="BG901" i="2"/>
  <c r="BF901" i="2"/>
  <c r="T901" i="2"/>
  <c r="R901" i="2"/>
  <c r="P901" i="2"/>
  <c r="BI897" i="2"/>
  <c r="BH897" i="2"/>
  <c r="BG897" i="2"/>
  <c r="BF897" i="2"/>
  <c r="T897" i="2"/>
  <c r="R897" i="2"/>
  <c r="P897" i="2"/>
  <c r="BI891" i="2"/>
  <c r="BH891" i="2"/>
  <c r="BG891" i="2"/>
  <c r="BF891" i="2"/>
  <c r="T891" i="2"/>
  <c r="R891" i="2"/>
  <c r="P891" i="2"/>
  <c r="BI888" i="2"/>
  <c r="BH888" i="2"/>
  <c r="BG888" i="2"/>
  <c r="BF888" i="2"/>
  <c r="T888" i="2"/>
  <c r="R888" i="2"/>
  <c r="P888" i="2"/>
  <c r="BI877" i="2"/>
  <c r="BH877" i="2"/>
  <c r="BG877" i="2"/>
  <c r="BF877" i="2"/>
  <c r="T877" i="2"/>
  <c r="R877" i="2"/>
  <c r="P877" i="2"/>
  <c r="BI873" i="2"/>
  <c r="BH873" i="2"/>
  <c r="BG873" i="2"/>
  <c r="BF873" i="2"/>
  <c r="T873" i="2"/>
  <c r="R873" i="2"/>
  <c r="P873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52" i="2"/>
  <c r="BH852" i="2"/>
  <c r="BG852" i="2"/>
  <c r="BF852" i="2"/>
  <c r="T852" i="2"/>
  <c r="R852" i="2"/>
  <c r="P852" i="2"/>
  <c r="BI848" i="2"/>
  <c r="BH848" i="2"/>
  <c r="BG848" i="2"/>
  <c r="BF848" i="2"/>
  <c r="T848" i="2"/>
  <c r="R848" i="2"/>
  <c r="P848" i="2"/>
  <c r="BI845" i="2"/>
  <c r="BH845" i="2"/>
  <c r="BG845" i="2"/>
  <c r="BF845" i="2"/>
  <c r="T845" i="2"/>
  <c r="R845" i="2"/>
  <c r="P845" i="2"/>
  <c r="BI842" i="2"/>
  <c r="BH842" i="2"/>
  <c r="BG842" i="2"/>
  <c r="BF842" i="2"/>
  <c r="T842" i="2"/>
  <c r="R842" i="2"/>
  <c r="P842" i="2"/>
  <c r="BI829" i="2"/>
  <c r="BH829" i="2"/>
  <c r="BG829" i="2"/>
  <c r="BF829" i="2"/>
  <c r="T829" i="2"/>
  <c r="R829" i="2"/>
  <c r="P829" i="2"/>
  <c r="BI826" i="2"/>
  <c r="BH826" i="2"/>
  <c r="BG826" i="2"/>
  <c r="BF826" i="2"/>
  <c r="T826" i="2"/>
  <c r="R826" i="2"/>
  <c r="P826" i="2"/>
  <c r="BI823" i="2"/>
  <c r="BH823" i="2"/>
  <c r="BG823" i="2"/>
  <c r="BF823" i="2"/>
  <c r="T823" i="2"/>
  <c r="R823" i="2"/>
  <c r="P823" i="2"/>
  <c r="BI816" i="2"/>
  <c r="BH816" i="2"/>
  <c r="BG816" i="2"/>
  <c r="BF816" i="2"/>
  <c r="T816" i="2"/>
  <c r="R816" i="2"/>
  <c r="P816" i="2"/>
  <c r="BI809" i="2"/>
  <c r="BH809" i="2"/>
  <c r="BG809" i="2"/>
  <c r="BF809" i="2"/>
  <c r="T809" i="2"/>
  <c r="R809" i="2"/>
  <c r="P809" i="2"/>
  <c r="BI801" i="2"/>
  <c r="BH801" i="2"/>
  <c r="BG801" i="2"/>
  <c r="BF801" i="2"/>
  <c r="T801" i="2"/>
  <c r="R801" i="2"/>
  <c r="P801" i="2"/>
  <c r="BI794" i="2"/>
  <c r="BH794" i="2"/>
  <c r="BG794" i="2"/>
  <c r="BF794" i="2"/>
  <c r="T794" i="2"/>
  <c r="R794" i="2"/>
  <c r="P794" i="2"/>
  <c r="BI789" i="2"/>
  <c r="BH789" i="2"/>
  <c r="BG789" i="2"/>
  <c r="BF789" i="2"/>
  <c r="T789" i="2"/>
  <c r="R789" i="2"/>
  <c r="P789" i="2"/>
  <c r="BI781" i="2"/>
  <c r="BH781" i="2"/>
  <c r="BG781" i="2"/>
  <c r="BF781" i="2"/>
  <c r="T781" i="2"/>
  <c r="R781" i="2"/>
  <c r="P781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8" i="2"/>
  <c r="BH768" i="2"/>
  <c r="BG768" i="2"/>
  <c r="BF768" i="2"/>
  <c r="T768" i="2"/>
  <c r="R768" i="2"/>
  <c r="P768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49" i="2"/>
  <c r="BH749" i="2"/>
  <c r="BG749" i="2"/>
  <c r="BF749" i="2"/>
  <c r="T749" i="2"/>
  <c r="R749" i="2"/>
  <c r="P749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33" i="2"/>
  <c r="BH733" i="2"/>
  <c r="BG733" i="2"/>
  <c r="BF733" i="2"/>
  <c r="T733" i="2"/>
  <c r="R733" i="2"/>
  <c r="P733" i="2"/>
  <c r="BI729" i="2"/>
  <c r="BH729" i="2"/>
  <c r="BG729" i="2"/>
  <c r="BF729" i="2"/>
  <c r="T729" i="2"/>
  <c r="R729" i="2"/>
  <c r="P729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6" i="2"/>
  <c r="BH696" i="2"/>
  <c r="BG696" i="2"/>
  <c r="BF696" i="2"/>
  <c r="T696" i="2"/>
  <c r="R696" i="2"/>
  <c r="P696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2" i="2"/>
  <c r="BH682" i="2"/>
  <c r="BG682" i="2"/>
  <c r="BF682" i="2"/>
  <c r="T682" i="2"/>
  <c r="R682" i="2"/>
  <c r="P682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T666" i="2"/>
  <c r="R667" i="2"/>
  <c r="R666" i="2" s="1"/>
  <c r="P667" i="2"/>
  <c r="P666" i="2"/>
  <c r="BI664" i="2"/>
  <c r="BH664" i="2"/>
  <c r="BG664" i="2"/>
  <c r="BF664" i="2"/>
  <c r="T664" i="2"/>
  <c r="R664" i="2"/>
  <c r="P664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2" i="2"/>
  <c r="BH642" i="2"/>
  <c r="BG642" i="2"/>
  <c r="BF642" i="2"/>
  <c r="T642" i="2"/>
  <c r="R642" i="2"/>
  <c r="P642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2" i="2"/>
  <c r="BH612" i="2"/>
  <c r="BG612" i="2"/>
  <c r="BF612" i="2"/>
  <c r="T612" i="2"/>
  <c r="R612" i="2"/>
  <c r="P612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5" i="2"/>
  <c r="BH605" i="2"/>
  <c r="BG605" i="2"/>
  <c r="BF605" i="2"/>
  <c r="T605" i="2"/>
  <c r="R605" i="2"/>
  <c r="P605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8" i="2"/>
  <c r="BH558" i="2"/>
  <c r="BG558" i="2"/>
  <c r="BF558" i="2"/>
  <c r="T558" i="2"/>
  <c r="T557" i="2" s="1"/>
  <c r="R558" i="2"/>
  <c r="R557" i="2"/>
  <c r="P558" i="2"/>
  <c r="P557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26" i="2"/>
  <c r="BH526" i="2"/>
  <c r="BG526" i="2"/>
  <c r="BF526" i="2"/>
  <c r="T526" i="2"/>
  <c r="R526" i="2"/>
  <c r="P526" i="2"/>
  <c r="BI521" i="2"/>
  <c r="BH521" i="2"/>
  <c r="BG521" i="2"/>
  <c r="BF521" i="2"/>
  <c r="T521" i="2"/>
  <c r="R521" i="2"/>
  <c r="P521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5" i="2"/>
  <c r="BH505" i="2"/>
  <c r="BG505" i="2"/>
  <c r="BF505" i="2"/>
  <c r="T505" i="2"/>
  <c r="R505" i="2"/>
  <c r="P505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89" i="2"/>
  <c r="BH489" i="2"/>
  <c r="BG489" i="2"/>
  <c r="BF489" i="2"/>
  <c r="T489" i="2"/>
  <c r="R489" i="2"/>
  <c r="P489" i="2"/>
  <c r="BI485" i="2"/>
  <c r="BH485" i="2"/>
  <c r="BG485" i="2"/>
  <c r="BF485" i="2"/>
  <c r="T485" i="2"/>
  <c r="R485" i="2"/>
  <c r="P485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4" i="2"/>
  <c r="BH474" i="2"/>
  <c r="BG474" i="2"/>
  <c r="BF474" i="2"/>
  <c r="T474" i="2"/>
  <c r="R474" i="2"/>
  <c r="P474" i="2"/>
  <c r="BI468" i="2"/>
  <c r="BH468" i="2"/>
  <c r="BG468" i="2"/>
  <c r="BF468" i="2"/>
  <c r="T468" i="2"/>
  <c r="R468" i="2"/>
  <c r="P468" i="2"/>
  <c r="BI464" i="2"/>
  <c r="BH464" i="2"/>
  <c r="BG464" i="2"/>
  <c r="BF464" i="2"/>
  <c r="T464" i="2"/>
  <c r="R464" i="2"/>
  <c r="P464" i="2"/>
  <c r="BI460" i="2"/>
  <c r="BH460" i="2"/>
  <c r="BG460" i="2"/>
  <c r="BF460" i="2"/>
  <c r="T460" i="2"/>
  <c r="R460" i="2"/>
  <c r="P460" i="2"/>
  <c r="BI452" i="2"/>
  <c r="BH452" i="2"/>
  <c r="BG452" i="2"/>
  <c r="BF452" i="2"/>
  <c r="T452" i="2"/>
  <c r="R452" i="2"/>
  <c r="P452" i="2"/>
  <c r="BI445" i="2"/>
  <c r="BH445" i="2"/>
  <c r="BG445" i="2"/>
  <c r="BF445" i="2"/>
  <c r="T445" i="2"/>
  <c r="R445" i="2"/>
  <c r="P445" i="2"/>
  <c r="BI439" i="2"/>
  <c r="BH439" i="2"/>
  <c r="BG439" i="2"/>
  <c r="BF439" i="2"/>
  <c r="T439" i="2"/>
  <c r="R439" i="2"/>
  <c r="P439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0" i="2"/>
  <c r="BH420" i="2"/>
  <c r="BG420" i="2"/>
  <c r="BF420" i="2"/>
  <c r="T420" i="2"/>
  <c r="R420" i="2"/>
  <c r="P420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288" i="2"/>
  <c r="BH288" i="2"/>
  <c r="BG288" i="2"/>
  <c r="BF288" i="2"/>
  <c r="T288" i="2"/>
  <c r="R288" i="2"/>
  <c r="P288" i="2"/>
  <c r="BI282" i="2"/>
  <c r="BH282" i="2"/>
  <c r="BG282" i="2"/>
  <c r="BF282" i="2"/>
  <c r="T282" i="2"/>
  <c r="R282" i="2"/>
  <c r="P282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2" i="2"/>
  <c r="BH192" i="2"/>
  <c r="BG192" i="2"/>
  <c r="BF192" i="2"/>
  <c r="T192" i="2"/>
  <c r="R192" i="2"/>
  <c r="P192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J96" i="2"/>
  <c r="J95" i="2"/>
  <c r="F95" i="2"/>
  <c r="F93" i="2"/>
  <c r="E91" i="2"/>
  <c r="J55" i="2"/>
  <c r="J54" i="2"/>
  <c r="F54" i="2"/>
  <c r="F52" i="2"/>
  <c r="E50" i="2"/>
  <c r="J18" i="2"/>
  <c r="E18" i="2"/>
  <c r="F96" i="2" s="1"/>
  <c r="J17" i="2"/>
  <c r="J12" i="2"/>
  <c r="J52" i="2" s="1"/>
  <c r="E7" i="2"/>
  <c r="E89" i="2"/>
  <c r="L50" i="1"/>
  <c r="AM50" i="1"/>
  <c r="AM49" i="1"/>
  <c r="L49" i="1"/>
  <c r="AM47" i="1"/>
  <c r="L47" i="1"/>
  <c r="L45" i="1"/>
  <c r="L44" i="1"/>
  <c r="J774" i="2"/>
  <c r="J712" i="2"/>
  <c r="J669" i="2"/>
  <c r="J589" i="2"/>
  <c r="BK540" i="2"/>
  <c r="J445" i="2"/>
  <c r="BK398" i="2"/>
  <c r="BK324" i="2"/>
  <c r="J211" i="2"/>
  <c r="J132" i="2"/>
  <c r="J901" i="2"/>
  <c r="BK717" i="2"/>
  <c r="BK655" i="2"/>
  <c r="BK558" i="2"/>
  <c r="BK481" i="2"/>
  <c r="J402" i="2"/>
  <c r="BK276" i="2"/>
  <c r="J162" i="2"/>
  <c r="J864" i="2"/>
  <c r="J826" i="2"/>
  <c r="BK729" i="2"/>
  <c r="BK675" i="2"/>
  <c r="J620" i="2"/>
  <c r="J562" i="2"/>
  <c r="J540" i="2"/>
  <c r="J433" i="2"/>
  <c r="J395" i="2"/>
  <c r="J342" i="2"/>
  <c r="J244" i="2"/>
  <c r="J149" i="2"/>
  <c r="BK101" i="3"/>
  <c r="BK105" i="3"/>
  <c r="J88" i="3"/>
  <c r="J91" i="3"/>
  <c r="J90" i="4"/>
  <c r="BK90" i="4"/>
  <c r="J133" i="5"/>
  <c r="BK112" i="5"/>
  <c r="BK133" i="5"/>
  <c r="BK113" i="5"/>
  <c r="BK104" i="5"/>
  <c r="BK103" i="6"/>
  <c r="J142" i="6"/>
  <c r="BK163" i="6"/>
  <c r="BK100" i="6"/>
  <c r="J102" i="7"/>
  <c r="J823" i="2"/>
  <c r="J729" i="2"/>
  <c r="BK673" i="2"/>
  <c r="BK647" i="2"/>
  <c r="BK620" i="2"/>
  <c r="BK567" i="2"/>
  <c r="J521" i="2"/>
  <c r="J489" i="2"/>
  <c r="J439" i="2"/>
  <c r="J400" i="2"/>
  <c r="J369" i="2"/>
  <c r="BK318" i="2"/>
  <c r="BK244" i="2"/>
  <c r="J216" i="2"/>
  <c r="BK179" i="2"/>
  <c r="BK116" i="2"/>
  <c r="J904" i="2"/>
  <c r="BK794" i="2"/>
  <c r="J715" i="2"/>
  <c r="J667" i="2"/>
  <c r="J617" i="2"/>
  <c r="BK549" i="2"/>
  <c r="J501" i="2"/>
  <c r="J411" i="2"/>
  <c r="J378" i="2"/>
  <c r="BK315" i="2"/>
  <c r="BK224" i="2"/>
  <c r="BK153" i="2"/>
  <c r="BK877" i="2"/>
  <c r="J870" i="2"/>
  <c r="BK862" i="2"/>
  <c r="BK852" i="2"/>
  <c r="BK845" i="2"/>
  <c r="J829" i="2"/>
  <c r="J775" i="2"/>
  <c r="J743" i="2"/>
  <c r="BK719" i="2"/>
  <c r="J696" i="2"/>
  <c r="BK671" i="2"/>
  <c r="BK628" i="2"/>
  <c r="BK591" i="2"/>
  <c r="J546" i="2"/>
  <c r="J515" i="2"/>
  <c r="BK485" i="2"/>
  <c r="BK430" i="2"/>
  <c r="BK385" i="2"/>
  <c r="J315" i="2"/>
  <c r="J250" i="2"/>
  <c r="BK172" i="2"/>
  <c r="J112" i="2"/>
  <c r="BK107" i="3"/>
  <c r="J89" i="3"/>
  <c r="J99" i="3"/>
  <c r="J110" i="3"/>
  <c r="J96" i="3"/>
  <c r="J104" i="4"/>
  <c r="BK108" i="4"/>
  <c r="J89" i="4"/>
  <c r="BK100" i="4"/>
  <c r="BK131" i="5"/>
  <c r="J121" i="5"/>
  <c r="J107" i="5"/>
  <c r="BK127" i="5"/>
  <c r="J112" i="5"/>
  <c r="BK96" i="5"/>
  <c r="BK125" i="5"/>
  <c r="BK121" i="5"/>
  <c r="BK118" i="5"/>
  <c r="J111" i="5"/>
  <c r="BK98" i="5"/>
  <c r="J133" i="6"/>
  <c r="BK169" i="6"/>
  <c r="BK145" i="6"/>
  <c r="BK94" i="6"/>
  <c r="J139" i="6"/>
  <c r="J94" i="6"/>
  <c r="J106" i="7"/>
  <c r="BK809" i="2"/>
  <c r="BK722" i="2"/>
  <c r="J671" i="2"/>
  <c r="J612" i="2"/>
  <c r="J537" i="2"/>
  <c r="J460" i="2"/>
  <c r="BK409" i="2"/>
  <c r="BK342" i="2"/>
  <c r="J252" i="2"/>
  <c r="J207" i="2"/>
  <c r="J106" i="2"/>
  <c r="BK870" i="2"/>
  <c r="J719" i="2"/>
  <c r="J645" i="2"/>
  <c r="J567" i="2"/>
  <c r="BK509" i="2"/>
  <c r="BK435" i="2"/>
  <c r="BK359" i="2"/>
  <c r="BK238" i="2"/>
  <c r="J156" i="2"/>
  <c r="J891" i="2"/>
  <c r="BK829" i="2"/>
  <c r="BK781" i="2"/>
  <c r="J733" i="2"/>
  <c r="J695" i="2"/>
  <c r="J647" i="2"/>
  <c r="J591" i="2"/>
  <c r="BK501" i="2"/>
  <c r="BK445" i="2"/>
  <c r="BK378" i="2"/>
  <c r="J282" i="2"/>
  <c r="J192" i="2"/>
  <c r="J112" i="3"/>
  <c r="BK99" i="3"/>
  <c r="J98" i="3"/>
  <c r="BK109" i="3"/>
  <c r="BK107" i="4"/>
  <c r="J97" i="4"/>
  <c r="BK104" i="4"/>
  <c r="J125" i="5"/>
  <c r="J113" i="5"/>
  <c r="BK126" i="5"/>
  <c r="BK111" i="5"/>
  <c r="BK166" i="6"/>
  <c r="BK106" i="6"/>
  <c r="BK85" i="6"/>
  <c r="BK130" i="6"/>
  <c r="J91" i="6"/>
  <c r="BK106" i="7"/>
  <c r="BK759" i="2"/>
  <c r="J699" i="2"/>
  <c r="J639" i="2"/>
  <c r="J570" i="2"/>
  <c r="J485" i="2"/>
  <c r="BK425" i="2"/>
  <c r="J375" i="2"/>
  <c r="BK288" i="2"/>
  <c r="BK250" i="2"/>
  <c r="J172" i="2"/>
  <c r="J907" i="2"/>
  <c r="BK801" i="2"/>
  <c r="BK695" i="2"/>
  <c r="J607" i="2"/>
  <c r="J543" i="2"/>
  <c r="BK420" i="2"/>
  <c r="BK352" i="2"/>
  <c r="BK233" i="2"/>
  <c r="J116" i="2"/>
  <c r="J848" i="2"/>
  <c r="J794" i="2"/>
  <c r="BK768" i="2"/>
  <c r="BK699" i="2"/>
  <c r="J655" i="2"/>
  <c r="BK593" i="2"/>
  <c r="BK512" i="2"/>
  <c r="BK460" i="2"/>
  <c r="BK402" i="2"/>
  <c r="BK258" i="2"/>
  <c r="J175" i="2"/>
  <c r="J111" i="3"/>
  <c r="BK95" i="3"/>
  <c r="BK96" i="3"/>
  <c r="BK106" i="3"/>
  <c r="J102" i="4"/>
  <c r="BK95" i="4"/>
  <c r="BK98" i="4"/>
  <c r="J123" i="5"/>
  <c r="J94" i="5"/>
  <c r="J110" i="5"/>
  <c r="J163" i="6"/>
  <c r="J166" i="6"/>
  <c r="BK115" i="6"/>
  <c r="J154" i="6"/>
  <c r="BK99" i="7"/>
  <c r="J97" i="7"/>
  <c r="BK775" i="2"/>
  <c r="BK725" i="2"/>
  <c r="J703" i="2"/>
  <c r="J658" i="2"/>
  <c r="BK637" i="2"/>
  <c r="J575" i="2"/>
  <c r="BK546" i="2"/>
  <c r="BK474" i="2"/>
  <c r="J427" i="2"/>
  <c r="J392" i="2"/>
  <c r="J364" i="2"/>
  <c r="BK340" i="2"/>
  <c r="J270" i="2"/>
  <c r="J238" i="2"/>
  <c r="BK156" i="2"/>
  <c r="J102" i="2"/>
  <c r="BK888" i="2"/>
  <c r="BK867" i="2"/>
  <c r="BK745" i="2"/>
  <c r="J652" i="2"/>
  <c r="BK589" i="2"/>
  <c r="BK533" i="2"/>
  <c r="BK468" i="2"/>
  <c r="BK433" i="2"/>
  <c r="BK354" i="2"/>
  <c r="BK270" i="2"/>
  <c r="BK207" i="2"/>
  <c r="BK112" i="2"/>
  <c r="J873" i="2"/>
  <c r="J867" i="2"/>
  <c r="BK864" i="2"/>
  <c r="J862" i="2"/>
  <c r="BK848" i="2"/>
  <c r="BK842" i="2"/>
  <c r="J809" i="2"/>
  <c r="J761" i="2"/>
  <c r="BK707" i="2"/>
  <c r="J692" i="2"/>
  <c r="J642" i="2"/>
  <c r="BK615" i="2"/>
  <c r="J572" i="2"/>
  <c r="J535" i="2"/>
  <c r="J497" i="2"/>
  <c r="BK452" i="2"/>
  <c r="BK400" i="2"/>
  <c r="J366" i="2"/>
  <c r="J273" i="2"/>
  <c r="J199" i="2"/>
  <c r="BK159" i="2"/>
  <c r="BK110" i="3"/>
  <c r="J97" i="3"/>
  <c r="J101" i="3"/>
  <c r="BK93" i="3"/>
  <c r="J107" i="3"/>
  <c r="J92" i="3"/>
  <c r="J98" i="4"/>
  <c r="BK94" i="4"/>
  <c r="J106" i="4"/>
  <c r="BK89" i="4"/>
  <c r="J126" i="5"/>
  <c r="BK110" i="5"/>
  <c r="BK92" i="5"/>
  <c r="BK114" i="5"/>
  <c r="J102" i="5"/>
  <c r="J92" i="5"/>
  <c r="BK123" i="5"/>
  <c r="J120" i="5"/>
  <c r="BK115" i="5"/>
  <c r="BK102" i="5"/>
  <c r="J160" i="6"/>
  <c r="BK97" i="6"/>
  <c r="J121" i="6"/>
  <c r="J157" i="6"/>
  <c r="J124" i="6"/>
  <c r="J85" i="6"/>
  <c r="BK97" i="7"/>
  <c r="J778" i="2"/>
  <c r="J707" i="2"/>
  <c r="BK645" i="2"/>
  <c r="BK572" i="2"/>
  <c r="J493" i="2"/>
  <c r="J430" i="2"/>
  <c r="J372" i="2"/>
  <c r="BK321" i="2"/>
  <c r="J241" i="2"/>
  <c r="BK175" i="2"/>
  <c r="J910" i="2"/>
  <c r="BK789" i="2"/>
  <c r="J677" i="2"/>
  <c r="J615" i="2"/>
  <c r="BK554" i="2"/>
  <c r="BK497" i="2"/>
  <c r="J409" i="2"/>
  <c r="BK282" i="2"/>
  <c r="BK203" i="2"/>
  <c r="J897" i="2"/>
  <c r="J852" i="2"/>
  <c r="J801" i="2"/>
  <c r="J759" i="2"/>
  <c r="BK703" i="2"/>
  <c r="J673" i="2"/>
  <c r="BK617" i="2"/>
  <c r="BK570" i="2"/>
  <c r="BK543" i="2"/>
  <c r="J468" i="2"/>
  <c r="BK414" i="2"/>
  <c r="J324" i="2"/>
  <c r="J229" i="2"/>
  <c r="BK132" i="2"/>
  <c r="J105" i="3"/>
  <c r="BK112" i="3"/>
  <c r="J114" i="3"/>
  <c r="J93" i="3"/>
  <c r="BK97" i="4"/>
  <c r="J93" i="4"/>
  <c r="BK102" i="4"/>
  <c r="J129" i="5"/>
  <c r="BK108" i="5"/>
  <c r="BK129" i="5"/>
  <c r="J108" i="5"/>
  <c r="BK154" i="6"/>
  <c r="BK157" i="6"/>
  <c r="J100" i="6"/>
  <c r="J106" i="6"/>
  <c r="BK102" i="7"/>
  <c r="J99" i="7"/>
  <c r="BK826" i="2"/>
  <c r="BK733" i="2"/>
  <c r="J682" i="2"/>
  <c r="J649" i="2"/>
  <c r="J628" i="2"/>
  <c r="J565" i="2"/>
  <c r="BK515" i="2"/>
  <c r="J464" i="2"/>
  <c r="J414" i="2"/>
  <c r="BK366" i="2"/>
  <c r="J354" i="2"/>
  <c r="J258" i="2"/>
  <c r="J233" i="2"/>
  <c r="BK192" i="2"/>
  <c r="BK149" i="2"/>
  <c r="BK910" i="2"/>
  <c r="J877" i="2"/>
  <c r="J768" i="2"/>
  <c r="J675" i="2"/>
  <c r="J631" i="2"/>
  <c r="J593" i="2"/>
  <c r="J512" i="2"/>
  <c r="BK439" i="2"/>
  <c r="BK372" i="2"/>
  <c r="J318" i="2"/>
  <c r="BK219" i="2"/>
  <c r="BK199" i="2"/>
  <c r="BK897" i="2"/>
  <c r="J842" i="2"/>
  <c r="J816" i="2"/>
  <c r="BK778" i="2"/>
  <c r="J745" i="2"/>
  <c r="BK712" i="2"/>
  <c r="BK689" i="2"/>
  <c r="BK669" i="2"/>
  <c r="BK609" i="2"/>
  <c r="BK575" i="2"/>
  <c r="J549" i="2"/>
  <c r="BK521" i="2"/>
  <c r="BK489" i="2"/>
  <c r="J425" i="2"/>
  <c r="J388" i="2"/>
  <c r="BK369" i="2"/>
  <c r="J288" i="2"/>
  <c r="BK216" i="2"/>
  <c r="BK162" i="2"/>
  <c r="BK106" i="2"/>
  <c r="J106" i="3"/>
  <c r="BK91" i="3"/>
  <c r="J100" i="3"/>
  <c r="BK113" i="3"/>
  <c r="J95" i="3"/>
  <c r="J108" i="4"/>
  <c r="BK105" i="4"/>
  <c r="J107" i="4"/>
  <c r="BK103" i="4"/>
  <c r="J91" i="4"/>
  <c r="J127" i="5"/>
  <c r="BK120" i="5"/>
  <c r="BK100" i="5"/>
  <c r="BK128" i="5"/>
  <c r="BK117" i="5"/>
  <c r="BK109" i="5"/>
  <c r="BK94" i="5"/>
  <c r="BK142" i="6"/>
  <c r="BK121" i="6"/>
  <c r="J148" i="6"/>
  <c r="J88" i="6"/>
  <c r="BK133" i="6"/>
  <c r="J115" i="6"/>
  <c r="BK88" i="6"/>
  <c r="J87" i="7"/>
  <c r="BK94" i="7"/>
  <c r="BK771" i="2"/>
  <c r="BK749" i="2"/>
  <c r="J709" i="2"/>
  <c r="J689" i="2"/>
  <c r="BK664" i="2"/>
  <c r="BK642" i="2"/>
  <c r="J609" i="2"/>
  <c r="J554" i="2"/>
  <c r="BK535" i="2"/>
  <c r="J509" i="2"/>
  <c r="J452" i="2"/>
  <c r="J416" i="2"/>
  <c r="BK411" i="2"/>
  <c r="J385" i="2"/>
  <c r="J359" i="2"/>
  <c r="J276" i="2"/>
  <c r="BK255" i="2"/>
  <c r="BK229" i="2"/>
  <c r="J203" i="2"/>
  <c r="J168" i="2"/>
  <c r="J136" i="2"/>
  <c r="BK907" i="2"/>
  <c r="BK901" i="2"/>
  <c r="BK873" i="2"/>
  <c r="J781" i="2"/>
  <c r="BK701" i="2"/>
  <c r="BK692" i="2"/>
  <c r="BK649" i="2"/>
  <c r="BK612" i="2"/>
  <c r="BK562" i="2"/>
  <c r="BK505" i="2"/>
  <c r="BK478" i="2"/>
  <c r="BK464" i="2"/>
  <c r="BK395" i="2"/>
  <c r="J362" i="2"/>
  <c r="J340" i="2"/>
  <c r="BK241" i="2"/>
  <c r="BK168" i="2"/>
  <c r="BK165" i="2"/>
  <c r="AS54" i="1"/>
  <c r="BK816" i="2"/>
  <c r="J789" i="2"/>
  <c r="J771" i="2"/>
  <c r="J725" i="2"/>
  <c r="J717" i="2"/>
  <c r="J701" i="2"/>
  <c r="BK682" i="2"/>
  <c r="BK658" i="2"/>
  <c r="BK639" i="2"/>
  <c r="BK607" i="2"/>
  <c r="BK565" i="2"/>
  <c r="J558" i="2"/>
  <c r="BK526" i="2"/>
  <c r="J505" i="2"/>
  <c r="J481" i="2"/>
  <c r="J435" i="2"/>
  <c r="BK416" i="2"/>
  <c r="BK392" i="2"/>
  <c r="J352" i="2"/>
  <c r="BK252" i="2"/>
  <c r="J219" i="2"/>
  <c r="J179" i="2"/>
  <c r="BK136" i="2"/>
  <c r="J113" i="3"/>
  <c r="BK103" i="3"/>
  <c r="BK94" i="3"/>
  <c r="BK111" i="3"/>
  <c r="BK97" i="3"/>
  <c r="BK114" i="3"/>
  <c r="BK100" i="3"/>
  <c r="BK88" i="3"/>
  <c r="J110" i="4"/>
  <c r="J94" i="4"/>
  <c r="J100" i="4"/>
  <c r="BK91" i="4"/>
  <c r="J105" i="4"/>
  <c r="J95" i="4"/>
  <c r="J128" i="5"/>
  <c r="J118" i="5"/>
  <c r="J98" i="5"/>
  <c r="J131" i="5"/>
  <c r="BK124" i="5"/>
  <c r="J104" i="5"/>
  <c r="J100" i="5"/>
  <c r="J91" i="5"/>
  <c r="J124" i="5"/>
  <c r="J122" i="5"/>
  <c r="J117" i="5"/>
  <c r="J114" i="5"/>
  <c r="J109" i="5"/>
  <c r="J169" i="6"/>
  <c r="J145" i="6"/>
  <c r="BK109" i="6"/>
  <c r="J151" i="6"/>
  <c r="J130" i="6"/>
  <c r="BK82" i="6"/>
  <c r="BK151" i="6"/>
  <c r="J109" i="6"/>
  <c r="J103" i="6"/>
  <c r="J82" i="6"/>
  <c r="J94" i="7"/>
  <c r="BK761" i="2"/>
  <c r="BK743" i="2"/>
  <c r="BK696" i="2"/>
  <c r="BK652" i="2"/>
  <c r="BK631" i="2"/>
  <c r="J552" i="2"/>
  <c r="J526" i="2"/>
  <c r="J478" i="2"/>
  <c r="J420" i="2"/>
  <c r="BK388" i="2"/>
  <c r="BK362" i="2"/>
  <c r="BK273" i="2"/>
  <c r="J224" i="2"/>
  <c r="J159" i="2"/>
  <c r="BK904" i="2"/>
  <c r="BK891" i="2"/>
  <c r="J749" i="2"/>
  <c r="BK709" i="2"/>
  <c r="J664" i="2"/>
  <c r="BK605" i="2"/>
  <c r="BK537" i="2"/>
  <c r="J474" i="2"/>
  <c r="BK375" i="2"/>
  <c r="J321" i="2"/>
  <c r="BK211" i="2"/>
  <c r="BK102" i="2"/>
  <c r="J888" i="2"/>
  <c r="J845" i="2"/>
  <c r="BK823" i="2"/>
  <c r="BK774" i="2"/>
  <c r="J722" i="2"/>
  <c r="BK715" i="2"/>
  <c r="BK677" i="2"/>
  <c r="BK667" i="2"/>
  <c r="J637" i="2"/>
  <c r="J605" i="2"/>
  <c r="BK552" i="2"/>
  <c r="J533" i="2"/>
  <c r="BK493" i="2"/>
  <c r="BK427" i="2"/>
  <c r="J398" i="2"/>
  <c r="BK364" i="2"/>
  <c r="J255" i="2"/>
  <c r="J165" i="2"/>
  <c r="J153" i="2"/>
  <c r="J109" i="3"/>
  <c r="BK92" i="3"/>
  <c r="J103" i="3"/>
  <c r="J94" i="3"/>
  <c r="BK98" i="3"/>
  <c r="BK89" i="3"/>
  <c r="J103" i="4"/>
  <c r="BK106" i="4"/>
  <c r="BK110" i="4"/>
  <c r="BK93" i="4"/>
  <c r="BK135" i="5"/>
  <c r="BK122" i="5"/>
  <c r="J96" i="5"/>
  <c r="J135" i="5"/>
  <c r="J115" i="5"/>
  <c r="BK107" i="5"/>
  <c r="BK91" i="5"/>
  <c r="BK124" i="6"/>
  <c r="BK91" i="6"/>
  <c r="BK139" i="6"/>
  <c r="BK160" i="6"/>
  <c r="BK148" i="6"/>
  <c r="J97" i="6"/>
  <c r="J91" i="7"/>
  <c r="BK91" i="7"/>
  <c r="BK87" i="7"/>
  <c r="P101" i="2" l="1"/>
  <c r="BK254" i="2"/>
  <c r="J254" i="2" s="1"/>
  <c r="J64" i="2" s="1"/>
  <c r="T254" i="2"/>
  <c r="R419" i="2"/>
  <c r="P525" i="2"/>
  <c r="BK561" i="2"/>
  <c r="J561" i="2" s="1"/>
  <c r="J69" i="2" s="1"/>
  <c r="T561" i="2"/>
  <c r="T619" i="2"/>
  <c r="R641" i="2"/>
  <c r="R668" i="2"/>
  <c r="R711" i="2"/>
  <c r="P721" i="2"/>
  <c r="BK777" i="2"/>
  <c r="J777" i="2" s="1"/>
  <c r="J76" i="2" s="1"/>
  <c r="T777" i="2"/>
  <c r="R825" i="2"/>
  <c r="T869" i="2"/>
  <c r="R900" i="2"/>
  <c r="BK87" i="3"/>
  <c r="J87" i="3" s="1"/>
  <c r="J61" i="3" s="1"/>
  <c r="T87" i="3"/>
  <c r="BK90" i="3"/>
  <c r="J90" i="3"/>
  <c r="J62" i="3" s="1"/>
  <c r="T90" i="3"/>
  <c r="P104" i="3"/>
  <c r="BK108" i="3"/>
  <c r="J108" i="3" s="1"/>
  <c r="J65" i="3" s="1"/>
  <c r="T108" i="3"/>
  <c r="BK88" i="4"/>
  <c r="J88" i="4"/>
  <c r="J61" i="4" s="1"/>
  <c r="R88" i="4"/>
  <c r="P92" i="4"/>
  <c r="T92" i="4"/>
  <c r="P96" i="4"/>
  <c r="BK101" i="4"/>
  <c r="J101" i="4" s="1"/>
  <c r="J65" i="4" s="1"/>
  <c r="T101" i="4"/>
  <c r="BK90" i="5"/>
  <c r="J90" i="5" s="1"/>
  <c r="J61" i="5" s="1"/>
  <c r="BK93" i="5"/>
  <c r="J93" i="5" s="1"/>
  <c r="J62" i="5" s="1"/>
  <c r="P93" i="5"/>
  <c r="BK106" i="5"/>
  <c r="J106" i="5" s="1"/>
  <c r="J63" i="5" s="1"/>
  <c r="T106" i="5"/>
  <c r="BK119" i="5"/>
  <c r="J119" i="5" s="1"/>
  <c r="J65" i="5" s="1"/>
  <c r="T119" i="5"/>
  <c r="BK81" i="6"/>
  <c r="J81" i="6" s="1"/>
  <c r="J60" i="6" s="1"/>
  <c r="T81" i="6"/>
  <c r="T80" i="6" s="1"/>
  <c r="BK101" i="2"/>
  <c r="J101" i="2" s="1"/>
  <c r="J61" i="2" s="1"/>
  <c r="T101" i="2"/>
  <c r="P198" i="2"/>
  <c r="T198" i="2"/>
  <c r="P237" i="2"/>
  <c r="R237" i="2"/>
  <c r="P254" i="2"/>
  <c r="BK419" i="2"/>
  <c r="J419" i="2" s="1"/>
  <c r="J65" i="2" s="1"/>
  <c r="P419" i="2"/>
  <c r="BK525" i="2"/>
  <c r="J525" i="2" s="1"/>
  <c r="J66" i="2" s="1"/>
  <c r="R525" i="2"/>
  <c r="P561" i="2"/>
  <c r="BK619" i="2"/>
  <c r="J619" i="2" s="1"/>
  <c r="J70" i="2" s="1"/>
  <c r="R619" i="2"/>
  <c r="P641" i="2"/>
  <c r="BK668" i="2"/>
  <c r="J668" i="2"/>
  <c r="J73" i="2" s="1"/>
  <c r="P668" i="2"/>
  <c r="BK711" i="2"/>
  <c r="J711" i="2" s="1"/>
  <c r="J74" i="2" s="1"/>
  <c r="BK721" i="2"/>
  <c r="J721" i="2" s="1"/>
  <c r="J75" i="2" s="1"/>
  <c r="T721" i="2"/>
  <c r="P777" i="2"/>
  <c r="BK825" i="2"/>
  <c r="J825" i="2"/>
  <c r="J77" i="2" s="1"/>
  <c r="T825" i="2"/>
  <c r="P869" i="2"/>
  <c r="BK900" i="2"/>
  <c r="J900" i="2" s="1"/>
  <c r="J79" i="2" s="1"/>
  <c r="T900" i="2"/>
  <c r="R90" i="3"/>
  <c r="T104" i="3"/>
  <c r="R108" i="3"/>
  <c r="T88" i="4"/>
  <c r="R92" i="4"/>
  <c r="T96" i="4"/>
  <c r="R101" i="4"/>
  <c r="R90" i="5"/>
  <c r="T93" i="5"/>
  <c r="P106" i="5"/>
  <c r="BK116" i="5"/>
  <c r="J116" i="5" s="1"/>
  <c r="J64" i="5" s="1"/>
  <c r="R116" i="5"/>
  <c r="R119" i="5"/>
  <c r="P81" i="6"/>
  <c r="P80" i="6"/>
  <c r="AU59" i="1" s="1"/>
  <c r="P90" i="7"/>
  <c r="P85" i="7"/>
  <c r="P84" i="7" s="1"/>
  <c r="AU60" i="1" s="1"/>
  <c r="T90" i="7"/>
  <c r="T85" i="7" s="1"/>
  <c r="T84" i="7" s="1"/>
  <c r="R101" i="2"/>
  <c r="BK198" i="2"/>
  <c r="J198" i="2" s="1"/>
  <c r="J62" i="2" s="1"/>
  <c r="R198" i="2"/>
  <c r="BK237" i="2"/>
  <c r="J237" i="2"/>
  <c r="J63" i="2" s="1"/>
  <c r="T237" i="2"/>
  <c r="R254" i="2"/>
  <c r="T419" i="2"/>
  <c r="T525" i="2"/>
  <c r="R561" i="2"/>
  <c r="P619" i="2"/>
  <c r="BK641" i="2"/>
  <c r="J641" i="2"/>
  <c r="J71" i="2" s="1"/>
  <c r="T641" i="2"/>
  <c r="T668" i="2"/>
  <c r="P711" i="2"/>
  <c r="T711" i="2"/>
  <c r="R721" i="2"/>
  <c r="R777" i="2"/>
  <c r="P825" i="2"/>
  <c r="BK869" i="2"/>
  <c r="J869" i="2" s="1"/>
  <c r="J78" i="2" s="1"/>
  <c r="R869" i="2"/>
  <c r="P900" i="2"/>
  <c r="P87" i="3"/>
  <c r="R87" i="3"/>
  <c r="P90" i="3"/>
  <c r="BK104" i="3"/>
  <c r="J104" i="3"/>
  <c r="J64" i="3" s="1"/>
  <c r="R104" i="3"/>
  <c r="P108" i="3"/>
  <c r="P88" i="4"/>
  <c r="BK92" i="4"/>
  <c r="J92" i="4"/>
  <c r="J62" i="4" s="1"/>
  <c r="BK96" i="4"/>
  <c r="J96" i="4"/>
  <c r="J63" i="4" s="1"/>
  <c r="R96" i="4"/>
  <c r="P101" i="4"/>
  <c r="P90" i="5"/>
  <c r="T90" i="5"/>
  <c r="R93" i="5"/>
  <c r="R106" i="5"/>
  <c r="P116" i="5"/>
  <c r="T116" i="5"/>
  <c r="P119" i="5"/>
  <c r="R81" i="6"/>
  <c r="R80" i="6"/>
  <c r="BK90" i="7"/>
  <c r="J90" i="7" s="1"/>
  <c r="J62" i="7" s="1"/>
  <c r="R90" i="7"/>
  <c r="R85" i="7"/>
  <c r="R84" i="7"/>
  <c r="BK666" i="2"/>
  <c r="J666" i="2" s="1"/>
  <c r="J72" i="2" s="1"/>
  <c r="BK99" i="4"/>
  <c r="J99" i="4"/>
  <c r="J64" i="4"/>
  <c r="BK134" i="5"/>
  <c r="J134" i="5" s="1"/>
  <c r="J68" i="5" s="1"/>
  <c r="BK557" i="2"/>
  <c r="J557" i="2"/>
  <c r="J67" i="2"/>
  <c r="BK102" i="3"/>
  <c r="J102" i="3" s="1"/>
  <c r="J63" i="3" s="1"/>
  <c r="BK86" i="7"/>
  <c r="J86" i="7" s="1"/>
  <c r="J61" i="7" s="1"/>
  <c r="BK105" i="7"/>
  <c r="J105" i="7" s="1"/>
  <c r="J64" i="7" s="1"/>
  <c r="BK109" i="4"/>
  <c r="J109" i="4"/>
  <c r="J66" i="4"/>
  <c r="BK130" i="5"/>
  <c r="J130" i="5" s="1"/>
  <c r="J66" i="5" s="1"/>
  <c r="BK132" i="5"/>
  <c r="J132" i="5"/>
  <c r="J67" i="5" s="1"/>
  <c r="BK101" i="7"/>
  <c r="J101" i="7" s="1"/>
  <c r="J63" i="7" s="1"/>
  <c r="E48" i="7"/>
  <c r="F55" i="7"/>
  <c r="BE91" i="7"/>
  <c r="BE99" i="7"/>
  <c r="BE106" i="7"/>
  <c r="J52" i="7"/>
  <c r="BE87" i="7"/>
  <c r="BE94" i="7"/>
  <c r="BE97" i="7"/>
  <c r="BE102" i="7"/>
  <c r="E70" i="6"/>
  <c r="J74" i="6"/>
  <c r="BE94" i="6"/>
  <c r="BE124" i="6"/>
  <c r="BE139" i="6"/>
  <c r="BE166" i="6"/>
  <c r="BE169" i="6"/>
  <c r="J55" i="6"/>
  <c r="F77" i="6"/>
  <c r="BE88" i="6"/>
  <c r="BE100" i="6"/>
  <c r="BE103" i="6"/>
  <c r="BE106" i="6"/>
  <c r="BE163" i="6"/>
  <c r="BE82" i="6"/>
  <c r="BE85" i="6"/>
  <c r="BE91" i="6"/>
  <c r="BE97" i="6"/>
  <c r="BE109" i="6"/>
  <c r="BE115" i="6"/>
  <c r="BE121" i="6"/>
  <c r="BE130" i="6"/>
  <c r="BE133" i="6"/>
  <c r="BE142" i="6"/>
  <c r="BE145" i="6"/>
  <c r="BE148" i="6"/>
  <c r="BE151" i="6"/>
  <c r="BE154" i="6"/>
  <c r="BE157" i="6"/>
  <c r="BE160" i="6"/>
  <c r="E48" i="5"/>
  <c r="J55" i="5"/>
  <c r="F85" i="5"/>
  <c r="BE91" i="5"/>
  <c r="BE94" i="5"/>
  <c r="BE100" i="5"/>
  <c r="BE102" i="5"/>
  <c r="BE107" i="5"/>
  <c r="BE112" i="5"/>
  <c r="BE113" i="5"/>
  <c r="BE114" i="5"/>
  <c r="BE115" i="5"/>
  <c r="BE117" i="5"/>
  <c r="BE118" i="5"/>
  <c r="BE122" i="5"/>
  <c r="J52" i="5"/>
  <c r="BE92" i="5"/>
  <c r="BE96" i="5"/>
  <c r="BE104" i="5"/>
  <c r="BE110" i="5"/>
  <c r="BE120" i="5"/>
  <c r="BE121" i="5"/>
  <c r="BE123" i="5"/>
  <c r="BE128" i="5"/>
  <c r="BE129" i="5"/>
  <c r="BE133" i="5"/>
  <c r="BE98" i="5"/>
  <c r="BE108" i="5"/>
  <c r="BE109" i="5"/>
  <c r="BE111" i="5"/>
  <c r="BE124" i="5"/>
  <c r="BE125" i="5"/>
  <c r="BE126" i="5"/>
  <c r="BE127" i="5"/>
  <c r="BE131" i="5"/>
  <c r="BE135" i="5"/>
  <c r="E76" i="4"/>
  <c r="J80" i="4"/>
  <c r="J55" i="4"/>
  <c r="F83" i="4"/>
  <c r="BE89" i="4"/>
  <c r="BE90" i="4"/>
  <c r="BE91" i="4"/>
  <c r="BE93" i="4"/>
  <c r="BE94" i="4"/>
  <c r="BE95" i="4"/>
  <c r="BE97" i="4"/>
  <c r="BE102" i="4"/>
  <c r="BE103" i="4"/>
  <c r="BE104" i="4"/>
  <c r="BE105" i="4"/>
  <c r="BE106" i="4"/>
  <c r="BE107" i="4"/>
  <c r="BE108" i="4"/>
  <c r="BE98" i="4"/>
  <c r="BE100" i="4"/>
  <c r="BE110" i="4"/>
  <c r="J52" i="3"/>
  <c r="E75" i="3"/>
  <c r="F82" i="3"/>
  <c r="BE97" i="3"/>
  <c r="BE101" i="3"/>
  <c r="BE111" i="3"/>
  <c r="BE112" i="3"/>
  <c r="J55" i="3"/>
  <c r="BE88" i="3"/>
  <c r="BE89" i="3"/>
  <c r="BE113" i="3"/>
  <c r="BE114" i="3"/>
  <c r="BE91" i="3"/>
  <c r="BE92" i="3"/>
  <c r="BE93" i="3"/>
  <c r="BE94" i="3"/>
  <c r="BE95" i="3"/>
  <c r="BE96" i="3"/>
  <c r="BE98" i="3"/>
  <c r="BE99" i="3"/>
  <c r="BE100" i="3"/>
  <c r="BE103" i="3"/>
  <c r="BE105" i="3"/>
  <c r="BE106" i="3"/>
  <c r="BE107" i="3"/>
  <c r="BE109" i="3"/>
  <c r="BE110" i="3"/>
  <c r="F55" i="2"/>
  <c r="BE102" i="2"/>
  <c r="BE116" i="2"/>
  <c r="BE229" i="2"/>
  <c r="BE233" i="2"/>
  <c r="BE255" i="2"/>
  <c r="BE318" i="2"/>
  <c r="BE324" i="2"/>
  <c r="BE354" i="2"/>
  <c r="BE359" i="2"/>
  <c r="BE372" i="2"/>
  <c r="BE375" i="2"/>
  <c r="BE395" i="2"/>
  <c r="BE409" i="2"/>
  <c r="BE411" i="2"/>
  <c r="BE414" i="2"/>
  <c r="BE416" i="2"/>
  <c r="BE420" i="2"/>
  <c r="BE425" i="2"/>
  <c r="BE427" i="2"/>
  <c r="BE439" i="2"/>
  <c r="BE464" i="2"/>
  <c r="BE468" i="2"/>
  <c r="BE474" i="2"/>
  <c r="BE481" i="2"/>
  <c r="BE489" i="2"/>
  <c r="BE505" i="2"/>
  <c r="BE509" i="2"/>
  <c r="BE512" i="2"/>
  <c r="BE537" i="2"/>
  <c r="BE540" i="2"/>
  <c r="BE546" i="2"/>
  <c r="BE562" i="2"/>
  <c r="BE565" i="2"/>
  <c r="BE570" i="2"/>
  <c r="BE575" i="2"/>
  <c r="BE589" i="2"/>
  <c r="BE628" i="2"/>
  <c r="BE637" i="2"/>
  <c r="BE642" i="2"/>
  <c r="BE645" i="2"/>
  <c r="BE647" i="2"/>
  <c r="BE649" i="2"/>
  <c r="BE652" i="2"/>
  <c r="BE655" i="2"/>
  <c r="BE658" i="2"/>
  <c r="BE664" i="2"/>
  <c r="BE669" i="2"/>
  <c r="BE671" i="2"/>
  <c r="BE675" i="2"/>
  <c r="BE692" i="2"/>
  <c r="BE696" i="2"/>
  <c r="BE707" i="2"/>
  <c r="BE712" i="2"/>
  <c r="BE715" i="2"/>
  <c r="BE717" i="2"/>
  <c r="BE722" i="2"/>
  <c r="BE733" i="2"/>
  <c r="BE743" i="2"/>
  <c r="BE745" i="2"/>
  <c r="BE749" i="2"/>
  <c r="BE759" i="2"/>
  <c r="BE789" i="2"/>
  <c r="BE794" i="2"/>
  <c r="BE801" i="2"/>
  <c r="BE826" i="2"/>
  <c r="BE829" i="2"/>
  <c r="BE842" i="2"/>
  <c r="BE845" i="2"/>
  <c r="BE848" i="2"/>
  <c r="BE852" i="2"/>
  <c r="BE862" i="2"/>
  <c r="BE864" i="2"/>
  <c r="BE867" i="2"/>
  <c r="BE870" i="2"/>
  <c r="BE873" i="2"/>
  <c r="BE877" i="2"/>
  <c r="BE888" i="2"/>
  <c r="BE910" i="2"/>
  <c r="J93" i="2"/>
  <c r="BE172" i="2"/>
  <c r="BE179" i="2"/>
  <c r="BE192" i="2"/>
  <c r="BE224" i="2"/>
  <c r="BE244" i="2"/>
  <c r="BE250" i="2"/>
  <c r="BE252" i="2"/>
  <c r="BE321" i="2"/>
  <c r="BE340" i="2"/>
  <c r="BE364" i="2"/>
  <c r="BE366" i="2"/>
  <c r="BE369" i="2"/>
  <c r="BE398" i="2"/>
  <c r="BE430" i="2"/>
  <c r="BE445" i="2"/>
  <c r="BE452" i="2"/>
  <c r="BE460" i="2"/>
  <c r="BE485" i="2"/>
  <c r="BE493" i="2"/>
  <c r="BE501" i="2"/>
  <c r="BE515" i="2"/>
  <c r="BE521" i="2"/>
  <c r="BE526" i="2"/>
  <c r="BE535" i="2"/>
  <c r="BE543" i="2"/>
  <c r="BE549" i="2"/>
  <c r="BE552" i="2"/>
  <c r="BE567" i="2"/>
  <c r="BE572" i="2"/>
  <c r="BE607" i="2"/>
  <c r="BE609" i="2"/>
  <c r="BE620" i="2"/>
  <c r="BE631" i="2"/>
  <c r="BE677" i="2"/>
  <c r="BE682" i="2"/>
  <c r="BE689" i="2"/>
  <c r="BE695" i="2"/>
  <c r="BE701" i="2"/>
  <c r="BE703" i="2"/>
  <c r="BE725" i="2"/>
  <c r="BE729" i="2"/>
  <c r="BE768" i="2"/>
  <c r="BE771" i="2"/>
  <c r="BE774" i="2"/>
  <c r="BE775" i="2"/>
  <c r="BE891" i="2"/>
  <c r="BE901" i="2"/>
  <c r="BE904" i="2"/>
  <c r="BE907" i="2"/>
  <c r="E48" i="2"/>
  <c r="BE106" i="2"/>
  <c r="BE112" i="2"/>
  <c r="BE132" i="2"/>
  <c r="BE136" i="2"/>
  <c r="BE149" i="2"/>
  <c r="BE153" i="2"/>
  <c r="BE156" i="2"/>
  <c r="BE159" i="2"/>
  <c r="BE162" i="2"/>
  <c r="BE165" i="2"/>
  <c r="BE168" i="2"/>
  <c r="BE175" i="2"/>
  <c r="BE199" i="2"/>
  <c r="BE203" i="2"/>
  <c r="BE207" i="2"/>
  <c r="BE211" i="2"/>
  <c r="BE216" i="2"/>
  <c r="BE219" i="2"/>
  <c r="BE238" i="2"/>
  <c r="BE241" i="2"/>
  <c r="BE258" i="2"/>
  <c r="BE270" i="2"/>
  <c r="BE273" i="2"/>
  <c r="BE276" i="2"/>
  <c r="BE282" i="2"/>
  <c r="BE288" i="2"/>
  <c r="BE315" i="2"/>
  <c r="BE342" i="2"/>
  <c r="BE352" i="2"/>
  <c r="BE362" i="2"/>
  <c r="BE378" i="2"/>
  <c r="BE385" i="2"/>
  <c r="BE388" i="2"/>
  <c r="BE392" i="2"/>
  <c r="BE400" i="2"/>
  <c r="BE402" i="2"/>
  <c r="BE433" i="2"/>
  <c r="BE435" i="2"/>
  <c r="BE478" i="2"/>
  <c r="BE497" i="2"/>
  <c r="BE533" i="2"/>
  <c r="BE554" i="2"/>
  <c r="BE558" i="2"/>
  <c r="BE591" i="2"/>
  <c r="BE593" i="2"/>
  <c r="BE605" i="2"/>
  <c r="BE612" i="2"/>
  <c r="BE615" i="2"/>
  <c r="BE617" i="2"/>
  <c r="BE639" i="2"/>
  <c r="BE667" i="2"/>
  <c r="BE673" i="2"/>
  <c r="BE699" i="2"/>
  <c r="BE709" i="2"/>
  <c r="BE719" i="2"/>
  <c r="BE761" i="2"/>
  <c r="BE778" i="2"/>
  <c r="BE781" i="2"/>
  <c r="BE809" i="2"/>
  <c r="BE816" i="2"/>
  <c r="BE823" i="2"/>
  <c r="BE897" i="2"/>
  <c r="F34" i="2"/>
  <c r="BA55" i="1" s="1"/>
  <c r="F37" i="4"/>
  <c r="BD57" i="1"/>
  <c r="F36" i="5"/>
  <c r="BC58" i="1" s="1"/>
  <c r="F36" i="6"/>
  <c r="BC59" i="1" s="1"/>
  <c r="F34" i="3"/>
  <c r="BA56" i="1"/>
  <c r="F37" i="3"/>
  <c r="BD56" i="1" s="1"/>
  <c r="F35" i="3"/>
  <c r="BB56" i="1" s="1"/>
  <c r="F35" i="4"/>
  <c r="BB57" i="1"/>
  <c r="F35" i="5"/>
  <c r="BB58" i="1" s="1"/>
  <c r="F34" i="7"/>
  <c r="BA60" i="1" s="1"/>
  <c r="F35" i="6"/>
  <c r="BB59" i="1" s="1"/>
  <c r="J34" i="6"/>
  <c r="AW59" i="1" s="1"/>
  <c r="F37" i="7"/>
  <c r="BD60" i="1" s="1"/>
  <c r="F36" i="2"/>
  <c r="BC55" i="1" s="1"/>
  <c r="J34" i="5"/>
  <c r="AW58" i="1" s="1"/>
  <c r="F34" i="6"/>
  <c r="BA59" i="1" s="1"/>
  <c r="F35" i="7"/>
  <c r="BB60" i="1" s="1"/>
  <c r="F36" i="7"/>
  <c r="BC60" i="1" s="1"/>
  <c r="J34" i="2"/>
  <c r="AW55" i="1" s="1"/>
  <c r="J34" i="3"/>
  <c r="AW56" i="1"/>
  <c r="F36" i="3"/>
  <c r="BC56" i="1" s="1"/>
  <c r="J34" i="4"/>
  <c r="AW57" i="1" s="1"/>
  <c r="F37" i="5"/>
  <c r="BD58" i="1" s="1"/>
  <c r="J34" i="7"/>
  <c r="AW60" i="1" s="1"/>
  <c r="F37" i="2"/>
  <c r="BD55" i="1" s="1"/>
  <c r="F35" i="2"/>
  <c r="BB55" i="1" s="1"/>
  <c r="F34" i="4"/>
  <c r="BA57" i="1" s="1"/>
  <c r="F36" i="4"/>
  <c r="BC57" i="1" s="1"/>
  <c r="F34" i="5"/>
  <c r="BA58" i="1" s="1"/>
  <c r="F37" i="6"/>
  <c r="BD59" i="1" s="1"/>
  <c r="BK80" i="6" l="1"/>
  <c r="J80" i="6" s="1"/>
  <c r="J59" i="6" s="1"/>
  <c r="BK100" i="2"/>
  <c r="T89" i="5"/>
  <c r="T88" i="5" s="1"/>
  <c r="R100" i="2"/>
  <c r="P87" i="4"/>
  <c r="P86" i="4"/>
  <c r="AU57" i="1"/>
  <c r="R86" i="3"/>
  <c r="R85" i="3" s="1"/>
  <c r="R89" i="5"/>
  <c r="R88" i="5" s="1"/>
  <c r="T87" i="4"/>
  <c r="T86" i="4"/>
  <c r="T100" i="2"/>
  <c r="T560" i="2"/>
  <c r="P89" i="5"/>
  <c r="P88" i="5" s="1"/>
  <c r="AU58" i="1" s="1"/>
  <c r="P86" i="3"/>
  <c r="P85" i="3" s="1"/>
  <c r="AU56" i="1" s="1"/>
  <c r="R560" i="2"/>
  <c r="P560" i="2"/>
  <c r="R87" i="4"/>
  <c r="R86" i="4"/>
  <c r="T86" i="3"/>
  <c r="T85" i="3" s="1"/>
  <c r="P100" i="2"/>
  <c r="P99" i="2" s="1"/>
  <c r="AU55" i="1" s="1"/>
  <c r="BK86" i="3"/>
  <c r="J86" i="3" s="1"/>
  <c r="J60" i="3" s="1"/>
  <c r="BK87" i="4"/>
  <c r="J87" i="4" s="1"/>
  <c r="J60" i="4" s="1"/>
  <c r="BK89" i="5"/>
  <c r="J89" i="5" s="1"/>
  <c r="J60" i="5" s="1"/>
  <c r="BK85" i="7"/>
  <c r="J85" i="7" s="1"/>
  <c r="J60" i="7" s="1"/>
  <c r="BK560" i="2"/>
  <c r="J560" i="2" s="1"/>
  <c r="J68" i="2" s="1"/>
  <c r="J100" i="2"/>
  <c r="J60" i="2" s="1"/>
  <c r="F33" i="2"/>
  <c r="AZ55" i="1" s="1"/>
  <c r="F33" i="5"/>
  <c r="AZ58" i="1" s="1"/>
  <c r="F33" i="7"/>
  <c r="AZ60" i="1" s="1"/>
  <c r="J33" i="7"/>
  <c r="AV60" i="1" s="1"/>
  <c r="AT60" i="1" s="1"/>
  <c r="J33" i="2"/>
  <c r="AV55" i="1" s="1"/>
  <c r="AT55" i="1" s="1"/>
  <c r="J33" i="3"/>
  <c r="AV56" i="1" s="1"/>
  <c r="AT56" i="1" s="1"/>
  <c r="J33" i="4"/>
  <c r="AV57" i="1"/>
  <c r="AT57" i="1"/>
  <c r="J33" i="5"/>
  <c r="AV58" i="1" s="1"/>
  <c r="AT58" i="1" s="1"/>
  <c r="F33" i="6"/>
  <c r="AZ59" i="1" s="1"/>
  <c r="BD54" i="1"/>
  <c r="W33" i="1" s="1"/>
  <c r="BC54" i="1"/>
  <c r="W32" i="1" s="1"/>
  <c r="F33" i="3"/>
  <c r="AZ56" i="1"/>
  <c r="F33" i="4"/>
  <c r="AZ57" i="1" s="1"/>
  <c r="J33" i="6"/>
  <c r="AV59" i="1"/>
  <c r="AT59" i="1" s="1"/>
  <c r="BB54" i="1"/>
  <c r="AX54" i="1" s="1"/>
  <c r="BA54" i="1"/>
  <c r="W30" i="1" s="1"/>
  <c r="J30" i="6" l="1"/>
  <c r="AG59" i="1" s="1"/>
  <c r="AN59" i="1" s="1"/>
  <c r="T99" i="2"/>
  <c r="R99" i="2"/>
  <c r="BK99" i="2"/>
  <c r="J99" i="2" s="1"/>
  <c r="J59" i="2" s="1"/>
  <c r="BK84" i="7"/>
  <c r="J84" i="7" s="1"/>
  <c r="J59" i="7" s="1"/>
  <c r="BK85" i="3"/>
  <c r="J85" i="3"/>
  <c r="J59" i="3"/>
  <c r="BK86" i="4"/>
  <c r="J86" i="4" s="1"/>
  <c r="J59" i="4" s="1"/>
  <c r="BK88" i="5"/>
  <c r="J88" i="5" s="1"/>
  <c r="J30" i="5" s="1"/>
  <c r="AG58" i="1" s="1"/>
  <c r="AU54" i="1"/>
  <c r="AY54" i="1"/>
  <c r="AZ54" i="1"/>
  <c r="W29" i="1" s="1"/>
  <c r="AW54" i="1"/>
  <c r="AK30" i="1" s="1"/>
  <c r="W31" i="1"/>
  <c r="J39" i="6" l="1"/>
  <c r="J39" i="5"/>
  <c r="J59" i="5"/>
  <c r="AN58" i="1"/>
  <c r="J30" i="4"/>
  <c r="AG57" i="1"/>
  <c r="J30" i="3"/>
  <c r="AG56" i="1" s="1"/>
  <c r="J30" i="2"/>
  <c r="AG55" i="1" s="1"/>
  <c r="AN55" i="1" s="1"/>
  <c r="J30" i="7"/>
  <c r="AG60" i="1" s="1"/>
  <c r="AV54" i="1"/>
  <c r="AK29" i="1" s="1"/>
  <c r="J39" i="4" l="1"/>
  <c r="J39" i="2"/>
  <c r="J39" i="3"/>
  <c r="J39" i="7"/>
  <c r="AN56" i="1"/>
  <c r="AN57" i="1"/>
  <c r="AN60" i="1"/>
  <c r="AG54" i="1"/>
  <c r="AT54" i="1"/>
  <c r="AN54" i="1" l="1"/>
  <c r="AK26" i="1"/>
  <c r="AK35" i="1" l="1"/>
</calcChain>
</file>

<file path=xl/sharedStrings.xml><?xml version="1.0" encoding="utf-8"?>
<sst xmlns="http://schemas.openxmlformats.org/spreadsheetml/2006/main" count="12711" uniqueCount="2098">
  <si>
    <t>Export Komplet</t>
  </si>
  <si>
    <t>VZ</t>
  </si>
  <si>
    <t>2.0</t>
  </si>
  <si>
    <t>ZAMOK</t>
  </si>
  <si>
    <t>False</t>
  </si>
  <si>
    <t>{3cdbec0e-fcda-4ba2-8c43-82f7ba65268c}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</si>
  <si>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</si>
  <si>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</si>
  <si>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</si>
  <si>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</si>
  <si>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</si>
  <si>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</si>
  <si>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</si>
  <si>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</si>
  <si>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24-03_MS_Parlerova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</si>
  <si>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</si>
  <si>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</si>
  <si>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Změna využití bytu školníka na speciálně pedagogické centrum a zateplení části objektu MŠ Parléřova</t>
  </si>
  <si>
    <t>KSO:</t>
  </si>
  <si>
    <t>801 31 1</t>
  </si>
  <si>
    <t>CC-CZ:</t>
  </si>
  <si>
    <t/>
  </si>
  <si>
    <t>Místo:</t>
  </si>
  <si>
    <t>Parléřova 2a/47, Praha 6</t>
  </si>
  <si>
    <t>Datum:</t>
  </si>
  <si>
    <t>26. 3. 2024</t>
  </si>
  <si>
    <t>Zadavatel:</t>
  </si>
  <si>
    <t>IČ:</t>
  </si>
  <si>
    <t>ÚMČ Praha 6 - Odbor školství a kultury</t>
  </si>
  <si>
    <t>DIČ:</t>
  </si>
  <si>
    <t>Uchazeč:</t>
  </si>
  <si>
    <t>Vyplň údaj</t>
  </si>
  <si>
    <t>Projektant:</t>
  </si>
  <si>
    <t>Ing.Vít Kocourek, Prosecká 683/115, 190 00 Praha 9</t>
  </si>
  <si>
    <t>True</t>
  </si>
  <si>
    <t>Zpracovatel:</t>
  </si>
  <si>
    <t>Tomáš Vašek, Sněhurčina 710, 460 15 Liberec 15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</si>
  <si>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</si>
  <si>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</si>
  <si>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</si>
  <si>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</si>
  <si>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</si>
  <si>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</si>
  <si>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</si>
  <si>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</si>
  <si>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</si>
  <si>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</si>
  <si>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</si>
  <si>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</si>
  <si>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</si>
  <si>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</si>
  <si>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</si>
  <si>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</si>
  <si>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</si>
  <si>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</si>
  <si>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</si>
  <si>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</si>
  <si>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</si>
  <si>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</si>
  <si>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</si>
  <si>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</si>
  <si>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</si>
  <si>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</si>
  <si>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</si>
  <si>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</si>
  <si>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</si>
  <si>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</si>
  <si>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</si>
  <si>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</si>
  <si>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</si>
  <si>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</si>
  <si>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</si>
  <si>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</si>
  <si>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</si>
  <si>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</si>
  <si>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</si>
  <si>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</si>
  <si>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</si>
  <si>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</si>
  <si>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</si>
  <si>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</si>
  <si>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</si>
  <si>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{3fff842d-9a5c-4645-a3a8-120939afed56}</t>
  </si>
  <si>
    <t>2</t>
  </si>
  <si>
    <t>02</t>
  </si>
  <si>
    <t>Zdravotní technika</t>
  </si>
  <si>
    <t>{94fb2539-552c-43c7-804f-18cb5eb177f6}</t>
  </si>
  <si>
    <t>03</t>
  </si>
  <si>
    <t>Vytápění</t>
  </si>
  <si>
    <t>{98f312ab-3781-4db1-982d-6e7b53e4156f}</t>
  </si>
  <si>
    <t>04</t>
  </si>
  <si>
    <t>Elektroinstalace</t>
  </si>
  <si>
    <t>{cf1a0111-2962-43d9-8b12-5d2d5bf01454}</t>
  </si>
  <si>
    <t>05</t>
  </si>
  <si>
    <t>Mobiliář</t>
  </si>
  <si>
    <t>{2f2909a4-949f-42dc-a060-46af0179160a}</t>
  </si>
  <si>
    <t>VRN</t>
  </si>
  <si>
    <t>Vedlejší a ostatní rozpočtové náklady</t>
  </si>
  <si>
    <t>VON</t>
  </si>
  <si>
    <t>{4894fd91-b144-4e63-976e-ce022ab255cc}</t>
  </si>
  <si>
    <t>801 31 13</t>
  </si>
  <si>
    <t>BeOZ</t>
  </si>
  <si>
    <t>Bednění piůíře pod schodiště</t>
  </si>
  <si>
    <t>m2</t>
  </si>
  <si>
    <t>10,383</t>
  </si>
  <si>
    <t>BCh</t>
  </si>
  <si>
    <t>Chodník z betonových dlaždic</t>
  </si>
  <si>
    <t>10,798</t>
  </si>
  <si>
    <t>KRYCÍ LIST SOUPISU PRACÍ</t>
  </si>
  <si>
    <t>EPS30</t>
  </si>
  <si>
    <t>Tepelná izolace tl.30 mm</t>
  </si>
  <si>
    <t>6,077</t>
  </si>
  <si>
    <t>Hi</t>
  </si>
  <si>
    <t>Hydroizolace na ploše vodorovné</t>
  </si>
  <si>
    <t>6,577</t>
  </si>
  <si>
    <t>HiS</t>
  </si>
  <si>
    <t>Hydroizolace na ploše svislé</t>
  </si>
  <si>
    <t>1,178</t>
  </si>
  <si>
    <t>HUP</t>
  </si>
  <si>
    <t>Hloubení v uzavřeném prostoru</t>
  </si>
  <si>
    <t>m3</t>
  </si>
  <si>
    <t>8,533</t>
  </si>
  <si>
    <t>Objekt:</t>
  </si>
  <si>
    <t>KerSo</t>
  </si>
  <si>
    <t>Sokl keramické dlažby</t>
  </si>
  <si>
    <t>,</t>
  </si>
  <si>
    <t>19,878</t>
  </si>
  <si>
    <t>01 - Stavební část</t>
  </si>
  <si>
    <t>KO</t>
  </si>
  <si>
    <t>Keramické obklady</t>
  </si>
  <si>
    <t>16,675</t>
  </si>
  <si>
    <t>KZS70</t>
  </si>
  <si>
    <t>Zateplení soklu - nadzemní část</t>
  </si>
  <si>
    <t>45,167</t>
  </si>
  <si>
    <t>Mar</t>
  </si>
  <si>
    <t>Podlahovina marmoleum</t>
  </si>
  <si>
    <t>32,96</t>
  </si>
  <si>
    <t>OmD</t>
  </si>
  <si>
    <t>Plocha vnitřních stropů</t>
  </si>
  <si>
    <t>38,747</t>
  </si>
  <si>
    <t>OmW</t>
  </si>
  <si>
    <t>Plocha vnitřních stěn</t>
  </si>
  <si>
    <t>150,13</t>
  </si>
  <si>
    <t>OZ</t>
  </si>
  <si>
    <t>Zahradní obrubník</t>
  </si>
  <si>
    <t>m</t>
  </si>
  <si>
    <t>21,881</t>
  </si>
  <si>
    <t>R200</t>
  </si>
  <si>
    <t>Hloubení rýh š.do 2,0 m</t>
  </si>
  <si>
    <t>13,675</t>
  </si>
  <si>
    <t>R80</t>
  </si>
  <si>
    <t>Hloubení rýh do 80 cm</t>
  </si>
  <si>
    <t>RL</t>
  </si>
  <si>
    <t>Rohová lišta KZS</t>
  </si>
  <si>
    <t>4,625</t>
  </si>
  <si>
    <t>RpKO</t>
  </si>
  <si>
    <t>Rohové profily keramických obkladů</t>
  </si>
  <si>
    <t>3,3</t>
  </si>
  <si>
    <t>SoMar</t>
  </si>
  <si>
    <t>Sokl podlahoviny marmoleum</t>
  </si>
  <si>
    <t>30,9</t>
  </si>
  <si>
    <t>UpKO</t>
  </si>
  <si>
    <t>Ukončovací profil keramického obkladu</t>
  </si>
  <si>
    <t>15,426</t>
  </si>
  <si>
    <t>Za</t>
  </si>
  <si>
    <t>Zásyp vykopanou zeminou</t>
  </si>
  <si>
    <t>7,764</t>
  </si>
  <si>
    <t>ZD</t>
  </si>
  <si>
    <t>Zámková dlažba</t>
  </si>
  <si>
    <t>7,49</t>
  </si>
  <si>
    <t>ZL80</t>
  </si>
  <si>
    <t>Zakládací lišta KZS</t>
  </si>
  <si>
    <t>17,114</t>
  </si>
  <si>
    <t>ZUP</t>
  </si>
  <si>
    <t>Zásyp v uzavřeném prostoru</t>
  </si>
  <si>
    <t>7,088</t>
  </si>
  <si>
    <t>XPS70s</t>
  </si>
  <si>
    <t>Zateplení soklu pod terénem</t>
  </si>
  <si>
    <t>5,531</t>
  </si>
  <si>
    <t>KD</t>
  </si>
  <si>
    <t>Keramická dlažba</t>
  </si>
  <si>
    <t>11,848</t>
  </si>
  <si>
    <t>NOZ</t>
  </si>
  <si>
    <t>Nátěr ocelových zárubní</t>
  </si>
  <si>
    <t>3,752</t>
  </si>
  <si>
    <t>SdkD</t>
  </si>
  <si>
    <t>SDK podhled</t>
  </si>
  <si>
    <t>5,771</t>
  </si>
  <si>
    <t>mc127</t>
  </si>
  <si>
    <t>Plocha m.č. 127</t>
  </si>
  <si>
    <t>Par</t>
  </si>
  <si>
    <t>Parapet</t>
  </si>
  <si>
    <t>4,9</t>
  </si>
  <si>
    <t>NOT</t>
  </si>
  <si>
    <t>Nátěr otopných těles</t>
  </si>
  <si>
    <t>43,56</t>
  </si>
  <si>
    <t>OmWN</t>
  </si>
  <si>
    <t>Omítka na nové příčce</t>
  </si>
  <si>
    <t>9,848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</si>
  <si>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</si>
  <si>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</si>
  <si>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</si>
  <si>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</si>
  <si>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</si>
  <si>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</si>
  <si>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</si>
  <si>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</si>
  <si>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</si>
  <si>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</si>
  <si>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</si>
  <si>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</si>
  <si>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</si>
  <si>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</si>
  <si>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</si>
  <si>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</si>
  <si>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</si>
  <si>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</si>
  <si>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</si>
  <si>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</si>
  <si>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</si>
  <si>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</si>
  <si>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</si>
  <si>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</si>
  <si>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</si>
  <si>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</si>
  <si>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</si>
  <si>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</si>
  <si>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</si>
  <si>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</si>
  <si>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</si>
  <si>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</si>
  <si>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</si>
  <si>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</si>
  <si>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</si>
  <si>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</si>
  <si>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</si>
  <si>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</si>
  <si>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</si>
  <si>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</si>
  <si>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</si>
  <si>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</si>
  <si>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</si>
  <si>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</si>
  <si>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CS ÚRS 2024 01</t>
  </si>
  <si>
    <t>4</t>
  </si>
  <si>
    <t>-2039595862</t>
  </si>
  <si>
    <t>Online PSC</t>
  </si>
  <si>
    <t>https://podminky.urs.cz/item/CS_URS_2024_01/113106121</t>
  </si>
  <si>
    <t>VV</t>
  </si>
  <si>
    <t>"před schodištěm</t>
  </si>
  <si>
    <t>(10,621+0,16+0,28+10,498)/2*0,50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</si>
  <si>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</si>
  <si>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</si>
  <si>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-525502798</t>
  </si>
  <si>
    <t>https://podminky.urs.cz/item/CS_URS_2024_01/113106123</t>
  </si>
  <si>
    <t>"u soklu</t>
  </si>
  <si>
    <t>6,809*1,10</t>
  </si>
  <si>
    <t>Mezisoučet</t>
  </si>
  <si>
    <t>3</t>
  </si>
  <si>
    <t>Součet</t>
  </si>
  <si>
    <t>113204111</t>
  </si>
  <si>
    <t>Vytrhání obrub s vybouráním lože, s přemístěním hmot na skládku na vzdálenost do 3 m nebo s naložením na dopravní prostředek záhonových</t>
  </si>
  <si>
    <t>1644156326</t>
  </si>
  <si>
    <t>https://podminky.urs.cz/item/CS_URS_2024_01/113204111</t>
  </si>
  <si>
    <t>10,621+0,16+0,28+10,498</t>
  </si>
  <si>
    <t>132251251</t>
  </si>
  <si>
    <t>Hloubení nezapažených rýh šířky přes 800 do 2 000 mm strojně s urovnáním dna do předepsaného profilu a spádu v hornině třídy těžitelnosti I skupiny 3 do 20 m3</t>
  </si>
  <si>
    <t>-739472669</t>
  </si>
  <si>
    <t>https://podminky.urs.cz/item/CS_URS_2024_01/132251251</t>
  </si>
  <si>
    <t>"základy pod schodiště</t>
  </si>
  <si>
    <t>(1,29+0,30)*(0,90+1,60)/2*1,10</t>
  </si>
  <si>
    <t>(10,621+0,16+0,28+10,498)/2*0,25*1,20</t>
  </si>
  <si>
    <t>"zateplení soklu pod terénem</t>
  </si>
  <si>
    <t>ZD*0,20</t>
  </si>
  <si>
    <t>7,809*(0,87+1,19)/2*(0,80-0,20)</t>
  </si>
  <si>
    <t>-6,809*0,75*0,05</t>
  </si>
  <si>
    <t>"50% v hornině tř.I, sk.3</t>
  </si>
  <si>
    <t>-R200*0,50</t>
  </si>
  <si>
    <t>5</t>
  </si>
  <si>
    <t>132351251</t>
  </si>
  <si>
    <t>Hloubení nezapažených rýh šířky přes 800 do 2 000 mm strojně s urovnáním dna do předepsaného profilu a spádu v hornině třídy těžitelnosti II skupiny 4 do 20 m3</t>
  </si>
  <si>
    <t>-943342954</t>
  </si>
  <si>
    <t>https://podminky.urs.cz/item/CS_URS_2024_01/132351251</t>
  </si>
  <si>
    <t>"50% v hornině tř.II, sk.4</t>
  </si>
  <si>
    <t>R200*0,50</t>
  </si>
  <si>
    <t>6</t>
  </si>
  <si>
    <t>139711111</t>
  </si>
  <si>
    <t>Vykopávka v uzavřených prostorech ručně v hornině třídy těžitelnosti I skupiny 1 až 3</t>
  </si>
  <si>
    <t>1054489027</t>
  </si>
  <si>
    <t>https://podminky.urs.cz/item/CS_URS_2024_01/139711111</t>
  </si>
  <si>
    <t>"pro ležatou kanalizaci</t>
  </si>
  <si>
    <t>3,50*1,50*1,50</t>
  </si>
  <si>
    <t>"dle tepelné izolace</t>
  </si>
  <si>
    <t>EPS30*0,10</t>
  </si>
  <si>
    <t>"sondy v podlahách</t>
  </si>
  <si>
    <t>0,50*0,50*0,10*2</t>
  </si>
  <si>
    <t>-HUP*0,50</t>
  </si>
  <si>
    <t>7</t>
  </si>
  <si>
    <t>139712111</t>
  </si>
  <si>
    <t>Vykopávka v uzavřených prostorech ručně v hornině třídy těžitelnosti II skupiny 4 a 5</t>
  </si>
  <si>
    <t>1877822714</t>
  </si>
  <si>
    <t>https://podminky.urs.cz/item/CS_URS_2024_01/139712111</t>
  </si>
  <si>
    <t>HUP*0,50</t>
  </si>
  <si>
    <t>8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</si>
  <si>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</si>
  <si>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</si>
  <si>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1168110983</t>
  </si>
  <si>
    <t>https://podminky.urs.cz/item/CS_URS_2024_01/162211201</t>
  </si>
  <si>
    <t>9</t>
  </si>
  <si>
    <t>162211209</t>
  </si>
  <si>
    <t>Vodorovné přemístění výkopku nebo sypaniny nošením s vyprázdněním nádoby na hromady nebo do dopravního prostředku na vzdálenost do 10 m Příplatek za každých dalších 10 m k ceně -1201</t>
  </si>
  <si>
    <t>1511654855</t>
  </si>
  <si>
    <t>https://podminky.urs.cz/item/CS_URS_2024_01/162211209</t>
  </si>
  <si>
    <t>10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</si>
  <si>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</si>
  <si>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</si>
  <si>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-1377688652</t>
  </si>
  <si>
    <t>https://podminky.urs.cz/item/CS_URS_2024_01/162211211</t>
  </si>
  <si>
    <t>11</t>
  </si>
  <si>
    <t>162211219</t>
  </si>
  <si>
    <t>Vodorovné přemístění výkopku nebo sypaniny nošením s vyprázdněním nádoby na hromady nebo do dopravního prostředku na vzdálenost do 10 m Příplatek za každých dalších 10 m k ceně -1211</t>
  </si>
  <si>
    <t>-306007253</t>
  </si>
  <si>
    <t>https://podminky.urs.cz/item/CS_URS_2024_01/162211219</t>
  </si>
  <si>
    <t>12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</si>
  <si>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</si>
  <si>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</si>
  <si>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-1606602954</t>
  </si>
  <si>
    <t>https://podminky.urs.cz/item/CS_URS_2024_01/162751117</t>
  </si>
  <si>
    <t>(R200+HUP-(Za+ZUP))*0,50</t>
  </si>
  <si>
    <t>13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</si>
  <si>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</si>
  <si>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</si>
  <si>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440057566</t>
  </si>
  <si>
    <t>https://podminky.urs.cz/item/CS_URS_2024_01/162751119</t>
  </si>
  <si>
    <t>3,678*10 'Přepočtené koeficientem množství</t>
  </si>
  <si>
    <t>14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</si>
  <si>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</si>
  <si>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</si>
  <si>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-795131092</t>
  </si>
  <si>
    <t>https://podminky.urs.cz/item/CS_URS_2024_01/162751137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</si>
  <si>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</si>
  <si>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</si>
  <si>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-813046394</t>
  </si>
  <si>
    <t>https://podminky.urs.cz/item/CS_URS_2024_01/162751139</t>
  </si>
  <si>
    <t>16</t>
  </si>
  <si>
    <t>174111101</t>
  </si>
  <si>
    <t>Zásyp sypaninou z jakékoliv horniny ručně s uložením výkopku ve vrstvách se zhutněním jam, šachet, rýh nebo kolem objektů v těchto vykopávkách</t>
  </si>
  <si>
    <t>-784798905</t>
  </si>
  <si>
    <t>https://podminky.urs.cz/item/CS_URS_2024_01/174111101</t>
  </si>
  <si>
    <t>-1,29*0,30*1,10</t>
  </si>
  <si>
    <t>"zateplení soklu</t>
  </si>
  <si>
    <t>7,809*((0,87+1,19)/2-0,07)*0,80</t>
  </si>
  <si>
    <t>-ZD*0,20</t>
  </si>
  <si>
    <t>17</t>
  </si>
  <si>
    <t>174111102</t>
  </si>
  <si>
    <t>Zásyp sypaninou z jakékoliv horniny ručně s uložením výkopku ve vrstvách se zhutněním v uzavřených prostorách s urovnáním povrchu zásypu</t>
  </si>
  <si>
    <t>1057755765</t>
  </si>
  <si>
    <t>https://podminky.urs.cz/item/CS_URS_2024_01/174111102</t>
  </si>
  <si>
    <t>3,50*1,50*1,50*0,9</t>
  </si>
  <si>
    <t>Svislé a kompletní konstrukce</t>
  </si>
  <si>
    <t>18</t>
  </si>
  <si>
    <t>317142420</t>
  </si>
  <si>
    <t>Překlady nenosné z pórobetonu osazené do tenkého maltového lože, výšky do 250 mm, šířky překladu 100 mm, délky překladu do 1000 mm</t>
  </si>
  <si>
    <t>kus</t>
  </si>
  <si>
    <t>-1562362074</t>
  </si>
  <si>
    <t>https://podminky.urs.cz/item/CS_URS_2024_01/317142420</t>
  </si>
  <si>
    <t>"dveře v nové příčce mezi m.č. 125 a 126</t>
  </si>
  <si>
    <t>19</t>
  </si>
  <si>
    <t>327314217</t>
  </si>
  <si>
    <t>Opěrné zdi a valy z betonu prostého odolného proti agresivnímu prostředí tř. C 25/30</t>
  </si>
  <si>
    <t>1340147563</t>
  </si>
  <si>
    <t>https://podminky.urs.cz/item/CS_URS_2024_01/327314217</t>
  </si>
  <si>
    <t>"pod nové ocelové schodiště</t>
  </si>
  <si>
    <t>1,29*0,30*1,00</t>
  </si>
  <si>
    <t>20</t>
  </si>
  <si>
    <t>327324127</t>
  </si>
  <si>
    <t>Opěrné zdi a valy z betonu železového odolný proti agresivnímu prostředí tř. C 25/30</t>
  </si>
  <si>
    <t>1625571745</t>
  </si>
  <si>
    <t>https://podminky.urs.cz/item/CS_URS_2024_01/327324127</t>
  </si>
  <si>
    <t>1,29*0,30*2,265</t>
  </si>
  <si>
    <t>327351211</t>
  </si>
  <si>
    <t>Bednění opěrných zdí a valů svislých i skloněných, výšky do 20 m zřízení</t>
  </si>
  <si>
    <t>-636495077</t>
  </si>
  <si>
    <t>https://podminky.urs.cz/item/CS_URS_2024_01/327351211</t>
  </si>
  <si>
    <t>(1,29+0,30)*2*1,00</t>
  </si>
  <si>
    <t>(1,29+0,30)*2*2,265</t>
  </si>
  <si>
    <t>22</t>
  </si>
  <si>
    <t>327351221</t>
  </si>
  <si>
    <t>Bednění opěrných zdí a valů svislých i skloněných, výšky do 20 m odstranění</t>
  </si>
  <si>
    <t>-339744352</t>
  </si>
  <si>
    <t>https://podminky.urs.cz/item/CS_URS_2024_01/327351221</t>
  </si>
  <si>
    <t>23</t>
  </si>
  <si>
    <t>327361006</t>
  </si>
  <si>
    <t>Výztuž opěrných zdí a valů průměru do 12 mm, z oceli 10 505 (R) nebo BSt 500</t>
  </si>
  <si>
    <t>t</t>
  </si>
  <si>
    <t>257285846</t>
  </si>
  <si>
    <t>https://podminky.urs.cz/item/CS_URS_2024_01/327361006</t>
  </si>
  <si>
    <t>"průměr 6 mm</t>
  </si>
  <si>
    <t>(0,30+0,214+0,30)*(14+2*24)*0,222*0,001*1,08</t>
  </si>
  <si>
    <t>24</t>
  </si>
  <si>
    <t>327361040</t>
  </si>
  <si>
    <t>Výztuž opěrných zdí a valů ze sítí svařovaných</t>
  </si>
  <si>
    <t>-164485158</t>
  </si>
  <si>
    <t>https://podminky.urs.cz/item/CS_URS_2024_01/327361040</t>
  </si>
  <si>
    <t>"100/6x100/6 mm</t>
  </si>
  <si>
    <t>1,29*2,265*2*4,44*0,001*1,17</t>
  </si>
  <si>
    <t>25</t>
  </si>
  <si>
    <t>342272225</t>
  </si>
  <si>
    <t>Příčky z pórobetonových tvárnic hladkých na tenké maltové lože objemová hmotnost do 500 kg/m3, tloušťka příčky 100 mm</t>
  </si>
  <si>
    <t>1428360969</t>
  </si>
  <si>
    <t>https://podminky.urs.cz/item/CS_URS_2024_01/342272225</t>
  </si>
  <si>
    <t>"mezi m.č. 125 a 126</t>
  </si>
  <si>
    <t>1,775*3,545-0,60*1,97</t>
  </si>
  <si>
    <t>26</t>
  </si>
  <si>
    <t>346234311</t>
  </si>
  <si>
    <t>Zazdívka rýh pro ventilační průduchy cihlami P 20, na maltu vápenocementovou MVC 25, průřezu 150x300 mm s vytvořením průduchu 150x150 mm a vnitřní omítkou</t>
  </si>
  <si>
    <t>160757287</t>
  </si>
  <si>
    <t>https://podminky.urs.cz/item/CS_URS_2024_01/346234311</t>
  </si>
  <si>
    <t>"zapravení rýhy po výměně vnitřního svodu</t>
  </si>
  <si>
    <t>3,06</t>
  </si>
  <si>
    <t>Komunikace pozemní</t>
  </si>
  <si>
    <t>27</t>
  </si>
  <si>
    <t>564760101</t>
  </si>
  <si>
    <t>Podklad nebo kryt z kameniva hrubého drceného vel. 16-32 mm s rozprostřením a zhutněním plochy jednotlivě do 100 m2, po zhutnění tl. 200 mm</t>
  </si>
  <si>
    <t>-412359486</t>
  </si>
  <si>
    <t>https://podminky.urs.cz/item/CS_URS_2024_01/564760101</t>
  </si>
  <si>
    <t>BCh+ZD</t>
  </si>
  <si>
    <t>28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</si>
  <si>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</si>
  <si>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</si>
  <si>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-479821553</t>
  </si>
  <si>
    <t>https://podminky.urs.cz/item/CS_URS_2024_01/596211110</t>
  </si>
  <si>
    <t>29</t>
  </si>
  <si>
    <t>596811220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</si>
  <si>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</si>
  <si>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-543146116</t>
  </si>
  <si>
    <t>https://podminky.urs.cz/item/CS_URS_2024_01/596811220</t>
  </si>
  <si>
    <t>(11,095+10,786)/2*1,00</t>
  </si>
  <si>
    <t>-0,953*0,30/2</t>
  </si>
  <si>
    <t>30</t>
  </si>
  <si>
    <t>M</t>
  </si>
  <si>
    <t>59245601</t>
  </si>
  <si>
    <t>dlažba desková betonová tl 50mm přírodní</t>
  </si>
  <si>
    <t>200639944</t>
  </si>
  <si>
    <t>BCh*1,10</t>
  </si>
  <si>
    <t>31</t>
  </si>
  <si>
    <t>596811221.1</t>
  </si>
  <si>
    <t>Příplatek na tl. podkladního lože 50 mm</t>
  </si>
  <si>
    <t>1647416073</t>
  </si>
  <si>
    <t>Úpravy povrchů, podlahy a osazování výplní</t>
  </si>
  <si>
    <t>32</t>
  </si>
  <si>
    <t>611131121</t>
  </si>
  <si>
    <t>Podkladní a spojovací vrstva vnitřních omítaných ploch penetrace disperzní nanášená ručně stropů</t>
  </si>
  <si>
    <t>-861356339</t>
  </si>
  <si>
    <t>https://podminky.urs.cz/item/CS_URS_2024_01/611131121</t>
  </si>
  <si>
    <t>33</t>
  </si>
  <si>
    <t>611321131</t>
  </si>
  <si>
    <t>Vápenocementový štuk vnitřních ploch tloušťky do 3 mm vodorovných konstrukcí stropů rovných</t>
  </si>
  <si>
    <t>2087744090</t>
  </si>
  <si>
    <t>https://podminky.urs.cz/item/CS_URS_2024_01/611321131</t>
  </si>
  <si>
    <t>"124 - předsíň</t>
  </si>
  <si>
    <t>1,446*1,809</t>
  </si>
  <si>
    <t>"126 - koupelna s WC</t>
  </si>
  <si>
    <t>1,775*1,879</t>
  </si>
  <si>
    <t>"127 - kuchyňka - denní místnost</t>
  </si>
  <si>
    <t>4,72*3,614</t>
  </si>
  <si>
    <t>"128 - kancelář spec. pedagoga</t>
  </si>
  <si>
    <t>4,72*3,281+1,80*0,14</t>
  </si>
  <si>
    <t>34</t>
  </si>
  <si>
    <t>612131101</t>
  </si>
  <si>
    <t>Podkladní a spojovací vrstva vnitřních omítaných ploch cementový postřik nanášený ručně celoplošně stěn</t>
  </si>
  <si>
    <t>-1303357675</t>
  </si>
  <si>
    <t>https://podminky.urs.cz/item/CS_URS_2024_01/612131101</t>
  </si>
  <si>
    <t>35</t>
  </si>
  <si>
    <t>612131121</t>
  </si>
  <si>
    <t>Podkladní a spojovací vrstva vnitřních omítaných ploch penetrace disperzní nanášená ručně stěn</t>
  </si>
  <si>
    <t>1938272136</t>
  </si>
  <si>
    <t>https://podminky.urs.cz/item/CS_URS_2024_01/612131121</t>
  </si>
  <si>
    <t>OmW-KO+OmWN</t>
  </si>
  <si>
    <t>36</t>
  </si>
  <si>
    <t>612142001</t>
  </si>
  <si>
    <t>Pletivo vnitřních ploch v ploše nebo pruzích, na plném podkladu sklovláknité vtlačené do tmelu včetně tmelu stěn</t>
  </si>
  <si>
    <t>2111626391</t>
  </si>
  <si>
    <t>https://podminky.urs.cz/item/CS_URS_2024_01/612142001</t>
  </si>
  <si>
    <t>"nová příčka z plynosilikátu</t>
  </si>
  <si>
    <t>(1,775*3,44-0,60*1,97)*2</t>
  </si>
  <si>
    <t>37</t>
  </si>
  <si>
    <t>612321131</t>
  </si>
  <si>
    <t>Vápenocementový štuk vnitřních ploch tloušťky do 3 mm svislých konstrukcí stěn</t>
  </si>
  <si>
    <t>-2011438050</t>
  </si>
  <si>
    <t>https://podminky.urs.cz/item/CS_URS_2024_01/612321131</t>
  </si>
  <si>
    <t>1,775*3,44-0,60*1,97</t>
  </si>
  <si>
    <t>1,775*(3,44-2,10)</t>
  </si>
  <si>
    <t>38</t>
  </si>
  <si>
    <t>612325131</t>
  </si>
  <si>
    <t>Omítka sanační vnitřních ploch jádrová tloušťky do 15 mm nanášená ručně svislých konstrukcí stěn</t>
  </si>
  <si>
    <t>-1324569317</t>
  </si>
  <si>
    <t>https://podminky.urs.cz/item/CS_URS_2024_01/612325131</t>
  </si>
  <si>
    <t>(1,466+1,809)*2*3,06</t>
  </si>
  <si>
    <t>-0,90*1,97+(1,00+2,80*2)*0,06</t>
  </si>
  <si>
    <t>-0,80*1,97+(0,94+2,04*2)*0,07</t>
  </si>
  <si>
    <t>"125 - chodba</t>
  </si>
  <si>
    <t>(3,365+1,785)*2*3,06</t>
  </si>
  <si>
    <t>-0,80*1,97*2</t>
  </si>
  <si>
    <t>-0,60*1,97</t>
  </si>
  <si>
    <t>-(1,775*3,06-0,60*1,95)</t>
  </si>
  <si>
    <t>(1,775+1,879)*2*3,06</t>
  </si>
  <si>
    <t>-0,90*1,90+(0,90+1,90)*2*0,40</t>
  </si>
  <si>
    <t>-(1,775*3,06-0,60*1,97)</t>
  </si>
  <si>
    <t>(4,72+3,614)*2*3,06</t>
  </si>
  <si>
    <t>-0,80*1,95+(0,94+2,04*2)*0,06</t>
  </si>
  <si>
    <t>-0,80*1,97</t>
  </si>
  <si>
    <t>-2,071*1,90+(2,071+1,90*2)*0,40</t>
  </si>
  <si>
    <t>(4,72+3,281)*2*3,06</t>
  </si>
  <si>
    <t>-0,80*1,97+(0,94+2,04*2)*0,115</t>
  </si>
  <si>
    <t>-1,90*1,90+1,90*3*0,24</t>
  </si>
  <si>
    <t>39</t>
  </si>
  <si>
    <t>612328131</t>
  </si>
  <si>
    <t>Sanační štuk vnitřních ploch tloušťky do 3 mm svislých konstrukcí stěn</t>
  </si>
  <si>
    <t>862809248</t>
  </si>
  <si>
    <t>https://podminky.urs.cz/item/CS_URS_2024_01/612328131</t>
  </si>
  <si>
    <t>OmW-KO</t>
  </si>
  <si>
    <t>40</t>
  </si>
  <si>
    <t>622135002</t>
  </si>
  <si>
    <t>Vyrovnání nerovností podkladu vnějších omítaných ploch maltou, tloušťky do 10 mm cementovou stěn</t>
  </si>
  <si>
    <t>1490178408</t>
  </si>
  <si>
    <t>https://podminky.urs.cz/item/CS_URS_2024_01/622135002</t>
  </si>
  <si>
    <t>KZS70+XPS70s</t>
  </si>
  <si>
    <t>41</t>
  </si>
  <si>
    <t>622151001</t>
  </si>
  <si>
    <t>Penetrační nátěr vnějších pastovitých tenkovrstvých omítek akrylátový stěn</t>
  </si>
  <si>
    <t>107202533</t>
  </si>
  <si>
    <t>https://podminky.urs.cz/item/CS_URS_2024_01/622151001</t>
  </si>
  <si>
    <t>42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</si>
  <si>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</si>
  <si>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</si>
  <si>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-1960486186</t>
  </si>
  <si>
    <t>https://podminky.urs.cz/item/CS_URS_2024_01/622211011</t>
  </si>
  <si>
    <t>"jižní fasáda</t>
  </si>
  <si>
    <t>" 10 cm pod ÚT</t>
  </si>
  <si>
    <t>7,762*(1,426+0,806)/2</t>
  </si>
  <si>
    <t>0,30*(0,73+0,60)</t>
  </si>
  <si>
    <t>" 15 cm nad ÚT</t>
  </si>
  <si>
    <t>1,19*2,05</t>
  </si>
  <si>
    <t>"východní fasáda</t>
  </si>
  <si>
    <t>8,20*(2,53+2,08)/2</t>
  </si>
  <si>
    <t>"severní fasáda</t>
  </si>
  <si>
    <t>7,611*(2,53+1,35)/2</t>
  </si>
  <si>
    <t>43</t>
  </si>
  <si>
    <t>28376412</t>
  </si>
  <si>
    <t>deska XPS hrana rovná a strukturovaný povrch 300kPA λ=0,035 tl 70mm</t>
  </si>
  <si>
    <t>971924187</t>
  </si>
  <si>
    <t>KZS70*1,02</t>
  </si>
  <si>
    <t>44</t>
  </si>
  <si>
    <t>622252001</t>
  </si>
  <si>
    <t>Montáž profilů kontaktního zateplení zakládacích soklových připevněných hmoždinkami</t>
  </si>
  <si>
    <t>-1676096850</t>
  </si>
  <si>
    <t>https://podminky.urs.cz/item/CS_URS_2024_01/622252001</t>
  </si>
  <si>
    <t>7,702</t>
  </si>
  <si>
    <t>1,20</t>
  </si>
  <si>
    <t>8,212</t>
  </si>
  <si>
    <t>45</t>
  </si>
  <si>
    <t>59051664</t>
  </si>
  <si>
    <t>profil zakládací Al tl 0,7mm pro ETICS pro izolant tl 70mm</t>
  </si>
  <si>
    <t>1096624311</t>
  </si>
  <si>
    <t>ZL80*1,05</t>
  </si>
  <si>
    <t>46</t>
  </si>
  <si>
    <t>622252002</t>
  </si>
  <si>
    <t>Montáž profilů kontaktního zateplení ostatních stěnových, dilatačních apod. lepených do tmelu</t>
  </si>
  <si>
    <t>-1016182563</t>
  </si>
  <si>
    <t>https://podminky.urs.cz/item/CS_URS_2024_01/622252002</t>
  </si>
  <si>
    <t>2,18+2,445</t>
  </si>
  <si>
    <t>47</t>
  </si>
  <si>
    <t>63127466</t>
  </si>
  <si>
    <t>profil rohový Al 23x23mm s výztužnou tkaninou š 100mm pro ETICS</t>
  </si>
  <si>
    <t>-1788509561</t>
  </si>
  <si>
    <t>RL*1,05</t>
  </si>
  <si>
    <t>4,856*1,05 'Přepočtené koeficientem množství</t>
  </si>
  <si>
    <t>48</t>
  </si>
  <si>
    <t>622385100.1</t>
  </si>
  <si>
    <t>Oprava tenkovrstvých omítek ostění a nadpraží vchodových dveří</t>
  </si>
  <si>
    <t>-146333439</t>
  </si>
  <si>
    <t>(0,94+2,80*2)*0,42</t>
  </si>
  <si>
    <t>49</t>
  </si>
  <si>
    <t>622385101.1</t>
  </si>
  <si>
    <t>Oprava tenkovrstvých omítek ostění a nadpraží oken, šířka 120 mm</t>
  </si>
  <si>
    <t>474649120</t>
  </si>
  <si>
    <t>1,00+1,90</t>
  </si>
  <si>
    <t>50</t>
  </si>
  <si>
    <t>622511112</t>
  </si>
  <si>
    <t>Omítka tenkovrstvá akrylátová vnějších ploch probarvená bez penetrace mozaiková střednězrnná stěn</t>
  </si>
  <si>
    <t>-1985968206</t>
  </si>
  <si>
    <t>https://podminky.urs.cz/item/CS_URS_2024_01/622511112</t>
  </si>
  <si>
    <t>51</t>
  </si>
  <si>
    <t>629995101</t>
  </si>
  <si>
    <t>Očištění vnějších ploch tlakovou vodou omytím</t>
  </si>
  <si>
    <t>-239339807</t>
  </si>
  <si>
    <t>https://podminky.urs.cz/item/CS_URS_2024_01/629995101</t>
  </si>
  <si>
    <t>52</t>
  </si>
  <si>
    <t>631311115</t>
  </si>
  <si>
    <t>Mazanina z betonu prostého bez zvýšených nároků na prostředí tl. přes 50 do 80 mm tř. C 20/25</t>
  </si>
  <si>
    <t>1137277294</t>
  </si>
  <si>
    <t>https://podminky.urs.cz/item/CS_URS_2024_01/631311115</t>
  </si>
  <si>
    <t>EPS30*0,05</t>
  </si>
  <si>
    <t>53</t>
  </si>
  <si>
    <t>631311124</t>
  </si>
  <si>
    <t>Mazanina z betonu prostého bez zvýšených nároků na prostředí tl. přes 80 do 120 mm tř. C 16/20</t>
  </si>
  <si>
    <t>498221455</t>
  </si>
  <si>
    <t>https://podminky.urs.cz/item/CS_URS_2024_01/631311124</t>
  </si>
  <si>
    <t>54</t>
  </si>
  <si>
    <t>631311131</t>
  </si>
  <si>
    <t>Doplnění dosavadních mazanin prostým betonem s dodáním hmot, bez potěru, plochy jednotlivě do 1 m2 a tl. přes 80 mm</t>
  </si>
  <si>
    <t>1370531364</t>
  </si>
  <si>
    <t>https://podminky.urs.cz/item/CS_URS_2024_01/631311131</t>
  </si>
  <si>
    <t>"sondy - podkladní beton</t>
  </si>
  <si>
    <t>0,50*0,50*0,20*2</t>
  </si>
  <si>
    <t>"sondy - na izolaci</t>
  </si>
  <si>
    <t>55</t>
  </si>
  <si>
    <t>631319171</t>
  </si>
  <si>
    <t>Příplatek k cenám mazanin za stržení povrchu spodní vrstvy mazaniny latí před vložením výztuže nebo pletiva pro tl. obou vrstev mazaniny přes 50 do 80 mm</t>
  </si>
  <si>
    <t>2026611942</t>
  </si>
  <si>
    <t>https://podminky.urs.cz/item/CS_URS_2024_01/631319171</t>
  </si>
  <si>
    <t>56</t>
  </si>
  <si>
    <t>631362021</t>
  </si>
  <si>
    <t>Výztuž mazanin ze svařovaných sítí z drátů typu KARI</t>
  </si>
  <si>
    <t>2088311084</t>
  </si>
  <si>
    <t>https://podminky.urs.cz/item/CS_URS_2024_01/631362021</t>
  </si>
  <si>
    <t>"100/4x100/4 mm</t>
  </si>
  <si>
    <t>EPS30*2,02*0,001*1,17</t>
  </si>
  <si>
    <t>57</t>
  </si>
  <si>
    <t>632441220</t>
  </si>
  <si>
    <t>Potěr anhydritový samonivelační litý tř. C 25, tl. přes 45 do 50 mm</t>
  </si>
  <si>
    <t>-8189226</t>
  </si>
  <si>
    <t>https://podminky.urs.cz/item/CS_URS_2024_01/632441220</t>
  </si>
  <si>
    <t>58</t>
  </si>
  <si>
    <t>632481213</t>
  </si>
  <si>
    <t>Separační vrstva k oddělení podlahových vrstev z polyetylénové fólie</t>
  </si>
  <si>
    <t>1059010971</t>
  </si>
  <si>
    <t>https://podminky.urs.cz/item/CS_URS_2024_01/632481213</t>
  </si>
  <si>
    <t>59</t>
  </si>
  <si>
    <t>632990010.1</t>
  </si>
  <si>
    <t>Opatření boků stávající mazaniny adhezním můstkem před doplněním podlahy po provedení sond</t>
  </si>
  <si>
    <t>-874612487</t>
  </si>
  <si>
    <t>0,50*0,20*2*4*2</t>
  </si>
  <si>
    <t>60</t>
  </si>
  <si>
    <t>632990020.1</t>
  </si>
  <si>
    <t>Penetrační nátěr pod nový cementový potěr</t>
  </si>
  <si>
    <t>737424365</t>
  </si>
  <si>
    <t>61</t>
  </si>
  <si>
    <t>634112113</t>
  </si>
  <si>
    <t>Obvodová dilatace mezi stěnou a mazaninou nebo potěrem podlahovým páskem z pěnového PE tl. do 10 mm, výšky 80 mm</t>
  </si>
  <si>
    <t>319042957</t>
  </si>
  <si>
    <t>https://podminky.urs.cz/item/CS_URS_2024_01/634112113</t>
  </si>
  <si>
    <t>(1,939+1,446)*2</t>
  </si>
  <si>
    <t>(1,775+1,879)*2</t>
  </si>
  <si>
    <t>62</t>
  </si>
  <si>
    <t>642942111</t>
  </si>
  <si>
    <t>Osazování zárubní nebo rámů kovových dveřních lisovaných nebo z úhelníků bez dveřních křídel na cementovou maltu, plochy otvoru do 2,5 m2</t>
  </si>
  <si>
    <t>1380381928</t>
  </si>
  <si>
    <t>https://podminky.urs.cz/item/CS_URS_2024_01/642942111</t>
  </si>
  <si>
    <t>63</t>
  </si>
  <si>
    <t>55331430.1</t>
  </si>
  <si>
    <t>zárubeň jednokřídlá ocelová 600x1970 mm pozinkovaná, dvoudílná s těsněním</t>
  </si>
  <si>
    <t>-829455434</t>
  </si>
  <si>
    <t>"pro dveře 03</t>
  </si>
  <si>
    <t>64</t>
  </si>
  <si>
    <t>642944121</t>
  </si>
  <si>
    <t>Osazení ocelových dveřních zárubní lisovaných nebo z úhelníků dodatečně s vybetonováním prahu, plochy do 2,5 m2</t>
  </si>
  <si>
    <t>-1929411378</t>
  </si>
  <si>
    <t>https://podminky.urs.cz/item/CS_URS_2024_01/642944121</t>
  </si>
  <si>
    <t>65</t>
  </si>
  <si>
    <t>55331432.1</t>
  </si>
  <si>
    <t>zárubeň jednokřídlá ocelová 800x1970 mm pozinkovaná, dvoudílná s těsněním</t>
  </si>
  <si>
    <t>1111769384</t>
  </si>
  <si>
    <t>"pro dveře 02, 04, 05</t>
  </si>
  <si>
    <t>Ostatní konstrukce a práce, bourání</t>
  </si>
  <si>
    <t>66</t>
  </si>
  <si>
    <t>916331112</t>
  </si>
  <si>
    <t>Osazení zahradního obrubníku betonového s ložem tl. od 50 do 100 mm z betonu prostého tř. C 12/15 s boční opěrou z betonu prostého tř. C 12/15</t>
  </si>
  <si>
    <t>601472948</t>
  </si>
  <si>
    <t>https://podminky.urs.cz/item/CS_URS_2024_01/916331112</t>
  </si>
  <si>
    <t>11,095+10,786</t>
  </si>
  <si>
    <t>67</t>
  </si>
  <si>
    <t>59217001</t>
  </si>
  <si>
    <t>obrubník zahradní betonový 1000x50x250mm</t>
  </si>
  <si>
    <t>-1687218485</t>
  </si>
  <si>
    <t>OZ*1,10</t>
  </si>
  <si>
    <t>68</t>
  </si>
  <si>
    <t>949101111</t>
  </si>
  <si>
    <t>Lešení pomocné pracovní pro objekty pozemních staveb pro zatížení do 150 kg/m2, o výšce lešeňové podlahy do 1,9 m</t>
  </si>
  <si>
    <t>-1812836019</t>
  </si>
  <si>
    <t>https://podminky.urs.cz/item/CS_URS_2024_01/949101111</t>
  </si>
  <si>
    <t>69</t>
  </si>
  <si>
    <t>952901111</t>
  </si>
  <si>
    <t>Vyčištění budov nebo objektů před předáním do užívání budov bytové nebo občanské výstavby, světlé výšky podlaží do 4 m</t>
  </si>
  <si>
    <t>1507813073</t>
  </si>
  <si>
    <t>https://podminky.urs.cz/item/CS_URS_2024_01/952901111</t>
  </si>
  <si>
    <t>9,16*8,30-3,656*3,872</t>
  </si>
  <si>
    <t>70</t>
  </si>
  <si>
    <t>953312122.1</t>
  </si>
  <si>
    <t>Vložky svislé do dilatačních spár z polystyrenových desek EPS 150S tl.10 mm včetně dodání a osazení, mezi novými základy a stávající stěnou</t>
  </si>
  <si>
    <t>-420572458</t>
  </si>
  <si>
    <t>0,30*(2,265+1,00)</t>
  </si>
  <si>
    <t>71</t>
  </si>
  <si>
    <t>961044111</t>
  </si>
  <si>
    <t>Bourání základů z betonu prostého</t>
  </si>
  <si>
    <t>-930995819</t>
  </si>
  <si>
    <t>https://podminky.urs.cz/item/CS_URS_2024_01/961044111</t>
  </si>
  <si>
    <t>"základy schodiště</t>
  </si>
  <si>
    <t>(0,95+1,16+0,21+2,87*2)*0,30*1,20</t>
  </si>
  <si>
    <t>72</t>
  </si>
  <si>
    <t>962031132</t>
  </si>
  <si>
    <t>Bourání příček nebo přizdívek z cihel pálených plných nebo dutých, tl. do 100 mm</t>
  </si>
  <si>
    <t>1724701581</t>
  </si>
  <si>
    <t>https://podminky.urs.cz/item/CS_URS_2024_01/962031132</t>
  </si>
  <si>
    <t>"mezi m.č.125 a 126</t>
  </si>
  <si>
    <t>1,775*3,545</t>
  </si>
  <si>
    <t>-0,60*1,95</t>
  </si>
  <si>
    <t>73</t>
  </si>
  <si>
    <t>962032230</t>
  </si>
  <si>
    <t>Bourání zdiva nadzákladového z cihel pálených plných nebo lícových nebo vápenopískových, na maltu vápennou nebo vápenocementovou, objemu do 1 m3</t>
  </si>
  <si>
    <t>389414251</t>
  </si>
  <si>
    <t>https://podminky.urs.cz/item/CS_URS_2024_01/962032230</t>
  </si>
  <si>
    <t>"podezdívka schodiště</t>
  </si>
  <si>
    <t>1,16*0,15*0,85</t>
  </si>
  <si>
    <t>(3,02+1,285)/2*0,15*0,85*2</t>
  </si>
  <si>
    <t>0,21*0,15*0,85</t>
  </si>
  <si>
    <t>74</t>
  </si>
  <si>
    <t>962042320.1</t>
  </si>
  <si>
    <t>Vybourání schodišťové konstrukce a podesty z betonu prostého včetně nášlapné vrstvy z keramické dlažby</t>
  </si>
  <si>
    <t>156804996</t>
  </si>
  <si>
    <t>"stupně</t>
  </si>
  <si>
    <t>0,95*(0,30+0,02)*(0,15+0,02)/2*6</t>
  </si>
  <si>
    <t>"podstupňová deska</t>
  </si>
  <si>
    <t>2,015*0,95*0,15</t>
  </si>
  <si>
    <t>"podesta</t>
  </si>
  <si>
    <t>(1,67*0,95+1,32*0,21)*(0,20+0,02)</t>
  </si>
  <si>
    <t>75</t>
  </si>
  <si>
    <t>963012520</t>
  </si>
  <si>
    <t>Bourání stropů z desek nebo panelů železobetonových prefabrikovaných s dutinami z panelů, š. přes 300 mm tl. přes 140 mm</t>
  </si>
  <si>
    <t>-1152677436</t>
  </si>
  <si>
    <t>https://podminky.urs.cz/item/CS_URS_2024_01/963012520</t>
  </si>
  <si>
    <t>"podlahové dutinové panely</t>
  </si>
  <si>
    <t>EPS30*0,20</t>
  </si>
  <si>
    <t>76</t>
  </si>
  <si>
    <t>965042121</t>
  </si>
  <si>
    <t>Bourání mazanin betonových nebo z litého asfaltu tl. do 100 mm, plochy do 1 m2</t>
  </si>
  <si>
    <t>1097258292</t>
  </si>
  <si>
    <t>https://podminky.urs.cz/item/CS_URS_2024_01/965042121</t>
  </si>
  <si>
    <t>77</t>
  </si>
  <si>
    <t>965045113</t>
  </si>
  <si>
    <t>Bourání potěrů tl. do 50 mm cementových nebo pískocementových, plochy přes 4 m2</t>
  </si>
  <si>
    <t>465282869</t>
  </si>
  <si>
    <t>https://podminky.urs.cz/item/CS_URS_2024_01/965045113</t>
  </si>
  <si>
    <t>"m.č. 127</t>
  </si>
  <si>
    <t>4,72*3,614+0,94*0,06</t>
  </si>
  <si>
    <t>78</t>
  </si>
  <si>
    <t>968062375</t>
  </si>
  <si>
    <t>Vybourání dřevěných rámů oken s křídly, dveřních zárubní, vrat, stěn, ostění nebo obkladů rámů oken s křídly zdvojených, plochy do 2 m2</t>
  </si>
  <si>
    <t>729204466</t>
  </si>
  <si>
    <t>https://podminky.urs.cz/item/CS_URS_2024_01/968062375</t>
  </si>
  <si>
    <t>"m.č. 126</t>
  </si>
  <si>
    <t>0,90*1,90</t>
  </si>
  <si>
    <t>79</t>
  </si>
  <si>
    <t>968062455</t>
  </si>
  <si>
    <t>Vybourání dřevěných rámů oken s křídly, dveřních zárubní, vrat, stěn, ostění nebo obkladů dveřních zárubní, plochy do 2 m2</t>
  </si>
  <si>
    <t>832036855</t>
  </si>
  <si>
    <t>https://podminky.urs.cz/item/CS_URS_2024_01/968062455</t>
  </si>
  <si>
    <t>(0,80*3+0,60)*1,95</t>
  </si>
  <si>
    <t>80</t>
  </si>
  <si>
    <t>968062456</t>
  </si>
  <si>
    <t>Vybourání dřevěných rámů oken s křídly, dveřních zárubní, vrat, stěn, ostění nebo obkladů dveřních zárubní, plochy přes 2 m2</t>
  </si>
  <si>
    <t>-886159459</t>
  </si>
  <si>
    <t>https://podminky.urs.cz/item/CS_URS_2024_01/968062456</t>
  </si>
  <si>
    <t>"vstupní dveře s nadsvětlíkem</t>
  </si>
  <si>
    <t>1,00*2,80</t>
  </si>
  <si>
    <t>81</t>
  </si>
  <si>
    <t>972055341</t>
  </si>
  <si>
    <t>Vybourání otvorů ve stropech nebo klenbách železobetonových ve stropech z dutých prefabrikátů, plochy do 0,25 m2, tl. přes 120 mm</t>
  </si>
  <si>
    <t>809080810</t>
  </si>
  <si>
    <t>https://podminky.urs.cz/item/CS_URS_2024_01/972055341</t>
  </si>
  <si>
    <t>82</t>
  </si>
  <si>
    <t>973031812</t>
  </si>
  <si>
    <t>Vysekání výklenků nebo kapes ve zdivu z cihel na maltu vápennou nebo vápenocementovou kapes pro zavázání nových příček, tl. do 100 mm</t>
  </si>
  <si>
    <t>121876216</t>
  </si>
  <si>
    <t>https://podminky.urs.cz/item/CS_URS_2024_01/973031812</t>
  </si>
  <si>
    <t>"nová příčka mezi m.č.125 a 126</t>
  </si>
  <si>
    <t>3,545*2</t>
  </si>
  <si>
    <t>83</t>
  </si>
  <si>
    <t>974031167</t>
  </si>
  <si>
    <t>Vysekání rýh ve zdivu cihelném na maltu vápennou nebo vápenocementovou do hl. 150 mm a šířky do 300 mm</t>
  </si>
  <si>
    <t>712966233</t>
  </si>
  <si>
    <t>https://podminky.urs.cz/item/CS_URS_2024_01/974031167</t>
  </si>
  <si>
    <t>"vybourání drážky po demontáž svodu</t>
  </si>
  <si>
    <t>84</t>
  </si>
  <si>
    <t>977211112</t>
  </si>
  <si>
    <t>Řezání konstrukcí stěnovou pilou betonových nebo železobetonových průměru řezané výztuže do 16 mm hloubka řezu přes 200 do 350 mm</t>
  </si>
  <si>
    <t>1654900811</t>
  </si>
  <si>
    <t>https://podminky.urs.cz/item/CS_URS_2024_01/977211112</t>
  </si>
  <si>
    <t>"naříznutí stávající opěrné stěny v jižní fasádě pro vložení polystyrenu</t>
  </si>
  <si>
    <t>0,60*2</t>
  </si>
  <si>
    <t>85</t>
  </si>
  <si>
    <t>977311112</t>
  </si>
  <si>
    <t>Řezání stávajících betonových mazanin bez vyztužení hloubky přes 50 do 100 mm</t>
  </si>
  <si>
    <t>-295195268</t>
  </si>
  <si>
    <t>https://podminky.urs.cz/item/CS_URS_2024_01/977311112</t>
  </si>
  <si>
    <t>0,50*4*2</t>
  </si>
  <si>
    <t>86</t>
  </si>
  <si>
    <t>977311114</t>
  </si>
  <si>
    <t>Řezání stávajících betonových mazanin bez vyztužení hloubky přes 150 do 200 mm</t>
  </si>
  <si>
    <t>-1087019185</t>
  </si>
  <si>
    <t>https://podminky.urs.cz/item/CS_URS_2024_01/977311114</t>
  </si>
  <si>
    <t>87</t>
  </si>
  <si>
    <t>978013191</t>
  </si>
  <si>
    <t>Otlučení vápenných nebo vápenocementových omítek vnitřních ploch stěn s vyškrabáním spar, s očištěním zdiva, v rozsahu přes 50 do 100 %</t>
  </si>
  <si>
    <t>-544158736</t>
  </si>
  <si>
    <t>https://podminky.urs.cz/item/CS_URS_2024_01/978013191</t>
  </si>
  <si>
    <t>91,649</t>
  </si>
  <si>
    <t>88</t>
  </si>
  <si>
    <t>978015391</t>
  </si>
  <si>
    <t>Otlučení vápenných nebo vápenocementových omítek vnějších ploch s vyškrabáním spar a s očištěním zdiva stupně členitosti 1 a 2, v rozsahu přes 80 do 100 %</t>
  </si>
  <si>
    <t>-1603274118</t>
  </si>
  <si>
    <t>https://podminky.urs.cz/item/CS_URS_2024_01/978015391</t>
  </si>
  <si>
    <t>89</t>
  </si>
  <si>
    <t>978059541</t>
  </si>
  <si>
    <t>Odsekání obkladů stěn včetně otlučení podkladní omítky až na zdivo z obkládaček vnitřních, z jakýchkoliv materiálů, plochy přes 1 m2</t>
  </si>
  <si>
    <t>-180741272</t>
  </si>
  <si>
    <t>https://podminky.urs.cz/item/CS_URS_2024_01/978059541</t>
  </si>
  <si>
    <t>2,468</t>
  </si>
  <si>
    <t>DKO</t>
  </si>
  <si>
    <t>90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</si>
  <si>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</si>
  <si>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</si>
  <si>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-1955774030</t>
  </si>
  <si>
    <t>https://podminky.urs.cz/item/CS_URS_2024_01/979054451</t>
  </si>
  <si>
    <t>"zámková dlažba</t>
  </si>
  <si>
    <t>997</t>
  </si>
  <si>
    <t>Přesun sutě</t>
  </si>
  <si>
    <t>91</t>
  </si>
  <si>
    <t>997013001</t>
  </si>
  <si>
    <t>Vyklizení ulehlé suti na vzdálenost do 3 m od okraje vyklízeného prostoru nebo s naložením na dopravní prostředek z prostorů o půdorysné ploše do 15 m2 z výšky (hloubky) do 2 m</t>
  </si>
  <si>
    <t>1215780758</t>
  </si>
  <si>
    <t>https://podminky.urs.cz/item/CS_URS_2024_01/997013001</t>
  </si>
  <si>
    <t>"prostor bouraného schodiště</t>
  </si>
  <si>
    <t>"stávající schodiště</t>
  </si>
  <si>
    <t>(3,026+1,285)/2*0,65*0,85</t>
  </si>
  <si>
    <t>1,02*0,21*0,85</t>
  </si>
  <si>
    <t>92</t>
  </si>
  <si>
    <t>997013151</t>
  </si>
  <si>
    <t>Vnitrostaveništní doprava suti a vybouraných hmot vodorovně do 50 m s naložením s omezením mechanizace pro budovy a haly výšky do 6 m</t>
  </si>
  <si>
    <t>2015780691</t>
  </si>
  <si>
    <t>https://podminky.urs.cz/item/CS_URS_2024_01/997013151</t>
  </si>
  <si>
    <t>93</t>
  </si>
  <si>
    <t>997013501</t>
  </si>
  <si>
    <t>Odvoz suti a vybouraných hmot na skládku nebo meziskládku se složením, na vzdálenost do 1 km</t>
  </si>
  <si>
    <t>-1541304708</t>
  </si>
  <si>
    <t>https://podminky.urs.cz/item/CS_URS_2024_01/997013501</t>
  </si>
  <si>
    <t>94</t>
  </si>
  <si>
    <t>997013509</t>
  </si>
  <si>
    <t>Odvoz suti a vybouraných hmot na skládku nebo meziskládku se složením, na vzdálenost Příplatek k ceně za každý další započatý 1 km přes 1 km</t>
  </si>
  <si>
    <t>827587793</t>
  </si>
  <si>
    <t>https://podminky.urs.cz/item/CS_URS_2024_01/997013509</t>
  </si>
  <si>
    <t>29,107*19 'Přepočtené koeficientem množství</t>
  </si>
  <si>
    <t>95</t>
  </si>
  <si>
    <t>997013601</t>
  </si>
  <si>
    <t>Poplatek za uložení stavebního odpadu na skládce (skládkovné) z prostého betonu zatříděného do Katalogu odpadů pod kódem 17 01 01</t>
  </si>
  <si>
    <t>-541160962</t>
  </si>
  <si>
    <t>https://podminky.urs.cz/item/CS_URS_2024_01/997013601</t>
  </si>
  <si>
    <t>1,374+0,862+5,804+1,874+1,944</t>
  </si>
  <si>
    <t>96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</si>
  <si>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</si>
  <si>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</si>
  <si>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1568481003</t>
  </si>
  <si>
    <t>https://podminky.urs.cz/item/CS_URS_2024_01/997013609</t>
  </si>
  <si>
    <t>1,303+0,110+0,150+0,248+0,230</t>
  </si>
  <si>
    <t>97</t>
  </si>
  <si>
    <t>997013631</t>
  </si>
  <si>
    <t>Poplatek za uložení stavebního odpadu na skládce (skládkovné) směsného stavebního a demoličního zatříděného do Katalogu odpadů pod kódem 17 09 04</t>
  </si>
  <si>
    <t>-1422713319</t>
  </si>
  <si>
    <t>https://podminky.urs.cz/item/CS_URS_2024_01/997013631</t>
  </si>
  <si>
    <t>3,585+2,991+0,938+2,060+0,001+0,300+0,014</t>
  </si>
  <si>
    <t>98</t>
  </si>
  <si>
    <t>997013655</t>
  </si>
  <si>
    <t>Poplatek za uložení stavebního odpadu na skládce (skládkovné) zeminy a kamení zatříděného do Katalogu odpadů pod kódem 17 05 04</t>
  </si>
  <si>
    <t>-1243873187</t>
  </si>
  <si>
    <t>https://podminky.urs.cz/item/CS_URS_2024_01/997013655</t>
  </si>
  <si>
    <t>(R80+R200+HUP-(Za+ZUP))*1,700</t>
  </si>
  <si>
    <t>99</t>
  </si>
  <si>
    <t>997013811</t>
  </si>
  <si>
    <t>Poplatek za uložení stavebního odpadu na skládce (skládkovné) dřevěného zatříděného do Katalogu odpadů pod kódem 17 02 01</t>
  </si>
  <si>
    <t>-2146859349</t>
  </si>
  <si>
    <t>https://podminky.urs.cz/item/CS_URS_2024_01/997013811</t>
  </si>
  <si>
    <t>100</t>
  </si>
  <si>
    <t>997013814</t>
  </si>
  <si>
    <t>Poplatek za uložení stavebního odpadu na skládce (skládkovné) z izolačních materiálů zatříděného do Katalogu odpadů pod kódem 17 06 04</t>
  </si>
  <si>
    <t>-772815394</t>
  </si>
  <si>
    <t>https://podminky.urs.cz/item/CS_URS_2024_01/997013814</t>
  </si>
  <si>
    <t>0,028</t>
  </si>
  <si>
    <t>998</t>
  </si>
  <si>
    <t>Přesun hmot</t>
  </si>
  <si>
    <t>101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</si>
  <si>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</si>
  <si>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</si>
  <si>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1458999284</t>
  </si>
  <si>
    <t>https://podminky.urs.cz/item/CS_URS_2024_01/998011008</t>
  </si>
  <si>
    <t>PSV</t>
  </si>
  <si>
    <t>Práce a dodávky PSV</t>
  </si>
  <si>
    <t>711</t>
  </si>
  <si>
    <t>Izolace proti vodě, vlhkosti a plynům</t>
  </si>
  <si>
    <t>102</t>
  </si>
  <si>
    <t>711111001</t>
  </si>
  <si>
    <t>Provedení izolace proti zemní vlhkosti natěradly a tmely za studena na ploše vodorovné V nátěrem penetračním</t>
  </si>
  <si>
    <t>1233356729</t>
  </si>
  <si>
    <t>https://podminky.urs.cz/item/CS_URS_2024_01/711111001</t>
  </si>
  <si>
    <t>103</t>
  </si>
  <si>
    <t>11163153</t>
  </si>
  <si>
    <t>emulze asfaltová penetrační</t>
  </si>
  <si>
    <t>litr</t>
  </si>
  <si>
    <t>1618960743</t>
  </si>
  <si>
    <t>Hi*0,35</t>
  </si>
  <si>
    <t>104</t>
  </si>
  <si>
    <t>711112001</t>
  </si>
  <si>
    <t>Provedení izolace proti zemní vlhkosti natěradly a tmely za studena na ploše svislé S nátěrem penetračním</t>
  </si>
  <si>
    <t>1254352964</t>
  </si>
  <si>
    <t>https://podminky.urs.cz/item/CS_URS_2024_01/711112001</t>
  </si>
  <si>
    <t>105</t>
  </si>
  <si>
    <t>1217631082</t>
  </si>
  <si>
    <t>HiS*0,40</t>
  </si>
  <si>
    <t>106</t>
  </si>
  <si>
    <t>711131821</t>
  </si>
  <si>
    <t>Odstranění izolace proti zemní vlhkosti na ploše svislé S</t>
  </si>
  <si>
    <t>-620470079</t>
  </si>
  <si>
    <t>https://podminky.urs.cz/item/CS_URS_2024_01/711131821</t>
  </si>
  <si>
    <t>7,902*0,80</t>
  </si>
  <si>
    <t>107</t>
  </si>
  <si>
    <t>711141559</t>
  </si>
  <si>
    <t>Provedení izolace proti zemní vlhkosti pásy přitavením NAIP na ploše vodorovné V</t>
  </si>
  <si>
    <t>808292872</t>
  </si>
  <si>
    <t>https://podminky.urs.cz/item/CS_URS_2024_01/711141559</t>
  </si>
  <si>
    <t>"1. vrstva</t>
  </si>
  <si>
    <t>1,446*1,809+0,94*0,07+1,00*0,06</t>
  </si>
  <si>
    <t>"sondy</t>
  </si>
  <si>
    <t>0,50*0,50*2</t>
  </si>
  <si>
    <t>"2.vrstva</t>
  </si>
  <si>
    <t>108</t>
  </si>
  <si>
    <t>62833158</t>
  </si>
  <si>
    <t>pás asfaltový natavitelný oxidovaný s vložkou ze skleněné tkaniny typu G200, s jemnozrnným minerálním posypem tl 4,0mm</t>
  </si>
  <si>
    <t>668258394</t>
  </si>
  <si>
    <t>Hi*1,15</t>
  </si>
  <si>
    <t>109</t>
  </si>
  <si>
    <t>62836110</t>
  </si>
  <si>
    <t>pás asfaltový natavitelný oxidovaný s vložkou z hliníkové fólie / hliníkové fólie s textilií, se spalitelnou PE folií nebo jemnozrnným minerálním posypem tl 4,0mm</t>
  </si>
  <si>
    <t>796873685</t>
  </si>
  <si>
    <t>110</t>
  </si>
  <si>
    <t>711142559</t>
  </si>
  <si>
    <t>Provedení izolace proti zemní vlhkosti pásy přitavením NAIP na ploše svislé S</t>
  </si>
  <si>
    <t>-989954284</t>
  </si>
  <si>
    <t>https://podminky.urs.cz/item/CS_URS_2024_01/711142559</t>
  </si>
  <si>
    <t>"vytažení na stěny 100 mm</t>
  </si>
  <si>
    <t>((1,939+1,446)*2-(0,80+0,90))*0,10</t>
  </si>
  <si>
    <t>((1,775+1,879)*2-0,60)*0,10</t>
  </si>
  <si>
    <t>111</t>
  </si>
  <si>
    <t>166827423</t>
  </si>
  <si>
    <t>HiS*1,20</t>
  </si>
  <si>
    <t>112</t>
  </si>
  <si>
    <t>526998172</t>
  </si>
  <si>
    <t>113</t>
  </si>
  <si>
    <t>711199095</t>
  </si>
  <si>
    <t>Příplatek k cenám provedení izolace proti zemní vlhkosti za plochu do 10 m2 natěradly za studena nebo za horka</t>
  </si>
  <si>
    <t>-1019238927</t>
  </si>
  <si>
    <t>https://podminky.urs.cz/item/CS_URS_2024_01/711199095</t>
  </si>
  <si>
    <t>HI+HiS</t>
  </si>
  <si>
    <t>114</t>
  </si>
  <si>
    <t>711199097</t>
  </si>
  <si>
    <t>Příplatek k cenám provedení izolace proti zemní vlhkosti za plochu do 10 m2 pásy přitavením NAIP nebo termoplasty</t>
  </si>
  <si>
    <t>-1908631268</t>
  </si>
  <si>
    <t>https://podminky.urs.cz/item/CS_URS_2024_01/711199097</t>
  </si>
  <si>
    <t>Hi+HiS</t>
  </si>
  <si>
    <t>115</t>
  </si>
  <si>
    <t>711491876</t>
  </si>
  <si>
    <t>Demontáž lišty pro přichycení izolace ukončovací</t>
  </si>
  <si>
    <t>-274379125</t>
  </si>
  <si>
    <t>https://podminky.urs.cz/item/CS_URS_2024_01/711491876</t>
  </si>
  <si>
    <t>116</t>
  </si>
  <si>
    <t>998711111</t>
  </si>
  <si>
    <t>Přesun hmot pro izolace proti vodě, vlhkosti a plynům stanovený z hmotnosti přesunovaného materiálu vodorovná dopravní vzdálenost do 50 m s omezením mechanizace v objektech výšky do 6 m</t>
  </si>
  <si>
    <t>-2065320244</t>
  </si>
  <si>
    <t>https://podminky.urs.cz/item/CS_URS_2024_01/998711111</t>
  </si>
  <si>
    <t>713</t>
  </si>
  <si>
    <t>Izolace tepelné</t>
  </si>
  <si>
    <t>117</t>
  </si>
  <si>
    <t>713121121</t>
  </si>
  <si>
    <t>Montáž tepelné izolace podlah rohožemi, pásy, deskami, dílci, bloky (izolační materiál ve specifikaci) kladenými volně dvouvrstvá</t>
  </si>
  <si>
    <t>-1877951669</t>
  </si>
  <si>
    <t>https://podminky.urs.cz/item/CS_URS_2024_01/713121121</t>
  </si>
  <si>
    <t>118</t>
  </si>
  <si>
    <t>28375907</t>
  </si>
  <si>
    <t>deska EPS 150 pro konstrukce s vysokým zatížením λ=0,035 tl 30mm</t>
  </si>
  <si>
    <t>-319169563</t>
  </si>
  <si>
    <t>EPS30*2*1,02</t>
  </si>
  <si>
    <t>12,397*2,1 'Přepočtené koeficientem množství</t>
  </si>
  <si>
    <t>119</t>
  </si>
  <si>
    <t>713131341</t>
  </si>
  <si>
    <t>Montáž tepelné izolace stěn rohožemi, pásy, deskami, dílci, bloky (izolační materiál ve specifikaci) lepením bodově nízkoexpanzní (PUR) pěnou s mechanickým kotvením, tloušťky izolace do 100 mm</t>
  </si>
  <si>
    <t>-1768384106</t>
  </si>
  <si>
    <t>https://podminky.urs.cz/item/CS_URS_2024_01/713131341</t>
  </si>
  <si>
    <t>"SH: -1,050; HH: -0,806 ÷ -1,320</t>
  </si>
  <si>
    <t>7,902*(0,80-0,10)</t>
  </si>
  <si>
    <t>120</t>
  </si>
  <si>
    <t>-1000289243</t>
  </si>
  <si>
    <t>XPS70s*1,02</t>
  </si>
  <si>
    <t>121</t>
  </si>
  <si>
    <t>998713111</t>
  </si>
  <si>
    <t>Přesun hmot pro izolace tepelné stanovený z hmotnosti přesunovaného materiálu vodorovná dopravní vzdálenost do 50 m s omezením mechanizace v objektech výšky do 6 m</t>
  </si>
  <si>
    <t>-2065961587</t>
  </si>
  <si>
    <t>https://podminky.urs.cz/item/CS_URS_2024_01/998713111</t>
  </si>
  <si>
    <t>763</t>
  </si>
  <si>
    <t>Konstrukce suché výstavby</t>
  </si>
  <si>
    <t>122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</si>
  <si>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</si>
  <si>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</si>
  <si>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-549391536</t>
  </si>
  <si>
    <t>https://podminky.urs.cz/item/CS_URS_2024_01/763121590</t>
  </si>
  <si>
    <t>(0,18+0,70+0,332)*1,20+0,70*0,18+0,235*(0,18+0,415)/2</t>
  </si>
  <si>
    <t>123</t>
  </si>
  <si>
    <t>763121714</t>
  </si>
  <si>
    <t>Stěna předsazená ze sádrokartonových desek ostatní konstrukce a práce na předsazených stěnách ze sádrokartonových desek základní penetrační nátěr</t>
  </si>
  <si>
    <t>590459787</t>
  </si>
  <si>
    <t>https://podminky.urs.cz/item/CS_URS_2024_01/763121714</t>
  </si>
  <si>
    <t>124</t>
  </si>
  <si>
    <t>763121751</t>
  </si>
  <si>
    <t>Stěna předsazená ze sádrokartonových desek Příplatek k cenám za plochu do 6 m2 jednotlivě</t>
  </si>
  <si>
    <t>-945866578</t>
  </si>
  <si>
    <t>https://podminky.urs.cz/item/CS_URS_2024_01/763121751</t>
  </si>
  <si>
    <t>125</t>
  </si>
  <si>
    <t>763131511</t>
  </si>
  <si>
    <t>Podhled ze sádrokartonových desek jednovrstvá zavěšená spodní konstrukce z ocelových profilů CD, UD jednoduše opláštěná deskou standardní A, tl. 12,5 mm, bez izolace</t>
  </si>
  <si>
    <t>-1445258799</t>
  </si>
  <si>
    <t>https://podminky.urs.cz/item/CS_URS_2024_01/763131511</t>
  </si>
  <si>
    <t>126</t>
  </si>
  <si>
    <t>763131714</t>
  </si>
  <si>
    <t>Podhled ze sádrokartonových desek ostatní práce a konstrukce na podhledech ze sádrokartonových desek základní penetrační nátěr</t>
  </si>
  <si>
    <t>-1678281845</t>
  </si>
  <si>
    <t>https://podminky.urs.cz/item/CS_URS_2024_01/763131714</t>
  </si>
  <si>
    <t>127</t>
  </si>
  <si>
    <t>763131771</t>
  </si>
  <si>
    <t>Podhled ze sádrokartonových desek Příplatek k cenám za rovinnost kvality speciální tmelení kvality Q3</t>
  </si>
  <si>
    <t>-1051026870</t>
  </si>
  <si>
    <t>https://podminky.urs.cz/item/CS_URS_2024_01/763131771</t>
  </si>
  <si>
    <t>128</t>
  </si>
  <si>
    <t>763131831</t>
  </si>
  <si>
    <t>Demontáž podhledu nebo samostatného požárního předělu ze sádrokartonových desek s nosnou konstrukcí jednovrstvou z ocelových profilů, opláštění jednoduché</t>
  </si>
  <si>
    <t>-1620260221</t>
  </si>
  <si>
    <t>https://podminky.urs.cz/item/CS_URS_2024_01/763131831</t>
  </si>
  <si>
    <t>"m.č. 125</t>
  </si>
  <si>
    <t>3,365*1,635+1,795*0,15</t>
  </si>
  <si>
    <t>129</t>
  </si>
  <si>
    <t>998763321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</si>
  <si>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do 6 m</t>
  </si>
  <si>
    <t>-1328171710</t>
  </si>
  <si>
    <t>https://podminky.urs.cz/item/CS_URS_2024_01/998763321</t>
  </si>
  <si>
    <t>764</t>
  </si>
  <si>
    <t>Konstrukce klempířské</t>
  </si>
  <si>
    <t>130</t>
  </si>
  <si>
    <t>764990010.1</t>
  </si>
  <si>
    <t>Oprava stávajícího Ti-Zn parapetu</t>
  </si>
  <si>
    <t>-1070819427</t>
  </si>
  <si>
    <t>766</t>
  </si>
  <si>
    <t>Konstrukce truhlářské</t>
  </si>
  <si>
    <t>131</t>
  </si>
  <si>
    <t>766669901.1</t>
  </si>
  <si>
    <t>Interiérové dveře 800x1970 mm polodrážkové - 02</t>
  </si>
  <si>
    <t>2030693359</t>
  </si>
  <si>
    <t>P</t>
  </si>
  <si>
    <t>Poznámka k položce:_x000D_
- montáž a dodávka_x000D_
- povrchová úprava: bílá barva_x000D_
- zámek: FAB, rozteč 72 mm_x000D_
- závěsy / panty: satinovaný nikl_x000D_
- kování: rozetové, klka / klika, povrchová úprava nerez</t>
  </si>
  <si>
    <t>132</t>
  </si>
  <si>
    <t>766669902.1</t>
  </si>
  <si>
    <t>Interiérové dveře 600x1970 mm polodrážkové - 03</t>
  </si>
  <si>
    <t>-1895352531</t>
  </si>
  <si>
    <t>133</t>
  </si>
  <si>
    <t>766669903.1</t>
  </si>
  <si>
    <t>Interiérové dveře 800x1970 mm polodrážkové - 04</t>
  </si>
  <si>
    <t>-1507437294</t>
  </si>
  <si>
    <t>134</t>
  </si>
  <si>
    <t>766669904.1</t>
  </si>
  <si>
    <t>Interiérové dveře 800x1970 mm polodrážkové - 05</t>
  </si>
  <si>
    <t>-1927737609</t>
  </si>
  <si>
    <t>135</t>
  </si>
  <si>
    <t>766691812</t>
  </si>
  <si>
    <t>Demontáž parapetních desek šířky přes 300 mm</t>
  </si>
  <si>
    <t>1161802311</t>
  </si>
  <si>
    <t>https://podminky.urs.cz/item/CS_URS_2024_01/766691812</t>
  </si>
  <si>
    <t>4,90</t>
  </si>
  <si>
    <t>136</t>
  </si>
  <si>
    <t>766691931</t>
  </si>
  <si>
    <t>Ostatní práce seřízení okenního nebo dveřního křídla otvíracího nebo sklápěcího dřevěného</t>
  </si>
  <si>
    <t>-1204177400</t>
  </si>
  <si>
    <t>https://podminky.urs.cz/item/CS_URS_2024_01/766691931</t>
  </si>
  <si>
    <t>"m.č. 128</t>
  </si>
  <si>
    <t>137</t>
  </si>
  <si>
    <t>766694126</t>
  </si>
  <si>
    <t>Montáž ostatních truhlářských konstrukcí parapetních desek dřevěných nebo plastových šířky přes 300 mm</t>
  </si>
  <si>
    <t>445406130</t>
  </si>
  <si>
    <t>https://podminky.urs.cz/item/CS_URS_2024_01/766694126</t>
  </si>
  <si>
    <t>138</t>
  </si>
  <si>
    <t>61144404</t>
  </si>
  <si>
    <t>parapet plastový vnitřní š 400mm</t>
  </si>
  <si>
    <t>528165042</t>
  </si>
  <si>
    <t>4,9*1,1 'Přepočtené koeficientem množství</t>
  </si>
  <si>
    <t>139</t>
  </si>
  <si>
    <t>61144019</t>
  </si>
  <si>
    <t>koncovka k parapetu plastovému vnitřnímu 1 pár</t>
  </si>
  <si>
    <t>sada</t>
  </si>
  <si>
    <t>-1253827432</t>
  </si>
  <si>
    <t>140</t>
  </si>
  <si>
    <t>766812840.1</t>
  </si>
  <si>
    <t>Demontáž kuchyňských linek dřevěných nebo kovových včetně skříněk uchycených na stěně, délky přes 2100 do 3000 mm</t>
  </si>
  <si>
    <t>-2059287079</t>
  </si>
  <si>
    <t>"127 - kuchyň</t>
  </si>
  <si>
    <t>141</t>
  </si>
  <si>
    <t>766990100.1</t>
  </si>
  <si>
    <t>Truhlářské zakrytí radiátoru a topenářského potrubí deskami na bázi dřeva, včetně povrchové úpravy</t>
  </si>
  <si>
    <t>kpl</t>
  </si>
  <si>
    <t>-774686274</t>
  </si>
  <si>
    <t>Poznámka k položce:_x000D_
- montáž a dodávka_x000D_
- včetně vypracování výrobní dokumentace</t>
  </si>
  <si>
    <t>142</t>
  </si>
  <si>
    <t>766990400.1</t>
  </si>
  <si>
    <t>Vstupní dveře dřevěné prosklené s nadsvětlíkem, celkový rozměr 1000x2780 mm - 01</t>
  </si>
  <si>
    <t>1172855074</t>
  </si>
  <si>
    <t>Poznámka k položce:_x000D_
- montáž a dodávka_x000D_
- dřevěné profily mořené, vnitřní bílá barva, vnější sytě šedivá barva ve shodě se stávajícím stavem_x000D_
- prosklené bezpečnostním dvojsklem (oboustranný connex)_x000D_
- bezpečnostní kování koule-klika, broušený nerez_x000D_
- bezpečnostní zámek_x000D_
- Alu práh_x000D_
- pákový ovladač otevírání nadsvětlíku</t>
  </si>
  <si>
    <t>143</t>
  </si>
  <si>
    <t>766990500.1</t>
  </si>
  <si>
    <t>Dřevěné okno 900x1900 mm otevíravé a sklápěcí z profilů Euro - 1F</t>
  </si>
  <si>
    <t>-1234746253</t>
  </si>
  <si>
    <t>Poznámka k položce:_x000D_
- montáž a dodávka_x000D_
- Euro profily mořené, vnitřní bílá barva, vnější sytě šedivá_x000D_
- bezpečnostní dvojsklo (oboustranný Connex)</t>
  </si>
  <si>
    <t>"m.č.126</t>
  </si>
  <si>
    <t>144</t>
  </si>
  <si>
    <t>766629599.1</t>
  </si>
  <si>
    <t>Začištění ostění, nadpraží a parapetu po osazení nového okna</t>
  </si>
  <si>
    <t>1882374653</t>
  </si>
  <si>
    <t>(1,90+0,90)*2</t>
  </si>
  <si>
    <t>145</t>
  </si>
  <si>
    <t>998766111</t>
  </si>
  <si>
    <t>Přesun hmot pro konstrukce truhlářské stanovený z hmotnosti přesunovaného materiálu vodorovná dopravní vzdálenost do 50 m s omezením mechanizace v objektech výšky do 6 m</t>
  </si>
  <si>
    <t>-36065433</t>
  </si>
  <si>
    <t>https://podminky.urs.cz/item/CS_URS_2024_01/998766111</t>
  </si>
  <si>
    <t>767</t>
  </si>
  <si>
    <t>Konstrukce zámečnické</t>
  </si>
  <si>
    <t>146</t>
  </si>
  <si>
    <t>767161813</t>
  </si>
  <si>
    <t>Demontáž zábradlí do suti rovného nerozebíratelný spoj hmotnosti 1 m zábradlí do 20 kg</t>
  </si>
  <si>
    <t>-202373013</t>
  </si>
  <si>
    <t>https://podminky.urs.cz/item/CS_URS_2024_01/767161813</t>
  </si>
  <si>
    <t>1,72+1,00</t>
  </si>
  <si>
    <t>147</t>
  </si>
  <si>
    <t>767161823</t>
  </si>
  <si>
    <t>Demontáž zábradlí do suti schodišťového nerozebíratelný spoj hmotnosti 1 m zábradlí do 20 kg</t>
  </si>
  <si>
    <t>1512378008</t>
  </si>
  <si>
    <t>https://podminky.urs.cz/item/CS_URS_2024_01/767161823</t>
  </si>
  <si>
    <t>148</t>
  </si>
  <si>
    <t>767990010.1</t>
  </si>
  <si>
    <t>Ocelová konstrukce schodiště včetně zábradlí, kotvení a povrchové úpravy</t>
  </si>
  <si>
    <t>1245689904</t>
  </si>
  <si>
    <t>Poznámka k položce:_x000D_
- montáž a dodávka_x000D_
- ocelové schodnice_x000D_
- podesta z žárově zinkovaného pororoštu_x000D_
- stupně z pororoštových schodišťových prvků se zesílenou hranou_x000D_
- zábradlí ocelové se svislou výplní</t>
  </si>
  <si>
    <t>149</t>
  </si>
  <si>
    <t>998767211</t>
  </si>
  <si>
    <t>Přesun hmot pro zámečnické konstrukce stanovený procentní sazbou (%) z ceny vodorovná dopravní vzdálenost do 50 m s omezením mechanizace v objektech výšky do 6 m</t>
  </si>
  <si>
    <t>%</t>
  </si>
  <si>
    <t>756577026</t>
  </si>
  <si>
    <t>https://podminky.urs.cz/item/CS_URS_2024_01/998767211</t>
  </si>
  <si>
    <t>771</t>
  </si>
  <si>
    <t>Podlahy z dlaždic</t>
  </si>
  <si>
    <t>150</t>
  </si>
  <si>
    <t>771121011</t>
  </si>
  <si>
    <t>Příprava podkladu před provedením dlažby nátěr penetrační na podlahu</t>
  </si>
  <si>
    <t>-57498572</t>
  </si>
  <si>
    <t>https://podminky.urs.cz/item/CS_URS_2024_01/771121011</t>
  </si>
  <si>
    <t>151</t>
  </si>
  <si>
    <t>771151012</t>
  </si>
  <si>
    <t>Příprava podkladu před provedením dlažby samonivelační stěrka min.pevnosti 20 MPa, tloušťky přes 3 do 5 mm</t>
  </si>
  <si>
    <t>-650874426</t>
  </si>
  <si>
    <t>https://podminky.urs.cz/item/CS_URS_2024_01/771151012</t>
  </si>
  <si>
    <t>152</t>
  </si>
  <si>
    <t>771473810</t>
  </si>
  <si>
    <t>Demontáž soklíků z dlaždic keramických lepených rovných</t>
  </si>
  <si>
    <t>-369837735</t>
  </si>
  <si>
    <t>https://podminky.urs.cz/item/CS_URS_2024_01/771473810</t>
  </si>
  <si>
    <t>(3,365+1,785)*2-(0,80*2+0,60)</t>
  </si>
  <si>
    <t>153</t>
  </si>
  <si>
    <t>771474142</t>
  </si>
  <si>
    <t>Montáž soklů z dlaždic keramických lepených cementovým flexibilním lepidlem s požlábkem nebo francouzských, výšky přes 90 do 120 mm</t>
  </si>
  <si>
    <t>-1669495052</t>
  </si>
  <si>
    <t>https://podminky.urs.cz/item/CS_URS_2024_01/771474142</t>
  </si>
  <si>
    <t>(1,939+1,446)*2-(0,80+0,90)</t>
  </si>
  <si>
    <t>(1,775+1,879)*2-0,60</t>
  </si>
  <si>
    <t>154</t>
  </si>
  <si>
    <t>59761278.1</t>
  </si>
  <si>
    <t>soklová tvarovka s požlábkem - dlažba keramická do interiéru v.100 mm</t>
  </si>
  <si>
    <t>878792183</t>
  </si>
  <si>
    <t>KerSo*1,10</t>
  </si>
  <si>
    <t>155</t>
  </si>
  <si>
    <t>771573810</t>
  </si>
  <si>
    <t>Demontáž podlah z dlaždic keramických lepených</t>
  </si>
  <si>
    <t>-72488771</t>
  </si>
  <si>
    <t>https://podminky.urs.cz/item/CS_URS_2024_01/771573810</t>
  </si>
  <si>
    <t>156</t>
  </si>
  <si>
    <t>771574476</t>
  </si>
  <si>
    <t>Montáž podlah z dlaždic keramických lepených cementovým flexibilním lepidlem pro vysoké mechanické zatížení, tloušťky přes 10 mm přes 9 do 12 ks/m2</t>
  </si>
  <si>
    <t>680384827</t>
  </si>
  <si>
    <t>https://podminky.urs.cz/item/CS_URS_2024_01/771574476</t>
  </si>
  <si>
    <t>157</t>
  </si>
  <si>
    <t>59761612.1</t>
  </si>
  <si>
    <t>dlažba keramická slinutá hladká do interiéru i exteriéru pro vysoké mechanické namáhání přes 12 do 19ks/m2</t>
  </si>
  <si>
    <t>-624711708</t>
  </si>
  <si>
    <t>11,848*1,10</t>
  </si>
  <si>
    <t>158</t>
  </si>
  <si>
    <t>771577111</t>
  </si>
  <si>
    <t>Montáž podlah z dlaždic keramických lepených cementovým flexibilním lepidlem Příplatek k cenám za plochu do 5 m2 jednotlivě</t>
  </si>
  <si>
    <t>-76138515</t>
  </si>
  <si>
    <t>https://podminky.urs.cz/item/CS_URS_2024_01/771577111</t>
  </si>
  <si>
    <t>159</t>
  </si>
  <si>
    <t>771591191</t>
  </si>
  <si>
    <t>Podlahy - dokončovací práce Příplatek k cenám za diagonální kladení dlažby</t>
  </si>
  <si>
    <t>313604287</t>
  </si>
  <si>
    <t>https://podminky.urs.cz/item/CS_URS_2024_01/771591191</t>
  </si>
  <si>
    <t>160</t>
  </si>
  <si>
    <t>771592011</t>
  </si>
  <si>
    <t>Čištění vnitřních ploch po položení dlažby podlah nebo schodišť chemickými prostředky</t>
  </si>
  <si>
    <t>883849020</t>
  </si>
  <si>
    <t>https://podminky.urs.cz/item/CS_URS_2024_01/771592011</t>
  </si>
  <si>
    <t>161</t>
  </si>
  <si>
    <t>771990010.1</t>
  </si>
  <si>
    <t>Oprava stávající keramické dlažby prahu u vstupních dveří</t>
  </si>
  <si>
    <t>-841069616</t>
  </si>
  <si>
    <t>162</t>
  </si>
  <si>
    <t>998771111</t>
  </si>
  <si>
    <t>Přesun hmot pro podlahy z dlaždic stanovený z hmotnosti přesunovaného materiálu vodorovná dopravní vzdálenost do 50 m s omezením mechanizace v objektech výšky do 6 m</t>
  </si>
  <si>
    <t>-2120305141</t>
  </si>
  <si>
    <t>https://podminky.urs.cz/item/CS_URS_2024_01/998771111</t>
  </si>
  <si>
    <t>776</t>
  </si>
  <si>
    <t>Podlahy povlakové</t>
  </si>
  <si>
    <t>163</t>
  </si>
  <si>
    <t>776141112</t>
  </si>
  <si>
    <t>Příprava podkladu povlakových podlah a stěn vyrovnání samonivelační stěrkou podlah min.pevnosti 20 MPa, tloušťky přes 3 do 5 mm</t>
  </si>
  <si>
    <t>1991914753</t>
  </si>
  <si>
    <t>https://podminky.urs.cz/item/CS_URS_2024_01/776141112</t>
  </si>
  <si>
    <t>164</t>
  </si>
  <si>
    <t>776251311</t>
  </si>
  <si>
    <t>Montáž podlahovin z přírodního linolea (marmolea) lepením 2-složkovým lepidlem z pásů</t>
  </si>
  <si>
    <t>1218479238</t>
  </si>
  <si>
    <t>https://podminky.urs.cz/item/CS_URS_2024_01/776251311</t>
  </si>
  <si>
    <t>4,72*3,281+1,80*0,14+0,94*0,115</t>
  </si>
  <si>
    <t>165</t>
  </si>
  <si>
    <t>28411069</t>
  </si>
  <si>
    <t>linoleum přírodní ze 100% dřevité moučky tl 2,5mm, zátěž 34/43, R9, hořlavost Cfl S1</t>
  </si>
  <si>
    <t>1348378017</t>
  </si>
  <si>
    <t>Mar*1,10</t>
  </si>
  <si>
    <t>SoMar*0,10*1,10</t>
  </si>
  <si>
    <t>39,655*1,1 'Přepočtené koeficientem množství</t>
  </si>
  <si>
    <t>166</t>
  </si>
  <si>
    <t>776251411</t>
  </si>
  <si>
    <t>Montáž podlahovin z přírodního linolea (marmolea) spoj podlah svařováním za tepla</t>
  </si>
  <si>
    <t>2063752218</t>
  </si>
  <si>
    <t>https://podminky.urs.cz/item/CS_URS_2024_01/776251411</t>
  </si>
  <si>
    <t>4,72</t>
  </si>
  <si>
    <t>167</t>
  </si>
  <si>
    <t>776411221</t>
  </si>
  <si>
    <t>Montáž soklíků tahaných (fabiony) z linolea (marmolea) obvodových, výšky do 80 mm</t>
  </si>
  <si>
    <t>-940672775</t>
  </si>
  <si>
    <t>https://podminky.urs.cz/item/CS_URS_2024_01/776411221</t>
  </si>
  <si>
    <t>(4,78+3,614)*2-0,80*2</t>
  </si>
  <si>
    <t>(4,72+3,421+0,115)*2-0,80</t>
  </si>
  <si>
    <t>168</t>
  </si>
  <si>
    <t>776411223</t>
  </si>
  <si>
    <t>Montáž soklíků tahaných (fabiony) z linolea (marmolea) vnitřních rohů</t>
  </si>
  <si>
    <t>-1217914135</t>
  </si>
  <si>
    <t>https://podminky.urs.cz/item/CS_URS_2024_01/776411223</t>
  </si>
  <si>
    <t>169</t>
  </si>
  <si>
    <t>776411224</t>
  </si>
  <si>
    <t>Montáž soklíků tahaných (fabiony) z linolea (marmolea) vnějších rohů</t>
  </si>
  <si>
    <t>616160247</t>
  </si>
  <si>
    <t>https://podminky.urs.cz/item/CS_URS_2024_01/776411224</t>
  </si>
  <si>
    <t>170</t>
  </si>
  <si>
    <t>998776111</t>
  </si>
  <si>
    <t>Přesun hmot pro podlahy povlakové stanovený z hmotnosti přesunovaného materiálu vodorovná dopravní vzdálenost do 50 m s omezením mechanizace v objektech výšky do 6 m</t>
  </si>
  <si>
    <t>-41679183</t>
  </si>
  <si>
    <t>https://podminky.urs.cz/item/CS_URS_2024_01/998776111</t>
  </si>
  <si>
    <t>781</t>
  </si>
  <si>
    <t>Dokončovací práce - obklady</t>
  </si>
  <si>
    <t>171</t>
  </si>
  <si>
    <t>781121011</t>
  </si>
  <si>
    <t>Příprava podkladu před provedením obkladu nátěr penetrační na stěnu</t>
  </si>
  <si>
    <t>-142663942</t>
  </si>
  <si>
    <t>https://podminky.urs.cz/item/CS_URS_2024_01/781121011</t>
  </si>
  <si>
    <t>172</t>
  </si>
  <si>
    <t>781161021</t>
  </si>
  <si>
    <t>Příprava podkladu před provedením obkladu montáž profilu ukončujícího profilu rohového, vanového</t>
  </si>
  <si>
    <t>673607208</t>
  </si>
  <si>
    <t>https://podminky.urs.cz/item/CS_URS_2024_01/781161021</t>
  </si>
  <si>
    <t>"ukončovací profily</t>
  </si>
  <si>
    <t>(1,775+1,879)*2+0,40*2-0,90</t>
  </si>
  <si>
    <t>(0,535+2,674+0,90)*2</t>
  </si>
  <si>
    <t>"rohové profily</t>
  </si>
  <si>
    <t>0,90+1,20*2</t>
  </si>
  <si>
    <t>173</t>
  </si>
  <si>
    <t>59054131.1</t>
  </si>
  <si>
    <t>profil ukončovací pro vnější hrany obkladů matný nerez</t>
  </si>
  <si>
    <t>-502011665</t>
  </si>
  <si>
    <t>UpKO*1,10</t>
  </si>
  <si>
    <t>16,969*1,1 'Přepočtené koeficientem množství</t>
  </si>
  <si>
    <t>174</t>
  </si>
  <si>
    <t>59054131.2</t>
  </si>
  <si>
    <t>profil rohový pro vnější hrany obkladů matný nerez</t>
  </si>
  <si>
    <t>361940447</t>
  </si>
  <si>
    <t>RpKO*1,10</t>
  </si>
  <si>
    <t>3,63*1,1 'Přepočtené koeficientem množství</t>
  </si>
  <si>
    <t>175</t>
  </si>
  <si>
    <t>781472291</t>
  </si>
  <si>
    <t>Montáž keramických obkladů stěn lepených cementovým flexibilním lepidlem Příplatek k cenám za plochu do 10 m2 jednotlivě</t>
  </si>
  <si>
    <t>1735177396</t>
  </si>
  <si>
    <t>https://podminky.urs.cz/item/CS_URS_2024_01/781472291</t>
  </si>
  <si>
    <t>(0,535+2,674)*0,90</t>
  </si>
  <si>
    <t>176</t>
  </si>
  <si>
    <t>781474117</t>
  </si>
  <si>
    <t>Montáž keramických obkladů stěn lepených cementovým flexibilním lepidlem hladkých přes 35 do 45 ks/m2</t>
  </si>
  <si>
    <t>-176654358</t>
  </si>
  <si>
    <t>https://podminky.urs.cz/item/CS_URS_2024_01/781474117</t>
  </si>
  <si>
    <t>(1,775+1,879)*2*2,10</t>
  </si>
  <si>
    <t>-0,90*1,90+(0,90+1,20*2)*0,40</t>
  </si>
  <si>
    <t>177</t>
  </si>
  <si>
    <t>59761255.1</t>
  </si>
  <si>
    <t>obklad keramický hladký přes 35 do 45ks/m2</t>
  </si>
  <si>
    <t>1233058785</t>
  </si>
  <si>
    <t>KO*1,10</t>
  </si>
  <si>
    <t>178</t>
  </si>
  <si>
    <t>781495211</t>
  </si>
  <si>
    <t>Čištění vnitřních ploch po provedení obkladu stěn chemickými prostředky</t>
  </si>
  <si>
    <t>-1108269699</t>
  </si>
  <si>
    <t>https://podminky.urs.cz/item/CS_URS_2024_01/781495211</t>
  </si>
  <si>
    <t>179</t>
  </si>
  <si>
    <t>998781111</t>
  </si>
  <si>
    <t>Přesun hmot pro obklady keramické stanovený z hmotnosti přesunovaného materiálu vodorovná dopravní vzdálenost do 50 m s omezením mechanizace v objektech výšky do 6 m</t>
  </si>
  <si>
    <t>1443177100</t>
  </si>
  <si>
    <t>https://podminky.urs.cz/item/CS_URS_2024_01/998781111</t>
  </si>
  <si>
    <t>783</t>
  </si>
  <si>
    <t>Dokončovací práce - nátěry</t>
  </si>
  <si>
    <t>180</t>
  </si>
  <si>
    <t>783301313</t>
  </si>
  <si>
    <t>Příprava podkladu zámečnických konstrukcí před provedením nátěru odmaštění odmašťovačem ředidlovým</t>
  </si>
  <si>
    <t>1378633826</t>
  </si>
  <si>
    <t>https://podminky.urs.cz/item/CS_URS_2024_01/783301313</t>
  </si>
  <si>
    <t>181</t>
  </si>
  <si>
    <t>783314101</t>
  </si>
  <si>
    <t>Základní nátěr zámečnických konstrukcí jednonásobný syntetický</t>
  </si>
  <si>
    <t>1583383502</t>
  </si>
  <si>
    <t>https://podminky.urs.cz/item/CS_URS_2024_01/783314101</t>
  </si>
  <si>
    <t>Poznámka k položce:_x000D_
- reaktivní nátěr</t>
  </si>
  <si>
    <t>182</t>
  </si>
  <si>
    <t>783317101</t>
  </si>
  <si>
    <t>Krycí nátěr (email) zámečnických konstrukcí jednonásobný syntetický standardní</t>
  </si>
  <si>
    <t>1951696419</t>
  </si>
  <si>
    <t>https://podminky.urs.cz/item/CS_URS_2024_01/783317101</t>
  </si>
  <si>
    <t>Poznámka k položce:_x000D_
- lesklý nátěr</t>
  </si>
  <si>
    <t>"zárubně</t>
  </si>
  <si>
    <t>(2*1,97+0,60)*(0,10+2*0,05)</t>
  </si>
  <si>
    <t>(2*1,97+0,80)*(0,10+2*0,05)*3</t>
  </si>
  <si>
    <t>" - 2. vrstva vrchního laku</t>
  </si>
  <si>
    <t>183</t>
  </si>
  <si>
    <t>783601307</t>
  </si>
  <si>
    <t>Příprava podkladu otopných těles před provedením nátěrů žebrových trub odmaštěním rozpouštědlovým</t>
  </si>
  <si>
    <t>1292844326</t>
  </si>
  <si>
    <t>https://podminky.urs.cz/item/CS_URS_2024_01/783601307</t>
  </si>
  <si>
    <t>184</t>
  </si>
  <si>
    <t>783617107</t>
  </si>
  <si>
    <t>Krycí nátěr (email) otopných těles žebrových trub dvojnásobný syntetický</t>
  </si>
  <si>
    <t>402869474</t>
  </si>
  <si>
    <t>https://podminky.urs.cz/item/CS_URS_2024_01/783617107</t>
  </si>
  <si>
    <t>"4x otopné těleso článové litinové 1,85x0,75 m</t>
  </si>
  <si>
    <t>0,22*0,75*2*30*1,1*4</t>
  </si>
  <si>
    <t>185</t>
  </si>
  <si>
    <t>783806807</t>
  </si>
  <si>
    <t>Odstranění nátěrů z omítek odstraňovačem nátěrů s obroušením</t>
  </si>
  <si>
    <t>-1984228272</t>
  </si>
  <si>
    <t>https://podminky.urs.cz/item/CS_URS_2024_01/783806807</t>
  </si>
  <si>
    <t>784</t>
  </si>
  <si>
    <t>Dokončovací práce - malby a tapety</t>
  </si>
  <si>
    <t>186</t>
  </si>
  <si>
    <t>784121001</t>
  </si>
  <si>
    <t>Oškrabání malby v místnostech výšky do 3,80 m</t>
  </si>
  <si>
    <t>92531473</t>
  </si>
  <si>
    <t>https://podminky.urs.cz/item/CS_URS_2024_01/784121001</t>
  </si>
  <si>
    <t>187</t>
  </si>
  <si>
    <t>784121011</t>
  </si>
  <si>
    <t>Rozmývání podkladu po oškrabání malby v místnostech výšky do 3,80 m</t>
  </si>
  <si>
    <t>1979521666</t>
  </si>
  <si>
    <t>https://podminky.urs.cz/item/CS_URS_2024_01/784121011</t>
  </si>
  <si>
    <t>188</t>
  </si>
  <si>
    <t>784181121</t>
  </si>
  <si>
    <t>Penetrace podkladu jednonásobná hloubková akrylátová bezbarvá v místnostech výšky do 3,80 m</t>
  </si>
  <si>
    <t>-53027188</t>
  </si>
  <si>
    <t>https://podminky.urs.cz/item/CS_URS_2024_01/784181121</t>
  </si>
  <si>
    <t>OmD+OmW-KO+SdkD+OmWN</t>
  </si>
  <si>
    <t>189</t>
  </si>
  <si>
    <t>784211101</t>
  </si>
  <si>
    <t>Malby z malířských směsí oděruvzdorných za mokra dvojnásobné, bílé za mokra oděruvzdorné výborně v místnostech výšky do 3,80 m</t>
  </si>
  <si>
    <t>343820154</t>
  </si>
  <si>
    <t>https://podminky.urs.cz/item/CS_URS_2024_01/784211101</t>
  </si>
  <si>
    <t>02 - Zdravotní technika</t>
  </si>
  <si>
    <t>721 - Vodovod a kanalizace</t>
  </si>
  <si>
    <t xml:space="preserve">    721.1 - Vodovod</t>
  </si>
  <si>
    <t xml:space="preserve">    721.2 - Zařizovací předměty</t>
  </si>
  <si>
    <t xml:space="preserve">    721.3 - Tepelné izolace</t>
  </si>
  <si>
    <t xml:space="preserve">    721.4 - Kanalizace</t>
  </si>
  <si>
    <t xml:space="preserve">    721.5 - Ostatní náíklady</t>
  </si>
  <si>
    <t>721</t>
  </si>
  <si>
    <t>Vodovod a kanalizace</t>
  </si>
  <si>
    <t>721.1</t>
  </si>
  <si>
    <t>Vodovod</t>
  </si>
  <si>
    <t>1.01</t>
  </si>
  <si>
    <t>Potrubí PPR 20</t>
  </si>
  <si>
    <t>1919856363</t>
  </si>
  <si>
    <t>1.02</t>
  </si>
  <si>
    <t>Potrubí PPR 25</t>
  </si>
  <si>
    <t>296669920</t>
  </si>
  <si>
    <t>721.2</t>
  </si>
  <si>
    <t>Zařizovací předměty</t>
  </si>
  <si>
    <t>2.01</t>
  </si>
  <si>
    <t xml:space="preserve">Umyvadlo 55cm Jika </t>
  </si>
  <si>
    <t>-539621879</t>
  </si>
  <si>
    <t>2.02</t>
  </si>
  <si>
    <t>Umyvadlový sifon nerez</t>
  </si>
  <si>
    <t>-460080904</t>
  </si>
  <si>
    <t>2.03</t>
  </si>
  <si>
    <t>Umyvadlová baterie páková, stojánková</t>
  </si>
  <si>
    <t>1465688350</t>
  </si>
  <si>
    <t>2.04</t>
  </si>
  <si>
    <t>Montážní šrouby</t>
  </si>
  <si>
    <t>1561518974</t>
  </si>
  <si>
    <t>2.05</t>
  </si>
  <si>
    <t>Rohový ventil s filtrem 1/2"</t>
  </si>
  <si>
    <t>-1888565172</t>
  </si>
  <si>
    <t>2.06</t>
  </si>
  <si>
    <t>Výlevka jika mira stojánková</t>
  </si>
  <si>
    <t>-820595747</t>
  </si>
  <si>
    <t>2.07</t>
  </si>
  <si>
    <t>Baterie páková nástěnná, k výlevce</t>
  </si>
  <si>
    <t>-2006819622</t>
  </si>
  <si>
    <t>2.08</t>
  </si>
  <si>
    <t>Splachovač T2454</t>
  </si>
  <si>
    <t>-1654901073</t>
  </si>
  <si>
    <t>2.09</t>
  </si>
  <si>
    <t>Předstěnový systém WC</t>
  </si>
  <si>
    <t>625244722</t>
  </si>
  <si>
    <t>2.10</t>
  </si>
  <si>
    <t>Závěsný klozet Lyra plus 2338.0</t>
  </si>
  <si>
    <t>-1603893032</t>
  </si>
  <si>
    <t>2.11</t>
  </si>
  <si>
    <t>-264494031</t>
  </si>
  <si>
    <t>721.3</t>
  </si>
  <si>
    <t>Tepelné izolace</t>
  </si>
  <si>
    <t>3.01</t>
  </si>
  <si>
    <t>Tepelná izolace návleková</t>
  </si>
  <si>
    <t>1741370648</t>
  </si>
  <si>
    <t>721.4</t>
  </si>
  <si>
    <t>Kanalizace</t>
  </si>
  <si>
    <t>4.01</t>
  </si>
  <si>
    <t>Potrubí HT 50</t>
  </si>
  <si>
    <t>bm</t>
  </si>
  <si>
    <t>307856212</t>
  </si>
  <si>
    <t>4.02</t>
  </si>
  <si>
    <t>Potrubí KG 160</t>
  </si>
  <si>
    <t>968646464</t>
  </si>
  <si>
    <t>4.03</t>
  </si>
  <si>
    <t>Přivzdušňování HL 905</t>
  </si>
  <si>
    <t>655114767</t>
  </si>
  <si>
    <t>721.5</t>
  </si>
  <si>
    <t>Ostatní náíklady</t>
  </si>
  <si>
    <t>5.01</t>
  </si>
  <si>
    <t>Dezinfekce potrubí a tlaková zkouška vodovodu</t>
  </si>
  <si>
    <t>-1188332783</t>
  </si>
  <si>
    <t>5.02</t>
  </si>
  <si>
    <t>Demontáž stávajících předmětů</t>
  </si>
  <si>
    <t>1188397460</t>
  </si>
  <si>
    <t>5.03</t>
  </si>
  <si>
    <t>Úprava rozvodu po demontáži potrubí</t>
  </si>
  <si>
    <t>-1693729113</t>
  </si>
  <si>
    <t>5.04</t>
  </si>
  <si>
    <t>Osazení nových zařizovacích předmětů</t>
  </si>
  <si>
    <t>1733908793</t>
  </si>
  <si>
    <t>5.05</t>
  </si>
  <si>
    <t>Demontáž stávajícího potrubí</t>
  </si>
  <si>
    <t>912748969</t>
  </si>
  <si>
    <t>5.06</t>
  </si>
  <si>
    <t>Pomocný montážní materiál</t>
  </si>
  <si>
    <t>kg</t>
  </si>
  <si>
    <t>1036138431</t>
  </si>
  <si>
    <t>03 - Vytápění</t>
  </si>
  <si>
    <t>731 - Vytápění</t>
  </si>
  <si>
    <t xml:space="preserve">    731.1 - Rozvod potrubí</t>
  </si>
  <si>
    <t xml:space="preserve">    731.2 - Armatury</t>
  </si>
  <si>
    <t xml:space="preserve">    731.3 - Otopná tělesa</t>
  </si>
  <si>
    <t xml:space="preserve">    731.4 - Tepelné izolace</t>
  </si>
  <si>
    <t xml:space="preserve">    731.5 - Ostatní náklady</t>
  </si>
  <si>
    <t xml:space="preserve">    731.6 - Montáž</t>
  </si>
  <si>
    <t>731</t>
  </si>
  <si>
    <t>731.1</t>
  </si>
  <si>
    <t>Rozvod potrubí</t>
  </si>
  <si>
    <t>Potrubí měděné polotvrdé, 15x1 mm</t>
  </si>
  <si>
    <t>-7594116</t>
  </si>
  <si>
    <t>Potrubí měděné polotvrdé, 18x1 mm</t>
  </si>
  <si>
    <t>1104278881</t>
  </si>
  <si>
    <t>1.03</t>
  </si>
  <si>
    <t>Přesun hmot v objektech do 100m</t>
  </si>
  <si>
    <t>1285818167</t>
  </si>
  <si>
    <t>731.2</t>
  </si>
  <si>
    <t>Armatury</t>
  </si>
  <si>
    <t>Radiátorový termostatický ventil 1/2", rohový, RA-DV</t>
  </si>
  <si>
    <t>-1618470131</t>
  </si>
  <si>
    <t>Termostatická hlavice</t>
  </si>
  <si>
    <t>2020818957</t>
  </si>
  <si>
    <t>Radiátorové šroubení 1/2" rohové</t>
  </si>
  <si>
    <t>959616855</t>
  </si>
  <si>
    <t>731.3</t>
  </si>
  <si>
    <t>Otopná tělesa</t>
  </si>
  <si>
    <t>Desková otopná tělesa typ VK, (typ-výška-délka v cm) - VK10-600/900</t>
  </si>
  <si>
    <t>1871753761</t>
  </si>
  <si>
    <t>3.02</t>
  </si>
  <si>
    <t>Montáž radiátorů</t>
  </si>
  <si>
    <t>2062742904</t>
  </si>
  <si>
    <t>731.4</t>
  </si>
  <si>
    <t>-1556488790</t>
  </si>
  <si>
    <t>731.5</t>
  </si>
  <si>
    <t>Ostatní náklady</t>
  </si>
  <si>
    <t>Topná a tlaková zkouška</t>
  </si>
  <si>
    <t>hod</t>
  </si>
  <si>
    <t>-18347909</t>
  </si>
  <si>
    <t>Demontáž stávajících radiátorů, potrubí</t>
  </si>
  <si>
    <t>-1695046114</t>
  </si>
  <si>
    <t>1389720719</t>
  </si>
  <si>
    <t>Uvedení do provozu (zaregulování)</t>
  </si>
  <si>
    <t>1936397400</t>
  </si>
  <si>
    <t>1153075217</t>
  </si>
  <si>
    <t>Vyčištění plynového kotle, provedení pravidelné servisní prohlídky vč. písemného protokolu o možnosti bezpečného užívání, topná zkouška, uvedení do provozu</t>
  </si>
  <si>
    <t>-323387083</t>
  </si>
  <si>
    <t>5.07</t>
  </si>
  <si>
    <t>Kontrola těsnosti spalinového systémového komínku vč. písemného protokolu o možnosti bezpečného užívání</t>
  </si>
  <si>
    <t>606026339</t>
  </si>
  <si>
    <t>731.6</t>
  </si>
  <si>
    <t>Montáž</t>
  </si>
  <si>
    <t>6.01</t>
  </si>
  <si>
    <t>Montáž zařízení</t>
  </si>
  <si>
    <t>-1288822400</t>
  </si>
  <si>
    <t>04 - Elektroinstalace</t>
  </si>
  <si>
    <t>Dodávka akce se předpokládá včetně kompletní montáže, výkopů, drážek, dopravy, vnitrostaveništní manipulace, veškerého souvisejícího doplňkového, podružného a montážního materiálu tak, aby celé zařízení bylo funkční a splňovalo všechny předpisy, které se na ně vztahují. Při zpracování nabídky je nutné vycházet ze všech částí dokumentace (textové i grafické části, všech schémat a specifikace materiálu). Povinností dodavatele je překontrolovat specifikaci materiálu a případný chybějící materiál nebo výkony doplnit a ocenit. Součástí ceny musí být veškeré náklady, aby cena byla konečná a zahrnovala celou dodávku a montáž akce. Všechny použité výrobky musí mít osvědčení o schválení k provozu v České republice. V průběhu provádění prací budou respektovány všechny příslušné platné předpisy a požadavky BOZP. Náklady vyplývající z jejich dodržení jsou součástí jednotkové ceny a nebudou zvlášť hrazeny. Veškeré práce budou provedeny úhledně, řádně a kvalitně řemeslným způsobem. Zařízení bude uvedeno do provozu až po provedení všech výchozích zkoušek (revizích) el. instalace. O provedených zkouškách budou vystaveny protokoly.</t>
  </si>
  <si>
    <t>741 - Elektroinstalace</t>
  </si>
  <si>
    <t xml:space="preserve">    741.1 - Rozváděče</t>
  </si>
  <si>
    <t xml:space="preserve">    741.2 - Osvětlení</t>
  </si>
  <si>
    <t xml:space="preserve">    741.3 - Přístroje, krabice - kompletace ABB LEVIT</t>
  </si>
  <si>
    <t xml:space="preserve">    741.4 - Slaboproudé přístroje</t>
  </si>
  <si>
    <t xml:space="preserve">    741.5 - Kabeláž včetně uložení</t>
  </si>
  <si>
    <t xml:space="preserve">    741.6 - Uzemnění, pospojení</t>
  </si>
  <si>
    <t xml:space="preserve">    741.7 - Ostatní</t>
  </si>
  <si>
    <t xml:space="preserve">    741.8 - Revize</t>
  </si>
  <si>
    <t>741</t>
  </si>
  <si>
    <t>741.1</t>
  </si>
  <si>
    <t>Rozváděče</t>
  </si>
  <si>
    <t>74101.1</t>
  </si>
  <si>
    <t xml:space="preserve">RB - rozvaděč centra. Bližší specifikace viz výkres č. D.1.4.3.03 </t>
  </si>
  <si>
    <t>-1387162759</t>
  </si>
  <si>
    <t>74102.1</t>
  </si>
  <si>
    <t xml:space="preserve">R-DAT - datový rozvaděč včetně zásuvek 230V. Bližší specifikace viz výkres č. D.1.4.3.03 </t>
  </si>
  <si>
    <t>1990941902</t>
  </si>
  <si>
    <t>741.2</t>
  </si>
  <si>
    <t>Osvětlení</t>
  </si>
  <si>
    <t>741201.1</t>
  </si>
  <si>
    <t>A) Závěsné/přisazené LED svítidlo 41W, 5300lm, 1510mm x 238mm, matná ALDP mřížka, IP20</t>
  </si>
  <si>
    <t>-381995783</t>
  </si>
  <si>
    <t>Poznámka k položce:_x000D_
(ref. svítidlo MODUS LLL5000RL2KVM)</t>
  </si>
  <si>
    <t>741202.1</t>
  </si>
  <si>
    <t xml:space="preserve">B) Přisazené LED svítidlo 36W, 5400lm, 1210mm x 110mm, opálový kryt, IP54 </t>
  </si>
  <si>
    <t>-541231648</t>
  </si>
  <si>
    <t>Poznámka k položce:_x000D_
(ref. svítidlo LMODUS KX5000M_KO)</t>
  </si>
  <si>
    <t>741203.1</t>
  </si>
  <si>
    <t>C) Nástěné LED svítidlo 10,8W, 1289lm, IP54</t>
  </si>
  <si>
    <t>468564628</t>
  </si>
  <si>
    <t>Poznámka k položce:_x000D_
(ref. svítidlo HORMEN CE a.s.  Nástěnné LED svítidlo, 10,8W, 1289lm, 830, Acrylic Satin, IP54)</t>
  </si>
  <si>
    <t>741204.1</t>
  </si>
  <si>
    <t xml:space="preserve">D) Přisazené LED svítidlo 27W, 2700km, průměr 375mm, opálový PMMA kryt, IP44 </t>
  </si>
  <si>
    <t>-1220245616</t>
  </si>
  <si>
    <t>Poznámka k položce:_x000D_
(ref. svítidlo MODUS MODUS BRSB_KO375V2)</t>
  </si>
  <si>
    <t>741205.1</t>
  </si>
  <si>
    <t>E) Nástěnné svítidlo d=195mm, 1x42W, IP44, PIR seznzor</t>
  </si>
  <si>
    <t>1482667416</t>
  </si>
  <si>
    <t>Poznámka k položce:_x000D_
(např. svítidlo Philips 16246/87/PN June)</t>
  </si>
  <si>
    <t>741206.1</t>
  </si>
  <si>
    <t xml:space="preserve">Nouzové svítidlo 1,1W LED 250 lm, 1h baterie , svítící při výpadku, bílé, IP20 </t>
  </si>
  <si>
    <t>-1752171432</t>
  </si>
  <si>
    <t>Poznámka k položce:_x000D_
(ref. svítidlo MODUS OZN/LV3N/O/1W/B/1/SE/X/WH)</t>
  </si>
  <si>
    <t>741.3</t>
  </si>
  <si>
    <t>Přístroje, krabice - kompletace ABB LEVIT</t>
  </si>
  <si>
    <t>741301.1</t>
  </si>
  <si>
    <t>Vypínač jednopólový 10A/230V IP20 (řazení 1)</t>
  </si>
  <si>
    <t>1159812902</t>
  </si>
  <si>
    <t>741302.1</t>
  </si>
  <si>
    <t>Vypínač dvoupólový 10A/230V IP20 (řazení 5)</t>
  </si>
  <si>
    <t>-2146712407</t>
  </si>
  <si>
    <t>741303.1</t>
  </si>
  <si>
    <t>Přepínač střídavý 10A/230V IP20 (řazení 6)</t>
  </si>
  <si>
    <t>-1693823554</t>
  </si>
  <si>
    <t>741304.1</t>
  </si>
  <si>
    <t>Přepínač křížový 10A/230V IP20 (řazení 7)</t>
  </si>
  <si>
    <t>1006889736</t>
  </si>
  <si>
    <t>741305.1</t>
  </si>
  <si>
    <t>Zásuvka 16A/230V IP20</t>
  </si>
  <si>
    <t>-115707258</t>
  </si>
  <si>
    <t>741306.1</t>
  </si>
  <si>
    <t>Zásuvka 16A/230V IP20 s přepěťovou ocranou "D"</t>
  </si>
  <si>
    <t>1793353158</t>
  </si>
  <si>
    <t>741307.1</t>
  </si>
  <si>
    <t>Zásuvka PC pro 2x RJ45, včetně konektorů CAT6</t>
  </si>
  <si>
    <t>1048568333</t>
  </si>
  <si>
    <t>741308.1</t>
  </si>
  <si>
    <t>Krabice zápustná přístrojová do zdiva</t>
  </si>
  <si>
    <t>-1159970647</t>
  </si>
  <si>
    <t>741309.1</t>
  </si>
  <si>
    <t>Víko pro krabici zápustnou přístrojovou</t>
  </si>
  <si>
    <t>-1497203535</t>
  </si>
  <si>
    <t>741.4</t>
  </si>
  <si>
    <t>Slaboproudé přístroje</t>
  </si>
  <si>
    <t>741401.1</t>
  </si>
  <si>
    <t>Požární hlásič autonomní</t>
  </si>
  <si>
    <t>-2138376720</t>
  </si>
  <si>
    <t>741402.1</t>
  </si>
  <si>
    <t>Systém bezdrátového zvonku na baterie</t>
  </si>
  <si>
    <t>1254813956</t>
  </si>
  <si>
    <t>741.5</t>
  </si>
  <si>
    <t>Kabeláž včetně uložení</t>
  </si>
  <si>
    <t>741501.1</t>
  </si>
  <si>
    <t>CYKY 3Jx2,5</t>
  </si>
  <si>
    <t>1397227400</t>
  </si>
  <si>
    <t>741502.1</t>
  </si>
  <si>
    <t>CYKY 3Jx1,5</t>
  </si>
  <si>
    <t>807827601</t>
  </si>
  <si>
    <t>741503.1</t>
  </si>
  <si>
    <t>CYKY 3Ox1,5</t>
  </si>
  <si>
    <t>-2134665730</t>
  </si>
  <si>
    <t>741504.1</t>
  </si>
  <si>
    <t>CAT6E UTP</t>
  </si>
  <si>
    <t>-1064442966</t>
  </si>
  <si>
    <t>741505.1</t>
  </si>
  <si>
    <t>CYA 16 zž</t>
  </si>
  <si>
    <t>1661286277</t>
  </si>
  <si>
    <t>741506.1</t>
  </si>
  <si>
    <t>CY 4 zž</t>
  </si>
  <si>
    <t>726286076</t>
  </si>
  <si>
    <t>741506.2</t>
  </si>
  <si>
    <t>Nový propojovací kabel mezi plynovým kotlem č.m. 124 a termostatem č.m. 128 (předpoklad JYTY 4x1)</t>
  </si>
  <si>
    <t>-987997028</t>
  </si>
  <si>
    <t>741507.1</t>
  </si>
  <si>
    <t>Ochranný krk D20 včetně příchytek</t>
  </si>
  <si>
    <t>-1496319169</t>
  </si>
  <si>
    <t>741508.1</t>
  </si>
  <si>
    <t>Ochranný krk D32 včetně příchytek</t>
  </si>
  <si>
    <t>-967265337</t>
  </si>
  <si>
    <t>741509.1</t>
  </si>
  <si>
    <t>Drobný pomocný spojovací a upevňovací materiál</t>
  </si>
  <si>
    <t>1276591231</t>
  </si>
  <si>
    <t>741.6</t>
  </si>
  <si>
    <t>Uzemnění, pospojení</t>
  </si>
  <si>
    <t>741601.1</t>
  </si>
  <si>
    <t>Pospojovací svorka na kovové potrubí BERNARD</t>
  </si>
  <si>
    <t>-246146662</t>
  </si>
  <si>
    <t>741.7</t>
  </si>
  <si>
    <t>Ostatní</t>
  </si>
  <si>
    <t>741701.1</t>
  </si>
  <si>
    <t>Demontáž včetně ekologické likvidace stávající instalace</t>
  </si>
  <si>
    <t>-1080395512</t>
  </si>
  <si>
    <t>741.8</t>
  </si>
  <si>
    <t>741801.1</t>
  </si>
  <si>
    <t>-1232784609</t>
  </si>
  <si>
    <t>05 - Mobiliář</t>
  </si>
  <si>
    <t>001 - Nábytek</t>
  </si>
  <si>
    <t>001</t>
  </si>
  <si>
    <t>Nábytek</t>
  </si>
  <si>
    <t>014.01</t>
  </si>
  <si>
    <t>688882838</t>
  </si>
  <si>
    <t>"m.č.125</t>
  </si>
  <si>
    <t>015.01</t>
  </si>
  <si>
    <t>-127250150</t>
  </si>
  <si>
    <t>016.01</t>
  </si>
  <si>
    <t>1844597183</t>
  </si>
  <si>
    <t>017.01</t>
  </si>
  <si>
    <t>1733731556</t>
  </si>
  <si>
    <t>"m.č.127</t>
  </si>
  <si>
    <t>018.01</t>
  </si>
  <si>
    <t>1194360390</t>
  </si>
  <si>
    <t>019.01</t>
  </si>
  <si>
    <t>-431096582</t>
  </si>
  <si>
    <t>020.01</t>
  </si>
  <si>
    <t>1533162054</t>
  </si>
  <si>
    <t>021.01</t>
  </si>
  <si>
    <t>-419843252</t>
  </si>
  <si>
    <t>1+1</t>
  </si>
  <si>
    <t>021.02</t>
  </si>
  <si>
    <t>26852453</t>
  </si>
  <si>
    <t>022.01</t>
  </si>
  <si>
    <t>-205978735</t>
  </si>
  <si>
    <t>"m.č.128</t>
  </si>
  <si>
    <t>023.01</t>
  </si>
  <si>
    <t>1340313392</t>
  </si>
  <si>
    <t>024.01</t>
  </si>
  <si>
    <t>1421390303</t>
  </si>
  <si>
    <t>025.01</t>
  </si>
  <si>
    <t>-693913094</t>
  </si>
  <si>
    <t>026.01</t>
  </si>
  <si>
    <t>1010031666</t>
  </si>
  <si>
    <t>027.01</t>
  </si>
  <si>
    <t>-836855396</t>
  </si>
  <si>
    <t>028.01</t>
  </si>
  <si>
    <t>-2001275099</t>
  </si>
  <si>
    <t>029.01</t>
  </si>
  <si>
    <t>-1838162132</t>
  </si>
  <si>
    <t>030.01</t>
  </si>
  <si>
    <t>1803227613</t>
  </si>
  <si>
    <t>031.01</t>
  </si>
  <si>
    <t>-1965095711</t>
  </si>
  <si>
    <t>032.01</t>
  </si>
  <si>
    <t>104512256</t>
  </si>
  <si>
    <t>033.01</t>
  </si>
  <si>
    <t>752314904</t>
  </si>
  <si>
    <t>034.01</t>
  </si>
  <si>
    <t>-741210382</t>
  </si>
  <si>
    <t>035.01</t>
  </si>
  <si>
    <t>-333445251</t>
  </si>
  <si>
    <t>036.01</t>
  </si>
  <si>
    <t>1967828936</t>
  </si>
  <si>
    <t>037.01</t>
  </si>
  <si>
    <t>1162548537</t>
  </si>
  <si>
    <t>099.01</t>
  </si>
  <si>
    <t>-1251995277</t>
  </si>
  <si>
    <t>VRN - Vedlejší a ostatní rozpočtové náklady</t>
  </si>
  <si>
    <t>Terronská 20/200, Praha 6</t>
  </si>
  <si>
    <t>27937534</t>
  </si>
  <si>
    <t>AVEK s.r.o., Prosecká 683/115, 190 00 Praha 9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</si>
  <si>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</si>
  <si>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</si>
  <si>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</si>
  <si>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</si>
  <si>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</si>
  <si>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</si>
  <si>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</si>
  <si>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</si>
  <si>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</si>
  <si>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</si>
  <si>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CS ÚRS 2023 01</t>
  </si>
  <si>
    <t>1024</t>
  </si>
  <si>
    <t>-580353565</t>
  </si>
  <si>
    <t>https://podminky.urs.cz/item/CS_URS_2023_01/013254000</t>
  </si>
  <si>
    <t>Poznámka k položce:_x000D_
- dle požadavku PD a SoD</t>
  </si>
  <si>
    <t>VRN3</t>
  </si>
  <si>
    <t>Zařízení staveniště</t>
  </si>
  <si>
    <t>030001000</t>
  </si>
  <si>
    <t>-805499553</t>
  </si>
  <si>
    <t>https://podminky.urs.cz/item/CS_URS_2023_01/030001000</t>
  </si>
  <si>
    <t>035103001</t>
  </si>
  <si>
    <t>Pronájem ploch</t>
  </si>
  <si>
    <t>-506923530</t>
  </si>
  <si>
    <t>https://podminky.urs.cz/item/CS_URS_2023_01/035103001</t>
  </si>
  <si>
    <t>039002000</t>
  </si>
  <si>
    <t>Zrušení zařízení staveniště</t>
  </si>
  <si>
    <t>-1148296367</t>
  </si>
  <si>
    <t>https://podminky.urs.cz/item/CS_URS_2023_01/039002000</t>
  </si>
  <si>
    <t>039002000.1</t>
  </si>
  <si>
    <t>Úprava terénu a úklid po zrušení zařízení staveniště a ukončení stavebních úprav</t>
  </si>
  <si>
    <t>-364338529</t>
  </si>
  <si>
    <t>https://podminky.urs.cz/item/CS_URS_2023_01/039002000.1</t>
  </si>
  <si>
    <t>VRN4</t>
  </si>
  <si>
    <t>Inženýrská činnost</t>
  </si>
  <si>
    <t>045002000</t>
  </si>
  <si>
    <t>Kompletační a koordinační činnost</t>
  </si>
  <si>
    <t>-2116633911</t>
  </si>
  <si>
    <t>https://podminky.urs.cz/item/CS_URS_2023_01/045002000</t>
  </si>
  <si>
    <t>VRN7</t>
  </si>
  <si>
    <t>Provozní vlivy</t>
  </si>
  <si>
    <t>071002000</t>
  </si>
  <si>
    <t>Provoz investora, třetích osob</t>
  </si>
  <si>
    <t>2051627699</t>
  </si>
  <si>
    <t>https://podminky.urs.cz/item/CS_URS_2023_01/071002000</t>
  </si>
  <si>
    <t>Poznámka k položce:_x000D_
- ztížené podmínky z důvodu provozu MŠ, omezení doby hlučných prací apod.</t>
  </si>
  <si>
    <t>SEZNAM FIGUR</t>
  </si>
  <si>
    <t>Výměra</t>
  </si>
  <si>
    <t xml:space="preserve"> 01</t>
  </si>
  <si>
    <t>BBM</t>
  </si>
  <si>
    <t>Bourání betonové mazaniny</t>
  </si>
  <si>
    <t>Použití figury:</t>
  </si>
  <si>
    <t>Bednění opěrných zdí a valů svislých i skloněných zřízení</t>
  </si>
  <si>
    <t>Bednění opěrných zdí a valů svislých i skloněných odstranění</t>
  </si>
  <si>
    <t>Kladení betonové dlažby komunikací pro pěší do lože z kameniva velikosti přes 0,09 do 0,25 m2 pl do 50 m2</t>
  </si>
  <si>
    <t>Podklad z kameniva hrubého drceného vel. 16-32 mm plochy do 100 m2 tl 200 mm</t>
  </si>
  <si>
    <t>Odsekání keramických obkladů včetně podkladní omítky</t>
  </si>
  <si>
    <t>Montáž izolace tepelné podlah volně kladenými rohožemi, pásy, dílci, deskami 2 vrstvy</t>
  </si>
  <si>
    <t>Vykopávky v uzavřených prostorech v hornině třídy těžitelnosti I skupiny 1 až 3 ručně</t>
  </si>
  <si>
    <t>Mazanina tl přes 50 do 80 mm z betonu prostého bez zvýšených nároků na prostředí tř. C 20/25</t>
  </si>
  <si>
    <t>Mazanina tl přes 80 do 120 mm z betonu prostého bez zvýšených nároků na prostředí tř. C 16/20</t>
  </si>
  <si>
    <t>Příplatek k mazanině tl přes 50 do 80 mm za stržení povrchu spodní vrstvy před vložením výztuže</t>
  </si>
  <si>
    <t>Výztuž mazanin svařovanými sítěmi Kari</t>
  </si>
  <si>
    <t>Bourání stropů z ŽB desek š přes 300 mm tl přes 140 mm</t>
  </si>
  <si>
    <t>Provedení izolace proti zemní vlhkosti pásy přitavením vodorovné NAIP</t>
  </si>
  <si>
    <t>Separační vrstva z PE fólie</t>
  </si>
  <si>
    <t>Provedení izolace proti zemní vlhkosti vodorovné za studena nátěrem penetračním</t>
  </si>
  <si>
    <t>Příplatek k izolacím proti zemní vlhkosti za plochu do 10 m2 natěradly za studena nebo za horka</t>
  </si>
  <si>
    <t>Příplatek k izolacím proti zemní vlhkosti za plochu do 10 m2 pásy přitavením NAIP nebo termoplasty</t>
  </si>
  <si>
    <t>Provedení izolace proti zemní vlhkosti pásy přitavením svislé NAIP</t>
  </si>
  <si>
    <t>Provedení izolace proti zemní vlhkosti svislé za studena nátěrem penetračním</t>
  </si>
  <si>
    <t>Vykopávky v uzavřených prostorech v hornině třídy těžitelnosti II skupiny 4 až 5 ručně</t>
  </si>
  <si>
    <t>Vodorovné přemístění do 10 m nošením výkopku z horniny třídy těžitelnosti I skupiny 1 až 3</t>
  </si>
  <si>
    <t>Příplatek k vodorovnému přemístění nošením za každých dalších 10 m nošení výkopku z horniny třídy těžitelnosti I skupiny 1 až 3</t>
  </si>
  <si>
    <t>Vodorovné přemístění do 10 m nošením výkopku z horniny třídy těžitelnosti II skupiny 4 a 5</t>
  </si>
  <si>
    <t>Příplatek k vodorovnému přemístění nošením za každých dalších 10 m nošení výkopku z horniny třídy těžitelnosti II skupiny 4 a 5</t>
  </si>
  <si>
    <t>Vodorovné přemístění přes 9 000 do 10000 m výkopku/sypaniny z horniny třídy těžitelnosti I skupiny 1 až 3</t>
  </si>
  <si>
    <t>Příplatek k vodorovnému přemístění výkopku/sypaniny z horniny třídy těžitelnosti I skupiny 1 až 3 ZKD 1000 m přes 10000 m</t>
  </si>
  <si>
    <t>Vodorovné přemístění přes 9 000 do 10000 m výkopku/sypaniny z horniny třídy těžitelnosti II skupiny 4 a 5</t>
  </si>
  <si>
    <t>Příplatek k vodorovnému přemístění výkopku/sypaniny z horniny třídy těžitelnosti II skupiny 4 a 5 ZKD 1000 m přes 10000 m</t>
  </si>
  <si>
    <t>Poplatek za uložení na skládce (skládkovné) zeminy a kamení kód odpadu 17 05 04</t>
  </si>
  <si>
    <t>Montáž podlah keramických pro mechanické zatížení lepených cementovým flexibilním lepidlem přes 9 do 12 ks/m2</t>
  </si>
  <si>
    <t>Nátěr penetrační na podlahu</t>
  </si>
  <si>
    <t>Příplatek k podlahám za diagonální kladení dlažby</t>
  </si>
  <si>
    <t>Čištění vnitřních ploch podlah nebo schodišť po položení dlažby chemickými prostředky</t>
  </si>
  <si>
    <t>Montáž soklů z dlaždic keramických s požlábkem nebo francouzských lepených cementovým flexibilním lepidlem v přes 90 do 120 mm</t>
  </si>
  <si>
    <t>Montáž obkladů keramických hladkých lepených cementovým flexibilním lepidlem přes 35 do 45 ks/m2</t>
  </si>
  <si>
    <t>Penetrační disperzní nátěr vnitřních stěn nanášený ručně</t>
  </si>
  <si>
    <t>Sanační štuk vnitřních stěn tloušťky do 3 mm</t>
  </si>
  <si>
    <t>Nátěr penetrační na stěnu</t>
  </si>
  <si>
    <t>Čištění vnitřních ploch stěn po provedení obkladu chemickými prostředky</t>
  </si>
  <si>
    <t>Hloubková jednonásobná bezbarvá penetrace podkladu v místnostech v do 3,80 m</t>
  </si>
  <si>
    <t>Dvojnásobné bílé malby ze směsí za mokra výborně oděruvzdorných v místnostech v do 3,80 m</t>
  </si>
  <si>
    <t>Montáž kontaktního zateplení vnějších stěn lepením a mechanickým kotvením polystyrénových desek do betonu a zdiva tl přes 40 do 80 mm</t>
  </si>
  <si>
    <t>Vyrovnání podkladu vnějších stěn maltou cementovou tl do 10 mm</t>
  </si>
  <si>
    <t>Penetrační akrylátový nátěr vnějších pastovitých tenkovrstvých omítek stěn</t>
  </si>
  <si>
    <t>Tenkovrstvá akrylátová mozaiková střednězrnná omítka vnějších stěn</t>
  </si>
  <si>
    <t>Očištění vnějších ploch tlakovou vodou</t>
  </si>
  <si>
    <t>Odstranění nátěrů z omítek odstraňovačem nátěrů</t>
  </si>
  <si>
    <t>Otlučení (osekání) vnější vápenné nebo vápenocementové omítky stupně členitosti 1 a 2 v rozsahu přes 80 do 100 %</t>
  </si>
  <si>
    <t>Lepení pásů z přírodního linolea (marmolea) 2-složkovým lepidlem</t>
  </si>
  <si>
    <t>Stěrka podlahová nivelační pro vyrovnání podkladu povlakových podlah pevnosti 20 MPa tl přes 3 do 5 mm</t>
  </si>
  <si>
    <t>Bourání potěrů cementových nebo pískocementových tl do 50 mm pl přes 4 m2</t>
  </si>
  <si>
    <t>Potěr anhydritový samonivelační litý C25 přes 45 do 50 mm</t>
  </si>
  <si>
    <t>Krycí dvojnásobný syntetický nátěr žebrových trub</t>
  </si>
  <si>
    <t>Odmaštění žebrových trub rozpouštědlovým odmašťovačem před provedením nátěru</t>
  </si>
  <si>
    <t>Krycí jednonásobný syntetický standardní nátěr zámečnických konstrukcí</t>
  </si>
  <si>
    <t>Odmaštění zámečnických konstrukcí ředidlovým odmašťovačem</t>
  </si>
  <si>
    <t>Základní jednonásobný syntetický nátěr zámečnických konstrukcí</t>
  </si>
  <si>
    <t>Vápenocementový štuk vnitřních rovných stropů tloušťky do 3 mm</t>
  </si>
  <si>
    <t>Penetrační disperzní nátěr vnitřních stropů nanášený ručně</t>
  </si>
  <si>
    <t>Oškrabání malby v místnostech v do 3,80 m</t>
  </si>
  <si>
    <t>Rozmývání podkladu po oškrabání malby v místnostech v do 3,80 m</t>
  </si>
  <si>
    <t>Lešení pomocné pro objekty pozemních staveb s lešeňovou podlahou v do 1,9 m zatížení do 150 kg/m2</t>
  </si>
  <si>
    <t>Omítka sanační jádrová vnitřních stěn nanášená ručně</t>
  </si>
  <si>
    <t>Cementový postřik vnitřních stěn nanášený celoplošně ručně</t>
  </si>
  <si>
    <t>Pletivo sklovláknité vnitřních stěn vtlačené do tmelu</t>
  </si>
  <si>
    <t>Osazení zahradního obrubníku betonového do lože z betonu s boční opěrou</t>
  </si>
  <si>
    <t>Demontáž parapetních desek dřevěných nebo plastových šířky přes 300 mm</t>
  </si>
  <si>
    <t>Montáž parapetních desek dřevěných nebo plastových š přes 30 cm</t>
  </si>
  <si>
    <t>Hloubení rýh nezapažených š do 2000 mm v hornině třídy těžitelnosti I skupiny 3 objem do 20 m3 strojně</t>
  </si>
  <si>
    <t>Hloubení rýh nezapažených š do 2000 mm v hornině třídy těžitelnosti II skupiny 4 objem do 20 m3 strojně</t>
  </si>
  <si>
    <t>Montáž profilů kontaktního zateplení lepených</t>
  </si>
  <si>
    <t>Montáž profilu ukončujícího rohového nebo vanového</t>
  </si>
  <si>
    <t>Demontáž SDK podhledu s jednovrstvou nosnou kcí z ocelových profilů opláštění jednoduché</t>
  </si>
  <si>
    <t>SDK podhled deska 1xA 12,5 bez izolace jednovrstvá spodní kce profil CD+UD</t>
  </si>
  <si>
    <t>SDK podhled základní penetrační nátěr</t>
  </si>
  <si>
    <t>Příplatek k SDK podhledu za rovinnost kvality Q3</t>
  </si>
  <si>
    <t>SoKD</t>
  </si>
  <si>
    <t>Montáž tahaných obvodových soklíků z linolea (marmolea) výšky do 80 mm</t>
  </si>
  <si>
    <t>XPS70</t>
  </si>
  <si>
    <t>Montáž izolace tepelné stěn lepením bodově nízkoexpanzní (PUR) pěnou s mechanickým kotvením rohoží, pásů, dílců, desek tl do 100mm</t>
  </si>
  <si>
    <t>Zásyp jam, šachet rýh nebo kolem objektů sypaninou se zhutněním ručně</t>
  </si>
  <si>
    <t>Rozebrání dlažeb ze zámkových dlaždic komunikací pro pěší ručně</t>
  </si>
  <si>
    <t>Kladení zámkové dlažby komunikací pro pěší ručně tl 60 mm skupiny A pl do 50 m2</t>
  </si>
  <si>
    <t>Očištění vybouraných zámkových dlaždic s původním spárováním z kameniva těženého</t>
  </si>
  <si>
    <t>Montáž profilů kontaktního zateplení připevněných mechanicky</t>
  </si>
  <si>
    <t>Zásyp v uzavřených prostorech sypaninou se zhutněním ručně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</si>
  <si>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</si>
  <si>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</si>
  <si>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</si>
  <si>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</si>
  <si>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</si>
  <si>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</si>
  <si>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</si>
  <si>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</si>
  <si>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</si>
  <si>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</si>
  <si>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</si>
  <si>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</si>
  <si>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</si>
  <si>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</si>
  <si>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</si>
  <si>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</si>
  <si>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</si>
  <si>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</si>
  <si>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</si>
  <si>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</si>
  <si>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</si>
  <si>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</si>
  <si>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</si>
  <si>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</si>
  <si>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</si>
  <si>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</si>
  <si>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</si>
  <si>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</si>
  <si>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</si>
  <si>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</si>
  <si>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</si>
  <si>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</si>
  <si>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</si>
  <si>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</si>
  <si>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</si>
  <si>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</si>
  <si>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</si>
  <si>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</si>
  <si>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</si>
  <si>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</si>
  <si>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</si>
  <si>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</si>
  <si>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</si>
  <si>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</si>
  <si>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</si>
  <si>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</si>
  <si>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</si>
  <si>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</si>
  <si>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</si>
  <si>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</si>
  <si>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</si>
  <si>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</si>
  <si>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</si>
  <si>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</si>
  <si>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</si>
  <si>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</si>
  <si>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</si>
  <si>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</si>
  <si>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</si>
  <si>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</si>
  <si>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</si>
  <si>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</si>
  <si>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</si>
  <si>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</si>
  <si>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</si>
  <si>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</si>
  <si>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</si>
  <si>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</si>
  <si>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</si>
  <si>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</si>
  <si>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</si>
  <si>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</si>
  <si>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</si>
  <si>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</si>
  <si>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</si>
  <si>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</si>
  <si>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</si>
  <si>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</si>
  <si>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</si>
  <si>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</si>
  <si>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</si>
  <si>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</si>
  <si>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</si>
  <si>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</si>
  <si>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</si>
  <si>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</si>
  <si>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</si>
  <si>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</si>
  <si>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</si>
  <si>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</si>
  <si>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</si>
  <si>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</si>
  <si>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</si>
  <si>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</si>
  <si>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</si>
  <si>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</si>
  <si>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</si>
  <si>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</si>
  <si>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</si>
  <si>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</si>
  <si>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</si>
  <si>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</si>
  <si>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</si>
  <si>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</si>
  <si>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</si>
  <si>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</si>
  <si>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</si>
  <si>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</si>
  <si>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</si>
  <si>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</si>
  <si>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</si>
  <si>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</si>
  <si>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</si>
  <si>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</si>
  <si>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</si>
  <si>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</si>
  <si>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</si>
  <si>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</si>
  <si>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</si>
  <si>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</si>
  <si>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</si>
  <si>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</si>
  <si>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</si>
  <si>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</si>
  <si>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</si>
  <si>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</si>
  <si>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</si>
  <si>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</si>
  <si>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</si>
  <si>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</si>
  <si>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</si>
  <si>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</si>
  <si>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</si>
  <si>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</si>
  <si>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</si>
  <si>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</si>
  <si>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</si>
  <si>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</si>
  <si>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</si>
  <si>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</si>
  <si>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</si>
  <si>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</si>
  <si>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</si>
  <si>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</si>
  <si>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</si>
  <si>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</si>
  <si>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</si>
  <si>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</si>
  <si>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</si>
  <si>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</si>
  <si>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</si>
  <si>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</si>
  <si>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</si>
  <si>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</si>
  <si>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</si>
  <si>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</si>
  <si>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</si>
  <si>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</si>
  <si>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</si>
  <si>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</si>
  <si>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</si>
  <si>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</si>
  <si>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</si>
  <si>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</si>
  <si>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</si>
  <si>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</si>
  <si>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</si>
  <si>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</si>
  <si>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</si>
  <si>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</si>
  <si>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</si>
  <si>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</si>
  <si>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</si>
  <si>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</si>
  <si>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</si>
  <si>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</si>
  <si>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</si>
  <si>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</si>
  <si>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</si>
  <si>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</si>
  <si>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</si>
  <si>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</si>
  <si>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</si>
  <si>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</si>
  <si>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</si>
  <si>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Poznámka k položce:_x000D_
- neprůchozí a souviské oplocení (66 m) s výstražnými tabulkami a jasným piktogramem v zorném poli dětí včetně varovných světel s pohybovými čidly, stavební buňky, toaleta, ostraha (na pozemku stavebníka), připojení a spotřeba energií (elektřina, voda), zřízení stavebního odběru s měřidly</t>
  </si>
  <si>
    <t xml:space="preserve">Poznámka k položce:_x000D_
Položka zahrnuje celkovou kompletační  a koordinační činnost v průběhu přípravy a realizace stavby, dále inženýrskou činnost zhotovitele v rozsahu zajištění souhlasu se zahájením výkopových prací v ochraném pásmu energetického zařízení, projednání DIO a zajištění DIR s příslušným silničním správním úřadem, předání DIR na TSK za účelem vypnutí monitoringu zón placeného stání, uzavření smlouvy o pronájmu komunikací s TSK - povolení záboru veřejných ploch, zajištění souhlasu HZSHMP s užíváním dokončené stavby, zajištění souhlasu HSHMP s užíváním dokončené stavby včetně předání protokolu z měření el.osvětlení. </t>
  </si>
  <si>
    <t>Revize a měření</t>
  </si>
  <si>
    <t>Přenosný hasící přístroj práškový s hasící schopností 21A - D+M vč. všech systémových detailů</t>
  </si>
  <si>
    <t>Věšák na zeď standard PINNIG vč. dopravy a montáže</t>
  </si>
  <si>
    <t>Lavice s botníkem, černá, 79x35x52 cm standard PINNIG vč. dopravy a montáže</t>
  </si>
  <si>
    <t>Židle bílá standard ADDE vč. dopravy a montáže</t>
  </si>
  <si>
    <t>Stůl 125x75 cm, světle hnědé mořidlo / bílé mořidlo, standard PINNTORP vč. dopravy a montáže</t>
  </si>
  <si>
    <t>Jídelní židle bílá / bříza, standard NORDMYRA vč. dopravy a montáže</t>
  </si>
  <si>
    <t>Podsedáky na židle 42/35x40x4 cm, standard JUSTINA vč. dopravy a montáže</t>
  </si>
  <si>
    <t>Psací stůl s úložným prostorem standard KALLAX / LAGKAPTEN vč. dopravy a montáže</t>
  </si>
  <si>
    <t>Vložka se dvěmi zásuvkami 33x33 cm, bílá, standard KALLAX vč. dopravy a montáže</t>
  </si>
  <si>
    <t>Vložka se dvěmi zásuvkami 33x33 cm, vz.bíle mořený dub, standard KALLAX vč. dopravy a montáže</t>
  </si>
  <si>
    <t>Kreslicí školní stolní lampa na psací stůl standard Interlook Modern MT vč. dopravy a montáže</t>
  </si>
  <si>
    <t>Kancelářská židle standard MARKUS vč. dopravy a montáže</t>
  </si>
  <si>
    <t>Šatní skříň 80x190x42 cm standard DIXIE - dub sonoma vč. dopravy a montáže</t>
  </si>
  <si>
    <t>Křeslo (jídelní židle) standard ADSLEV vč. dopravy a montáže</t>
  </si>
  <si>
    <t>Kartotéka kovová A4 čtyřzásuvková standard BISLEY IPCCA14 vč. dopravy a montáže</t>
  </si>
  <si>
    <t>Nástěnné hodiny standard TFA 60.3050.01 vč. dopravy a montáže</t>
  </si>
  <si>
    <t>Policový díl 77x147 cm, vz.bíle mořený dub, standard KALLAX vč. dopravy a montáže</t>
  </si>
  <si>
    <t>Pracovní stůl 140x60 cm standard LAGKAPTEN / ALEX vč. dopravy a montáže</t>
  </si>
  <si>
    <t>Dětská rostoucí židle standard JITRO PLUS vč. dopravy a montáže</t>
  </si>
  <si>
    <t>Pohovka třímístná standard DEKORHOME vč. dopravy a montáže</t>
  </si>
  <si>
    <t>Konferenční stolek 90x90 cm standard HEMNES vč. dopravy a montáže</t>
  </si>
  <si>
    <t>Stojací lampa standard HEKTAR vč. dopravy a montáže</t>
  </si>
  <si>
    <t>Úložná sestava 94x44x91 cm, světle mořená borovice, standard TROFAST vč. dopravy a montáže</t>
  </si>
  <si>
    <t>Nízký regál 40x80x40 cm (šířka x výška x hloubka), bílý, standard Carlos vč. dopravy a montáže</t>
  </si>
  <si>
    <t>Nízký regál 40x194x40 cm (šířka x výška x hloubka), bílý, standard Carlos vč. dopravy a montáže</t>
  </si>
  <si>
    <t>Koberec pestrobarevný 130x160 cm standard BUSENKEL vč. dopravy a montáže</t>
  </si>
  <si>
    <t>A) Výchozí revize el. zařízení včetně písemného protokolu + B) Zajištění měření el. osvětlení jako složky osvětlení sdruženého prokazující splnění normových požadavků včetně závěrečného písemného protokolu pro Hygienickou stanici hl.m.Prahy</t>
  </si>
  <si>
    <t>Poznámka k položce:_x000D_
Položka zahrnuje náklady na pronájem a umístění dočasného dopravního značení a zábran v rozsahu DIO, které je součástí DPS</t>
  </si>
  <si>
    <t>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</si>
</sst>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0" fillId="0" borderId="1" xfId="0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left" vertical="center"/>
    </xf>
    <xf numFmtId="0" fontId="4" fillId="4" borderId="8" xfId="0" applyFont="1" applyFill="1" applyBorder="1" applyAlignment="1" applyProtection="1">
      <alignment horizontal="right" vertical="center"/>
    </xf>
    <xf numFmtId="0" fontId="4" fillId="4" borderId="8" xfId="0" applyFont="1" applyFill="1" applyBorder="1" applyAlignment="1" applyProtection="1">
      <alignment horizontal="center"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34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771473810" TargetMode="External"/><Relationship Id="rId21" Type="http://schemas.openxmlformats.org/officeDocument/2006/relationships/hyperlink" Target="https://podminky.urs.cz/item/CS_URS_2024_01/327351211" TargetMode="External"/><Relationship Id="rId42" Type="http://schemas.openxmlformats.org/officeDocument/2006/relationships/hyperlink" Target="https://podminky.urs.cz/item/CS_URS_2024_01/622252002" TargetMode="External"/><Relationship Id="rId63" Type="http://schemas.openxmlformats.org/officeDocument/2006/relationships/hyperlink" Target="https://podminky.urs.cz/item/CS_URS_2024_01/965045113" TargetMode="External"/><Relationship Id="rId84" Type="http://schemas.openxmlformats.org/officeDocument/2006/relationships/hyperlink" Target="https://podminky.urs.cz/item/CS_URS_2024_01/997013655" TargetMode="External"/><Relationship Id="rId138" Type="http://schemas.openxmlformats.org/officeDocument/2006/relationships/hyperlink" Target="https://podminky.urs.cz/item/CS_URS_2024_01/783301313" TargetMode="External"/><Relationship Id="rId107" Type="http://schemas.openxmlformats.org/officeDocument/2006/relationships/hyperlink" Target="https://podminky.urs.cz/item/CS_URS_2024_01/998763321" TargetMode="External"/><Relationship Id="rId11" Type="http://schemas.openxmlformats.org/officeDocument/2006/relationships/hyperlink" Target="https://podminky.urs.cz/item/CS_URS_2024_01/162211219" TargetMode="External"/><Relationship Id="rId32" Type="http://schemas.openxmlformats.org/officeDocument/2006/relationships/hyperlink" Target="https://podminky.urs.cz/item/CS_URS_2024_01/612131101" TargetMode="External"/><Relationship Id="rId53" Type="http://schemas.openxmlformats.org/officeDocument/2006/relationships/hyperlink" Target="https://podminky.urs.cz/item/CS_URS_2024_01/642942111" TargetMode="External"/><Relationship Id="rId74" Type="http://schemas.openxmlformats.org/officeDocument/2006/relationships/hyperlink" Target="https://podminky.urs.cz/item/CS_URS_2024_01/978015391" TargetMode="External"/><Relationship Id="rId128" Type="http://schemas.openxmlformats.org/officeDocument/2006/relationships/hyperlink" Target="https://podminky.urs.cz/item/CS_URS_2024_01/776411221" TargetMode="External"/><Relationship Id="rId5" Type="http://schemas.openxmlformats.org/officeDocument/2006/relationships/hyperlink" Target="https://podminky.urs.cz/item/CS_URS_2024_01/132351251" TargetMode="External"/><Relationship Id="rId90" Type="http://schemas.openxmlformats.org/officeDocument/2006/relationships/hyperlink" Target="https://podminky.urs.cz/item/CS_URS_2024_01/711131821" TargetMode="External"/><Relationship Id="rId95" Type="http://schemas.openxmlformats.org/officeDocument/2006/relationships/hyperlink" Target="https://podminky.urs.cz/item/CS_URS_2024_01/711491876" TargetMode="External"/><Relationship Id="rId22" Type="http://schemas.openxmlformats.org/officeDocument/2006/relationships/hyperlink" Target="https://podminky.urs.cz/item/CS_URS_2024_01/327351221" TargetMode="External"/><Relationship Id="rId27" Type="http://schemas.openxmlformats.org/officeDocument/2006/relationships/hyperlink" Target="https://podminky.urs.cz/item/CS_URS_2024_01/564760101" TargetMode="External"/><Relationship Id="rId43" Type="http://schemas.openxmlformats.org/officeDocument/2006/relationships/hyperlink" Target="https://podminky.urs.cz/item/CS_URS_2024_01/622511112" TargetMode="External"/><Relationship Id="rId48" Type="http://schemas.openxmlformats.org/officeDocument/2006/relationships/hyperlink" Target="https://podminky.urs.cz/item/CS_URS_2024_01/631319171" TargetMode="External"/><Relationship Id="rId64" Type="http://schemas.openxmlformats.org/officeDocument/2006/relationships/hyperlink" Target="https://podminky.urs.cz/item/CS_URS_2024_01/968062375" TargetMode="External"/><Relationship Id="rId69" Type="http://schemas.openxmlformats.org/officeDocument/2006/relationships/hyperlink" Target="https://podminky.urs.cz/item/CS_URS_2024_01/974031167" TargetMode="External"/><Relationship Id="rId113" Type="http://schemas.openxmlformats.org/officeDocument/2006/relationships/hyperlink" Target="https://podminky.urs.cz/item/CS_URS_2024_01/767161823" TargetMode="External"/><Relationship Id="rId118" Type="http://schemas.openxmlformats.org/officeDocument/2006/relationships/hyperlink" Target="https://podminky.urs.cz/item/CS_URS_2024_01/771474142" TargetMode="External"/><Relationship Id="rId134" Type="http://schemas.openxmlformats.org/officeDocument/2006/relationships/hyperlink" Target="https://podminky.urs.cz/item/CS_URS_2024_01/781472291" TargetMode="External"/><Relationship Id="rId139" Type="http://schemas.openxmlformats.org/officeDocument/2006/relationships/hyperlink" Target="https://podminky.urs.cz/item/CS_URS_2024_01/783314101" TargetMode="External"/><Relationship Id="rId80" Type="http://schemas.openxmlformats.org/officeDocument/2006/relationships/hyperlink" Target="https://podminky.urs.cz/item/CS_URS_2024_01/997013509" TargetMode="External"/><Relationship Id="rId85" Type="http://schemas.openxmlformats.org/officeDocument/2006/relationships/hyperlink" Target="https://podminky.urs.cz/item/CS_URS_2024_01/997013811" TargetMode="External"/><Relationship Id="rId12" Type="http://schemas.openxmlformats.org/officeDocument/2006/relationships/hyperlink" Target="https://podminky.urs.cz/item/CS_URS_2024_01/162751117" TargetMode="External"/><Relationship Id="rId17" Type="http://schemas.openxmlformats.org/officeDocument/2006/relationships/hyperlink" Target="https://podminky.urs.cz/item/CS_URS_2024_01/174111102" TargetMode="External"/><Relationship Id="rId33" Type="http://schemas.openxmlformats.org/officeDocument/2006/relationships/hyperlink" Target="https://podminky.urs.cz/item/CS_URS_2024_01/612131121" TargetMode="External"/><Relationship Id="rId38" Type="http://schemas.openxmlformats.org/officeDocument/2006/relationships/hyperlink" Target="https://podminky.urs.cz/item/CS_URS_2024_01/622135002" TargetMode="External"/><Relationship Id="rId59" Type="http://schemas.openxmlformats.org/officeDocument/2006/relationships/hyperlink" Target="https://podminky.urs.cz/item/CS_URS_2024_01/962031132" TargetMode="External"/><Relationship Id="rId103" Type="http://schemas.openxmlformats.org/officeDocument/2006/relationships/hyperlink" Target="https://podminky.urs.cz/item/CS_URS_2024_01/763131511" TargetMode="External"/><Relationship Id="rId108" Type="http://schemas.openxmlformats.org/officeDocument/2006/relationships/hyperlink" Target="https://podminky.urs.cz/item/CS_URS_2024_01/766691812" TargetMode="External"/><Relationship Id="rId124" Type="http://schemas.openxmlformats.org/officeDocument/2006/relationships/hyperlink" Target="https://podminky.urs.cz/item/CS_URS_2024_01/998771111" TargetMode="External"/><Relationship Id="rId129" Type="http://schemas.openxmlformats.org/officeDocument/2006/relationships/hyperlink" Target="https://podminky.urs.cz/item/CS_URS_2024_01/776411223" TargetMode="External"/><Relationship Id="rId54" Type="http://schemas.openxmlformats.org/officeDocument/2006/relationships/hyperlink" Target="https://podminky.urs.cz/item/CS_URS_2024_01/642944121" TargetMode="External"/><Relationship Id="rId70" Type="http://schemas.openxmlformats.org/officeDocument/2006/relationships/hyperlink" Target="https://podminky.urs.cz/item/CS_URS_2024_01/977211112" TargetMode="External"/><Relationship Id="rId75" Type="http://schemas.openxmlformats.org/officeDocument/2006/relationships/hyperlink" Target="https://podminky.urs.cz/item/CS_URS_2024_01/978059541" TargetMode="External"/><Relationship Id="rId91" Type="http://schemas.openxmlformats.org/officeDocument/2006/relationships/hyperlink" Target="https://podminky.urs.cz/item/CS_URS_2024_01/711141559" TargetMode="External"/><Relationship Id="rId96" Type="http://schemas.openxmlformats.org/officeDocument/2006/relationships/hyperlink" Target="https://podminky.urs.cz/item/CS_URS_2024_01/998711111" TargetMode="External"/><Relationship Id="rId140" Type="http://schemas.openxmlformats.org/officeDocument/2006/relationships/hyperlink" Target="https://podminky.urs.cz/item/CS_URS_2024_01/783317101" TargetMode="External"/><Relationship Id="rId145" Type="http://schemas.openxmlformats.org/officeDocument/2006/relationships/hyperlink" Target="https://podminky.urs.cz/item/CS_URS_2024_01/784121011" TargetMode="External"/><Relationship Id="rId1" Type="http://schemas.openxmlformats.org/officeDocument/2006/relationships/hyperlink" Target="https://podminky.urs.cz/item/CS_URS_2024_01/113106121" TargetMode="External"/><Relationship Id="rId6" Type="http://schemas.openxmlformats.org/officeDocument/2006/relationships/hyperlink" Target="https://podminky.urs.cz/item/CS_URS_2024_01/139711111" TargetMode="External"/><Relationship Id="rId23" Type="http://schemas.openxmlformats.org/officeDocument/2006/relationships/hyperlink" Target="https://podminky.urs.cz/item/CS_URS_2024_01/327361006" TargetMode="External"/><Relationship Id="rId28" Type="http://schemas.openxmlformats.org/officeDocument/2006/relationships/hyperlink" Target="https://podminky.urs.cz/item/CS_URS_2024_01/596211110" TargetMode="External"/><Relationship Id="rId49" Type="http://schemas.openxmlformats.org/officeDocument/2006/relationships/hyperlink" Target="https://podminky.urs.cz/item/CS_URS_2024_01/631362021" TargetMode="External"/><Relationship Id="rId114" Type="http://schemas.openxmlformats.org/officeDocument/2006/relationships/hyperlink" Target="https://podminky.urs.cz/item/CS_URS_2024_01/998767211" TargetMode="External"/><Relationship Id="rId119" Type="http://schemas.openxmlformats.org/officeDocument/2006/relationships/hyperlink" Target="https://podminky.urs.cz/item/CS_URS_2024_01/771573810" TargetMode="External"/><Relationship Id="rId44" Type="http://schemas.openxmlformats.org/officeDocument/2006/relationships/hyperlink" Target="https://podminky.urs.cz/item/CS_URS_2024_01/629995101" TargetMode="External"/><Relationship Id="rId60" Type="http://schemas.openxmlformats.org/officeDocument/2006/relationships/hyperlink" Target="https://podminky.urs.cz/item/CS_URS_2024_01/962032230" TargetMode="External"/><Relationship Id="rId65" Type="http://schemas.openxmlformats.org/officeDocument/2006/relationships/hyperlink" Target="https://podminky.urs.cz/item/CS_URS_2024_01/968062455" TargetMode="External"/><Relationship Id="rId81" Type="http://schemas.openxmlformats.org/officeDocument/2006/relationships/hyperlink" Target="https://podminky.urs.cz/item/CS_URS_2024_01/997013601" TargetMode="External"/><Relationship Id="rId86" Type="http://schemas.openxmlformats.org/officeDocument/2006/relationships/hyperlink" Target="https://podminky.urs.cz/item/CS_URS_2024_01/997013814" TargetMode="External"/><Relationship Id="rId130" Type="http://schemas.openxmlformats.org/officeDocument/2006/relationships/hyperlink" Target="https://podminky.urs.cz/item/CS_URS_2024_01/776411224" TargetMode="External"/><Relationship Id="rId135" Type="http://schemas.openxmlformats.org/officeDocument/2006/relationships/hyperlink" Target="https://podminky.urs.cz/item/CS_URS_2024_01/781474117" TargetMode="External"/><Relationship Id="rId13" Type="http://schemas.openxmlformats.org/officeDocument/2006/relationships/hyperlink" Target="https://podminky.urs.cz/item/CS_URS_2024_01/162751119" TargetMode="External"/><Relationship Id="rId18" Type="http://schemas.openxmlformats.org/officeDocument/2006/relationships/hyperlink" Target="https://podminky.urs.cz/item/CS_URS_2024_01/317142420" TargetMode="External"/><Relationship Id="rId39" Type="http://schemas.openxmlformats.org/officeDocument/2006/relationships/hyperlink" Target="https://podminky.urs.cz/item/CS_URS_2024_01/622151001" TargetMode="External"/><Relationship Id="rId109" Type="http://schemas.openxmlformats.org/officeDocument/2006/relationships/hyperlink" Target="https://podminky.urs.cz/item/CS_URS_2024_01/766691931" TargetMode="External"/><Relationship Id="rId34" Type="http://schemas.openxmlformats.org/officeDocument/2006/relationships/hyperlink" Target="https://podminky.urs.cz/item/CS_URS_2024_01/612142001" TargetMode="External"/><Relationship Id="rId50" Type="http://schemas.openxmlformats.org/officeDocument/2006/relationships/hyperlink" Target="https://podminky.urs.cz/item/CS_URS_2024_01/632441220" TargetMode="External"/><Relationship Id="rId55" Type="http://schemas.openxmlformats.org/officeDocument/2006/relationships/hyperlink" Target="https://podminky.urs.cz/item/CS_URS_2024_01/916331112" TargetMode="External"/><Relationship Id="rId76" Type="http://schemas.openxmlformats.org/officeDocument/2006/relationships/hyperlink" Target="https://podminky.urs.cz/item/CS_URS_2024_01/979054451" TargetMode="External"/><Relationship Id="rId97" Type="http://schemas.openxmlformats.org/officeDocument/2006/relationships/hyperlink" Target="https://podminky.urs.cz/item/CS_URS_2024_01/713121121" TargetMode="External"/><Relationship Id="rId104" Type="http://schemas.openxmlformats.org/officeDocument/2006/relationships/hyperlink" Target="https://podminky.urs.cz/item/CS_URS_2024_01/763131714" TargetMode="External"/><Relationship Id="rId120" Type="http://schemas.openxmlformats.org/officeDocument/2006/relationships/hyperlink" Target="https://podminky.urs.cz/item/CS_URS_2024_01/771574476" TargetMode="External"/><Relationship Id="rId125" Type="http://schemas.openxmlformats.org/officeDocument/2006/relationships/hyperlink" Target="https://podminky.urs.cz/item/CS_URS_2024_01/776141112" TargetMode="External"/><Relationship Id="rId141" Type="http://schemas.openxmlformats.org/officeDocument/2006/relationships/hyperlink" Target="https://podminky.urs.cz/item/CS_URS_2024_01/783601307" TargetMode="External"/><Relationship Id="rId146" Type="http://schemas.openxmlformats.org/officeDocument/2006/relationships/hyperlink" Target="https://podminky.urs.cz/item/CS_URS_2024_01/784181121" TargetMode="External"/><Relationship Id="rId7" Type="http://schemas.openxmlformats.org/officeDocument/2006/relationships/hyperlink" Target="https://podminky.urs.cz/item/CS_URS_2024_01/139712111" TargetMode="External"/><Relationship Id="rId71" Type="http://schemas.openxmlformats.org/officeDocument/2006/relationships/hyperlink" Target="https://podminky.urs.cz/item/CS_URS_2024_01/977311112" TargetMode="External"/><Relationship Id="rId92" Type="http://schemas.openxmlformats.org/officeDocument/2006/relationships/hyperlink" Target="https://podminky.urs.cz/item/CS_URS_2024_01/711142559" TargetMode="External"/><Relationship Id="rId2" Type="http://schemas.openxmlformats.org/officeDocument/2006/relationships/hyperlink" Target="https://podminky.urs.cz/item/CS_URS_2024_01/113106123" TargetMode="External"/><Relationship Id="rId29" Type="http://schemas.openxmlformats.org/officeDocument/2006/relationships/hyperlink" Target="https://podminky.urs.cz/item/CS_URS_2024_01/596811220" TargetMode="External"/><Relationship Id="rId24" Type="http://schemas.openxmlformats.org/officeDocument/2006/relationships/hyperlink" Target="https://podminky.urs.cz/item/CS_URS_2024_01/327361040" TargetMode="External"/><Relationship Id="rId40" Type="http://schemas.openxmlformats.org/officeDocument/2006/relationships/hyperlink" Target="https://podminky.urs.cz/item/CS_URS_2024_01/622211011" TargetMode="External"/><Relationship Id="rId45" Type="http://schemas.openxmlformats.org/officeDocument/2006/relationships/hyperlink" Target="https://podminky.urs.cz/item/CS_URS_2024_01/631311115" TargetMode="External"/><Relationship Id="rId66" Type="http://schemas.openxmlformats.org/officeDocument/2006/relationships/hyperlink" Target="https://podminky.urs.cz/item/CS_URS_2024_01/968062456" TargetMode="External"/><Relationship Id="rId87" Type="http://schemas.openxmlformats.org/officeDocument/2006/relationships/hyperlink" Target="https://podminky.urs.cz/item/CS_URS_2024_01/998011008" TargetMode="External"/><Relationship Id="rId110" Type="http://schemas.openxmlformats.org/officeDocument/2006/relationships/hyperlink" Target="https://podminky.urs.cz/item/CS_URS_2024_01/766694126" TargetMode="External"/><Relationship Id="rId115" Type="http://schemas.openxmlformats.org/officeDocument/2006/relationships/hyperlink" Target="https://podminky.urs.cz/item/CS_URS_2024_01/771121011" TargetMode="External"/><Relationship Id="rId131" Type="http://schemas.openxmlformats.org/officeDocument/2006/relationships/hyperlink" Target="https://podminky.urs.cz/item/CS_URS_2024_01/998776111" TargetMode="External"/><Relationship Id="rId136" Type="http://schemas.openxmlformats.org/officeDocument/2006/relationships/hyperlink" Target="https://podminky.urs.cz/item/CS_URS_2024_01/781495211" TargetMode="External"/><Relationship Id="rId61" Type="http://schemas.openxmlformats.org/officeDocument/2006/relationships/hyperlink" Target="https://podminky.urs.cz/item/CS_URS_2024_01/963012520" TargetMode="External"/><Relationship Id="rId82" Type="http://schemas.openxmlformats.org/officeDocument/2006/relationships/hyperlink" Target="https://podminky.urs.cz/item/CS_URS_2024_01/997013609" TargetMode="External"/><Relationship Id="rId19" Type="http://schemas.openxmlformats.org/officeDocument/2006/relationships/hyperlink" Target="https://podminky.urs.cz/item/CS_URS_2024_01/327314217" TargetMode="External"/><Relationship Id="rId14" Type="http://schemas.openxmlformats.org/officeDocument/2006/relationships/hyperlink" Target="https://podminky.urs.cz/item/CS_URS_2024_01/162751137" TargetMode="External"/><Relationship Id="rId30" Type="http://schemas.openxmlformats.org/officeDocument/2006/relationships/hyperlink" Target="https://podminky.urs.cz/item/CS_URS_2024_01/611131121" TargetMode="External"/><Relationship Id="rId35" Type="http://schemas.openxmlformats.org/officeDocument/2006/relationships/hyperlink" Target="https://podminky.urs.cz/item/CS_URS_2024_01/612321131" TargetMode="External"/><Relationship Id="rId56" Type="http://schemas.openxmlformats.org/officeDocument/2006/relationships/hyperlink" Target="https://podminky.urs.cz/item/CS_URS_2024_01/949101111" TargetMode="External"/><Relationship Id="rId77" Type="http://schemas.openxmlformats.org/officeDocument/2006/relationships/hyperlink" Target="https://podminky.urs.cz/item/CS_URS_2024_01/997013001" TargetMode="External"/><Relationship Id="rId100" Type="http://schemas.openxmlformats.org/officeDocument/2006/relationships/hyperlink" Target="https://podminky.urs.cz/item/CS_URS_2024_01/763121590" TargetMode="External"/><Relationship Id="rId105" Type="http://schemas.openxmlformats.org/officeDocument/2006/relationships/hyperlink" Target="https://podminky.urs.cz/item/CS_URS_2024_01/763131771" TargetMode="External"/><Relationship Id="rId126" Type="http://schemas.openxmlformats.org/officeDocument/2006/relationships/hyperlink" Target="https://podminky.urs.cz/item/CS_URS_2024_01/776251311" TargetMode="External"/><Relationship Id="rId147" Type="http://schemas.openxmlformats.org/officeDocument/2006/relationships/hyperlink" Target="https://podminky.urs.cz/item/CS_URS_2024_01/784211101" TargetMode="External"/><Relationship Id="rId8" Type="http://schemas.openxmlformats.org/officeDocument/2006/relationships/hyperlink" Target="https://podminky.urs.cz/item/CS_URS_2024_01/162211201" TargetMode="External"/><Relationship Id="rId51" Type="http://schemas.openxmlformats.org/officeDocument/2006/relationships/hyperlink" Target="https://podminky.urs.cz/item/CS_URS_2024_01/632481213" TargetMode="External"/><Relationship Id="rId72" Type="http://schemas.openxmlformats.org/officeDocument/2006/relationships/hyperlink" Target="https://podminky.urs.cz/item/CS_URS_2024_01/977311114" TargetMode="External"/><Relationship Id="rId93" Type="http://schemas.openxmlformats.org/officeDocument/2006/relationships/hyperlink" Target="https://podminky.urs.cz/item/CS_URS_2024_01/711199095" TargetMode="External"/><Relationship Id="rId98" Type="http://schemas.openxmlformats.org/officeDocument/2006/relationships/hyperlink" Target="https://podminky.urs.cz/item/CS_URS_2024_01/713131341" TargetMode="External"/><Relationship Id="rId121" Type="http://schemas.openxmlformats.org/officeDocument/2006/relationships/hyperlink" Target="https://podminky.urs.cz/item/CS_URS_2024_01/771577111" TargetMode="External"/><Relationship Id="rId142" Type="http://schemas.openxmlformats.org/officeDocument/2006/relationships/hyperlink" Target="https://podminky.urs.cz/item/CS_URS_2024_01/783617107" TargetMode="External"/><Relationship Id="rId3" Type="http://schemas.openxmlformats.org/officeDocument/2006/relationships/hyperlink" Target="https://podminky.urs.cz/item/CS_URS_2024_01/113204111" TargetMode="External"/><Relationship Id="rId25" Type="http://schemas.openxmlformats.org/officeDocument/2006/relationships/hyperlink" Target="https://podminky.urs.cz/item/CS_URS_2024_01/342272225" TargetMode="External"/><Relationship Id="rId46" Type="http://schemas.openxmlformats.org/officeDocument/2006/relationships/hyperlink" Target="https://podminky.urs.cz/item/CS_URS_2024_01/631311124" TargetMode="External"/><Relationship Id="rId67" Type="http://schemas.openxmlformats.org/officeDocument/2006/relationships/hyperlink" Target="https://podminky.urs.cz/item/CS_URS_2024_01/972055341" TargetMode="External"/><Relationship Id="rId116" Type="http://schemas.openxmlformats.org/officeDocument/2006/relationships/hyperlink" Target="https://podminky.urs.cz/item/CS_URS_2024_01/771151012" TargetMode="External"/><Relationship Id="rId137" Type="http://schemas.openxmlformats.org/officeDocument/2006/relationships/hyperlink" Target="https://podminky.urs.cz/item/CS_URS_2024_01/998781111" TargetMode="External"/><Relationship Id="rId20" Type="http://schemas.openxmlformats.org/officeDocument/2006/relationships/hyperlink" Target="https://podminky.urs.cz/item/CS_URS_2024_01/327324127" TargetMode="External"/><Relationship Id="rId41" Type="http://schemas.openxmlformats.org/officeDocument/2006/relationships/hyperlink" Target="https://podminky.urs.cz/item/CS_URS_2024_01/622252001" TargetMode="External"/><Relationship Id="rId62" Type="http://schemas.openxmlformats.org/officeDocument/2006/relationships/hyperlink" Target="https://podminky.urs.cz/item/CS_URS_2024_01/965042121" TargetMode="External"/><Relationship Id="rId83" Type="http://schemas.openxmlformats.org/officeDocument/2006/relationships/hyperlink" Target="https://podminky.urs.cz/item/CS_URS_2024_01/997013631" TargetMode="External"/><Relationship Id="rId88" Type="http://schemas.openxmlformats.org/officeDocument/2006/relationships/hyperlink" Target="https://podminky.urs.cz/item/CS_URS_2024_01/711111001" TargetMode="External"/><Relationship Id="rId111" Type="http://schemas.openxmlformats.org/officeDocument/2006/relationships/hyperlink" Target="https://podminky.urs.cz/item/CS_URS_2024_01/998766111" TargetMode="External"/><Relationship Id="rId132" Type="http://schemas.openxmlformats.org/officeDocument/2006/relationships/hyperlink" Target="https://podminky.urs.cz/item/CS_URS_2024_01/781121011" TargetMode="External"/><Relationship Id="rId15" Type="http://schemas.openxmlformats.org/officeDocument/2006/relationships/hyperlink" Target="https://podminky.urs.cz/item/CS_URS_2024_01/162751139" TargetMode="External"/><Relationship Id="rId36" Type="http://schemas.openxmlformats.org/officeDocument/2006/relationships/hyperlink" Target="https://podminky.urs.cz/item/CS_URS_2024_01/612325131" TargetMode="External"/><Relationship Id="rId57" Type="http://schemas.openxmlformats.org/officeDocument/2006/relationships/hyperlink" Target="https://podminky.urs.cz/item/CS_URS_2024_01/952901111" TargetMode="External"/><Relationship Id="rId106" Type="http://schemas.openxmlformats.org/officeDocument/2006/relationships/hyperlink" Target="https://podminky.urs.cz/item/CS_URS_2024_01/763131831" TargetMode="External"/><Relationship Id="rId127" Type="http://schemas.openxmlformats.org/officeDocument/2006/relationships/hyperlink" Target="https://podminky.urs.cz/item/CS_URS_2024_01/776251411" TargetMode="External"/><Relationship Id="rId10" Type="http://schemas.openxmlformats.org/officeDocument/2006/relationships/hyperlink" Target="https://podminky.urs.cz/item/CS_URS_2024_01/162211211" TargetMode="External"/><Relationship Id="rId31" Type="http://schemas.openxmlformats.org/officeDocument/2006/relationships/hyperlink" Target="https://podminky.urs.cz/item/CS_URS_2024_01/611321131" TargetMode="External"/><Relationship Id="rId52" Type="http://schemas.openxmlformats.org/officeDocument/2006/relationships/hyperlink" Target="https://podminky.urs.cz/item/CS_URS_2024_01/634112113" TargetMode="External"/><Relationship Id="rId73" Type="http://schemas.openxmlformats.org/officeDocument/2006/relationships/hyperlink" Target="https://podminky.urs.cz/item/CS_URS_2024_01/978013191" TargetMode="External"/><Relationship Id="rId78" Type="http://schemas.openxmlformats.org/officeDocument/2006/relationships/hyperlink" Target="https://podminky.urs.cz/item/CS_URS_2024_01/997013151" TargetMode="External"/><Relationship Id="rId94" Type="http://schemas.openxmlformats.org/officeDocument/2006/relationships/hyperlink" Target="https://podminky.urs.cz/item/CS_URS_2024_01/711199097" TargetMode="External"/><Relationship Id="rId99" Type="http://schemas.openxmlformats.org/officeDocument/2006/relationships/hyperlink" Target="https://podminky.urs.cz/item/CS_URS_2024_01/998713111" TargetMode="External"/><Relationship Id="rId101" Type="http://schemas.openxmlformats.org/officeDocument/2006/relationships/hyperlink" Target="https://podminky.urs.cz/item/CS_URS_2024_01/763121714" TargetMode="External"/><Relationship Id="rId122" Type="http://schemas.openxmlformats.org/officeDocument/2006/relationships/hyperlink" Target="https://podminky.urs.cz/item/CS_URS_2024_01/771591191" TargetMode="External"/><Relationship Id="rId143" Type="http://schemas.openxmlformats.org/officeDocument/2006/relationships/hyperlink" Target="https://podminky.urs.cz/item/CS_URS_2024_01/783806807" TargetMode="External"/><Relationship Id="rId148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132251251" TargetMode="External"/><Relationship Id="rId9" Type="http://schemas.openxmlformats.org/officeDocument/2006/relationships/hyperlink" Target="https://podminky.urs.cz/item/CS_URS_2024_01/162211209" TargetMode="External"/><Relationship Id="rId26" Type="http://schemas.openxmlformats.org/officeDocument/2006/relationships/hyperlink" Target="https://podminky.urs.cz/item/CS_URS_2024_01/346234311" TargetMode="External"/><Relationship Id="rId47" Type="http://schemas.openxmlformats.org/officeDocument/2006/relationships/hyperlink" Target="https://podminky.urs.cz/item/CS_URS_2024_01/631311131" TargetMode="External"/><Relationship Id="rId68" Type="http://schemas.openxmlformats.org/officeDocument/2006/relationships/hyperlink" Target="https://podminky.urs.cz/item/CS_URS_2024_01/973031812" TargetMode="External"/><Relationship Id="rId89" Type="http://schemas.openxmlformats.org/officeDocument/2006/relationships/hyperlink" Target="https://podminky.urs.cz/item/CS_URS_2024_01/711112001" TargetMode="External"/><Relationship Id="rId112" Type="http://schemas.openxmlformats.org/officeDocument/2006/relationships/hyperlink" Target="https://podminky.urs.cz/item/CS_URS_2024_01/767161813" TargetMode="External"/><Relationship Id="rId133" Type="http://schemas.openxmlformats.org/officeDocument/2006/relationships/hyperlink" Target="https://podminky.urs.cz/item/CS_URS_2024_01/781161021" TargetMode="External"/><Relationship Id="rId16" Type="http://schemas.openxmlformats.org/officeDocument/2006/relationships/hyperlink" Target="https://podminky.urs.cz/item/CS_URS_2024_01/174111101" TargetMode="External"/><Relationship Id="rId37" Type="http://schemas.openxmlformats.org/officeDocument/2006/relationships/hyperlink" Target="https://podminky.urs.cz/item/CS_URS_2024_01/612328131" TargetMode="External"/><Relationship Id="rId58" Type="http://schemas.openxmlformats.org/officeDocument/2006/relationships/hyperlink" Target="https://podminky.urs.cz/item/CS_URS_2024_01/961044111" TargetMode="External"/><Relationship Id="rId79" Type="http://schemas.openxmlformats.org/officeDocument/2006/relationships/hyperlink" Target="https://podminky.urs.cz/item/CS_URS_2024_01/997013501" TargetMode="External"/><Relationship Id="rId102" Type="http://schemas.openxmlformats.org/officeDocument/2006/relationships/hyperlink" Target="https://podminky.urs.cz/item/CS_URS_2024_01/763121751" TargetMode="External"/><Relationship Id="rId123" Type="http://schemas.openxmlformats.org/officeDocument/2006/relationships/hyperlink" Target="https://podminky.urs.cz/item/CS_URS_2024_01/771592011" TargetMode="External"/><Relationship Id="rId144" Type="http://schemas.openxmlformats.org/officeDocument/2006/relationships/hyperlink" Target="https://podminky.urs.cz/item/CS_URS_2024_01/7841210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podminky.urs.cz/item/CS_URS_2023_01/035103001" TargetMode="External"/><Relationship Id="rId7" Type="http://schemas.openxmlformats.org/officeDocument/2006/relationships/hyperlink" Target="https://podminky.urs.cz/item/CS_URS_2023_01/071002000" TargetMode="External"/><Relationship Id="rId2" Type="http://schemas.openxmlformats.org/officeDocument/2006/relationships/hyperlink" Target="https://podminky.urs.cz/item/CS_URS_2023_01/030001000" TargetMode="External"/><Relationship Id="rId1" Type="http://schemas.openxmlformats.org/officeDocument/2006/relationships/hyperlink" Target="https://podminky.urs.cz/item/CS_URS_2023_01/013254000" TargetMode="External"/><Relationship Id="rId6" Type="http://schemas.openxmlformats.org/officeDocument/2006/relationships/hyperlink" Target="https://podminky.urs.cz/item/CS_URS_2023_01/045002000" TargetMode="External"/><Relationship Id="rId5" Type="http://schemas.openxmlformats.org/officeDocument/2006/relationships/hyperlink" Target="https://podminky.urs.cz/item/CS_URS_2023_01/039002000.1" TargetMode="External"/><Relationship Id="rId4" Type="http://schemas.openxmlformats.org/officeDocument/2006/relationships/hyperlink" Target="https://podminky.urs.cz/item/CS_URS_2023_01/039002000" TargetMode="External"/><Relationship Id="rId9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opLeftCell="A34" workbookViewId="0">
      <selection activeCell="AN14" sqref="AN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402"/>
      <c r="AS2" s="402"/>
      <c r="AT2" s="402"/>
      <c r="AU2" s="402"/>
      <c r="AV2" s="402"/>
      <c r="AW2" s="402"/>
      <c r="AX2" s="402"/>
      <c r="AY2" s="402"/>
      <c r="AZ2" s="402"/>
      <c r="BA2" s="402"/>
      <c r="BB2" s="402"/>
      <c r="BC2" s="402"/>
      <c r="BD2" s="402"/>
      <c r="BE2" s="402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410" t="s">
        <v>14</v>
      </c>
      <c r="L5" s="411"/>
      <c r="M5" s="411"/>
      <c r="N5" s="411"/>
      <c r="O5" s="411"/>
      <c r="P5" s="411"/>
      <c r="Q5" s="411"/>
      <c r="R5" s="411"/>
      <c r="S5" s="411"/>
      <c r="T5" s="411"/>
      <c r="U5" s="411"/>
      <c r="V5" s="411"/>
      <c r="W5" s="411"/>
      <c r="X5" s="411"/>
      <c r="Y5" s="411"/>
      <c r="Z5" s="411"/>
      <c r="AA5" s="411"/>
      <c r="AB5" s="411"/>
      <c r="AC5" s="411"/>
      <c r="AD5" s="411"/>
      <c r="AE5" s="411"/>
      <c r="AF5" s="411"/>
      <c r="AG5" s="411"/>
      <c r="AH5" s="411"/>
      <c r="AI5" s="411"/>
      <c r="AJ5" s="411"/>
      <c r="AK5" s="411"/>
      <c r="AL5" s="411"/>
      <c r="AM5" s="411"/>
      <c r="AN5" s="411"/>
      <c r="AO5" s="411"/>
      <c r="AP5" s="25"/>
      <c r="AQ5" s="25"/>
      <c r="AR5" s="23"/>
      <c r="BE5" s="407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412" t="s">
        <v>17</v>
      </c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  <c r="Y6" s="411"/>
      <c r="Z6" s="411"/>
      <c r="AA6" s="411"/>
      <c r="AB6" s="411"/>
      <c r="AC6" s="411"/>
      <c r="AD6" s="411"/>
      <c r="AE6" s="411"/>
      <c r="AF6" s="411"/>
      <c r="AG6" s="411"/>
      <c r="AH6" s="411"/>
      <c r="AI6" s="411"/>
      <c r="AJ6" s="411"/>
      <c r="AK6" s="411"/>
      <c r="AL6" s="411"/>
      <c r="AM6" s="411"/>
      <c r="AN6" s="411"/>
      <c r="AO6" s="411"/>
      <c r="AP6" s="25"/>
      <c r="AQ6" s="25"/>
      <c r="AR6" s="23"/>
      <c r="BE6" s="408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21</v>
      </c>
      <c r="AO7" s="25"/>
      <c r="AP7" s="25"/>
      <c r="AQ7" s="25"/>
      <c r="AR7" s="23"/>
      <c r="BE7" s="408"/>
      <c r="BS7" s="20" t="s">
        <v>6</v>
      </c>
    </row>
    <row r="8" spans="1:74" s="1" customFormat="1" ht="12" customHeight="1">
      <c r="B8" s="24"/>
      <c r="C8" s="25"/>
      <c r="D8" s="32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24</v>
      </c>
      <c r="AL8" s="25"/>
      <c r="AM8" s="25"/>
      <c r="AN8" s="33" t="s">
        <v>25</v>
      </c>
      <c r="AO8" s="25"/>
      <c r="AP8" s="25"/>
      <c r="AQ8" s="25"/>
      <c r="AR8" s="23"/>
      <c r="BE8" s="408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408"/>
      <c r="BS9" s="20" t="s">
        <v>6</v>
      </c>
    </row>
    <row r="10" spans="1:74" s="1" customFormat="1" ht="12" customHeight="1">
      <c r="B10" s="24"/>
      <c r="C10" s="25"/>
      <c r="D10" s="32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27</v>
      </c>
      <c r="AL10" s="25"/>
      <c r="AM10" s="25"/>
      <c r="AN10" s="30" t="s">
        <v>21</v>
      </c>
      <c r="AO10" s="25"/>
      <c r="AP10" s="25"/>
      <c r="AQ10" s="25"/>
      <c r="AR10" s="23"/>
      <c r="BE10" s="408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29</v>
      </c>
      <c r="AL11" s="25"/>
      <c r="AM11" s="25"/>
      <c r="AN11" s="30" t="s">
        <v>21</v>
      </c>
      <c r="AO11" s="25"/>
      <c r="AP11" s="25"/>
      <c r="AQ11" s="25"/>
      <c r="AR11" s="23"/>
      <c r="BE11" s="408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408"/>
      <c r="BS12" s="20" t="s">
        <v>6</v>
      </c>
    </row>
    <row r="13" spans="1:74" s="1" customFormat="1" ht="12" customHeight="1">
      <c r="B13" s="24"/>
      <c r="C13" s="25"/>
      <c r="D13" s="32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27</v>
      </c>
      <c r="AL13" s="25"/>
      <c r="AM13" s="25"/>
      <c r="AN13" s="34" t="s">
        <v>31</v>
      </c>
      <c r="AO13" s="25"/>
      <c r="AP13" s="25"/>
      <c r="AQ13" s="25"/>
      <c r="AR13" s="23"/>
      <c r="BE13" s="408"/>
      <c r="BS13" s="20" t="s">
        <v>6</v>
      </c>
    </row>
    <row r="14" spans="1:74" ht="12.75">
      <c r="B14" s="24"/>
      <c r="C14" s="25"/>
      <c r="D14" s="25"/>
      <c r="E14" s="413" t="s">
        <v>31</v>
      </c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4"/>
      <c r="X14" s="414"/>
      <c r="Y14" s="414"/>
      <c r="Z14" s="414"/>
      <c r="AA14" s="414"/>
      <c r="AB14" s="414"/>
      <c r="AC14" s="414"/>
      <c r="AD14" s="414"/>
      <c r="AE14" s="414"/>
      <c r="AF14" s="414"/>
      <c r="AG14" s="414"/>
      <c r="AH14" s="414"/>
      <c r="AI14" s="414"/>
      <c r="AJ14" s="414"/>
      <c r="AK14" s="32" t="s">
        <v>29</v>
      </c>
      <c r="AL14" s="25"/>
      <c r="AM14" s="25"/>
      <c r="AN14" s="34" t="s">
        <v>31</v>
      </c>
      <c r="AO14" s="25"/>
      <c r="AP14" s="25"/>
      <c r="AQ14" s="25"/>
      <c r="AR14" s="23"/>
      <c r="BE14" s="408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408"/>
      <c r="BS15" s="20" t="s">
        <v>4</v>
      </c>
    </row>
    <row r="16" spans="1:74" s="1" customFormat="1" ht="12" customHeight="1">
      <c r="B16" s="24"/>
      <c r="C16" s="25"/>
      <c r="D16" s="32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27</v>
      </c>
      <c r="AL16" s="25"/>
      <c r="AM16" s="25"/>
      <c r="AN16" s="30" t="s">
        <v>21</v>
      </c>
      <c r="AO16" s="25"/>
      <c r="AP16" s="25"/>
      <c r="AQ16" s="25"/>
      <c r="AR16" s="23"/>
      <c r="BE16" s="408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29</v>
      </c>
      <c r="AL17" s="25"/>
      <c r="AM17" s="25"/>
      <c r="AN17" s="30" t="s">
        <v>21</v>
      </c>
      <c r="AO17" s="25"/>
      <c r="AP17" s="25"/>
      <c r="AQ17" s="25"/>
      <c r="AR17" s="23"/>
      <c r="BE17" s="408"/>
      <c r="BS17" s="20" t="s">
        <v>34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408"/>
      <c r="BS18" s="20" t="s">
        <v>6</v>
      </c>
    </row>
    <row r="19" spans="1:71" s="1" customFormat="1" ht="12" customHeight="1">
      <c r="B19" s="24"/>
      <c r="C19" s="25"/>
      <c r="D19" s="32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27</v>
      </c>
      <c r="AL19" s="25"/>
      <c r="AM19" s="25"/>
      <c r="AN19" s="30" t="s">
        <v>21</v>
      </c>
      <c r="AO19" s="25"/>
      <c r="AP19" s="25"/>
      <c r="AQ19" s="25"/>
      <c r="AR19" s="23"/>
      <c r="BE19" s="408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36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29</v>
      </c>
      <c r="AL20" s="25"/>
      <c r="AM20" s="25"/>
      <c r="AN20" s="30" t="s">
        <v>21</v>
      </c>
      <c r="AO20" s="25"/>
      <c r="AP20" s="25"/>
      <c r="AQ20" s="25"/>
      <c r="AR20" s="23"/>
      <c r="BE20" s="408"/>
      <c r="BS20" s="20" t="s">
        <v>4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408"/>
    </row>
    <row r="22" spans="1:71" s="1" customFormat="1" ht="12" customHeight="1">
      <c r="B22" s="24"/>
      <c r="C22" s="25"/>
      <c r="D22" s="32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408"/>
    </row>
    <row r="23" spans="1:71" s="1" customFormat="1" ht="47.25" customHeight="1">
      <c r="B23" s="24"/>
      <c r="C23" s="25"/>
      <c r="D23" s="25"/>
      <c r="E23" s="415" t="s">
        <v>38</v>
      </c>
      <c r="F23" s="415"/>
      <c r="G23" s="415"/>
      <c r="H23" s="415"/>
      <c r="I23" s="415"/>
      <c r="J23" s="415"/>
      <c r="K23" s="415"/>
      <c r="L23" s="415"/>
      <c r="M23" s="415"/>
      <c r="N23" s="415"/>
      <c r="O23" s="415"/>
      <c r="P23" s="415"/>
      <c r="Q23" s="415"/>
      <c r="R23" s="415"/>
      <c r="S23" s="415"/>
      <c r="T23" s="415"/>
      <c r="U23" s="415"/>
      <c r="V23" s="415"/>
      <c r="W23" s="415"/>
      <c r="X23" s="415"/>
      <c r="Y23" s="415"/>
      <c r="Z23" s="415"/>
      <c r="AA23" s="415"/>
      <c r="AB23" s="415"/>
      <c r="AC23" s="415"/>
      <c r="AD23" s="415"/>
      <c r="AE23" s="415"/>
      <c r="AF23" s="415"/>
      <c r="AG23" s="415"/>
      <c r="AH23" s="415"/>
      <c r="AI23" s="415"/>
      <c r="AJ23" s="415"/>
      <c r="AK23" s="415"/>
      <c r="AL23" s="415"/>
      <c r="AM23" s="415"/>
      <c r="AN23" s="415"/>
      <c r="AO23" s="25"/>
      <c r="AP23" s="25"/>
      <c r="AQ23" s="25"/>
      <c r="AR23" s="23"/>
      <c r="BE23" s="408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408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408"/>
    </row>
    <row r="26" spans="1:71" s="2" customFormat="1" ht="25.9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99">
        <f>ROUND(AG54,2)</f>
        <v>0</v>
      </c>
      <c r="AL26" s="400"/>
      <c r="AM26" s="400"/>
      <c r="AN26" s="400"/>
      <c r="AO26" s="400"/>
      <c r="AP26" s="39"/>
      <c r="AQ26" s="39"/>
      <c r="AR26" s="42"/>
      <c r="BE26" s="408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408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01" t="s">
        <v>40</v>
      </c>
      <c r="M28" s="401"/>
      <c r="N28" s="401"/>
      <c r="O28" s="401"/>
      <c r="P28" s="401"/>
      <c r="Q28" s="39"/>
      <c r="R28" s="39"/>
      <c r="S28" s="39"/>
      <c r="T28" s="39"/>
      <c r="U28" s="39"/>
      <c r="V28" s="39"/>
      <c r="W28" s="401" t="s">
        <v>41</v>
      </c>
      <c r="X28" s="401"/>
      <c r="Y28" s="401"/>
      <c r="Z28" s="401"/>
      <c r="AA28" s="401"/>
      <c r="AB28" s="401"/>
      <c r="AC28" s="401"/>
      <c r="AD28" s="401"/>
      <c r="AE28" s="401"/>
      <c r="AF28" s="39"/>
      <c r="AG28" s="39"/>
      <c r="AH28" s="39"/>
      <c r="AI28" s="39"/>
      <c r="AJ28" s="39"/>
      <c r="AK28" s="401" t="s">
        <v>42</v>
      </c>
      <c r="AL28" s="401"/>
      <c r="AM28" s="401"/>
      <c r="AN28" s="401"/>
      <c r="AO28" s="401"/>
      <c r="AP28" s="39"/>
      <c r="AQ28" s="39"/>
      <c r="AR28" s="42"/>
      <c r="BE28" s="408"/>
    </row>
    <row r="29" spans="1:71" s="3" customFormat="1" ht="14.45" customHeight="1">
      <c r="B29" s="43"/>
      <c r="C29" s="44"/>
      <c r="D29" s="32" t="s">
        <v>43</v>
      </c>
      <c r="E29" s="44"/>
      <c r="F29" s="32" t="s">
        <v>44</v>
      </c>
      <c r="G29" s="44"/>
      <c r="H29" s="44"/>
      <c r="I29" s="44"/>
      <c r="J29" s="44"/>
      <c r="K29" s="44"/>
      <c r="L29" s="395">
        <v>0.21</v>
      </c>
      <c r="M29" s="394"/>
      <c r="N29" s="394"/>
      <c r="O29" s="394"/>
      <c r="P29" s="394"/>
      <c r="Q29" s="44"/>
      <c r="R29" s="44"/>
      <c r="S29" s="44"/>
      <c r="T29" s="44"/>
      <c r="U29" s="44"/>
      <c r="V29" s="44"/>
      <c r="W29" s="393">
        <f>ROUND(AZ54, 2)</f>
        <v>0</v>
      </c>
      <c r="X29" s="394"/>
      <c r="Y29" s="394"/>
      <c r="Z29" s="394"/>
      <c r="AA29" s="394"/>
      <c r="AB29" s="394"/>
      <c r="AC29" s="394"/>
      <c r="AD29" s="394"/>
      <c r="AE29" s="394"/>
      <c r="AF29" s="44"/>
      <c r="AG29" s="44"/>
      <c r="AH29" s="44"/>
      <c r="AI29" s="44"/>
      <c r="AJ29" s="44"/>
      <c r="AK29" s="393">
        <f>ROUND(AV54, 2)</f>
        <v>0</v>
      </c>
      <c r="AL29" s="394"/>
      <c r="AM29" s="394"/>
      <c r="AN29" s="394"/>
      <c r="AO29" s="394"/>
      <c r="AP29" s="44"/>
      <c r="AQ29" s="44"/>
      <c r="AR29" s="45"/>
      <c r="BE29" s="409"/>
    </row>
    <row r="30" spans="1:71" s="3" customFormat="1" ht="14.45" customHeight="1">
      <c r="B30" s="43"/>
      <c r="C30" s="44"/>
      <c r="D30" s="44"/>
      <c r="E30" s="44"/>
      <c r="F30" s="32" t="s">
        <v>45</v>
      </c>
      <c r="G30" s="44"/>
      <c r="H30" s="44"/>
      <c r="I30" s="44"/>
      <c r="J30" s="44"/>
      <c r="K30" s="44"/>
      <c r="L30" s="395">
        <v>0.15</v>
      </c>
      <c r="M30" s="394"/>
      <c r="N30" s="394"/>
      <c r="O30" s="394"/>
      <c r="P30" s="394"/>
      <c r="Q30" s="44"/>
      <c r="R30" s="44"/>
      <c r="S30" s="44"/>
      <c r="T30" s="44"/>
      <c r="U30" s="44"/>
      <c r="V30" s="44"/>
      <c r="W30" s="393">
        <f>ROUND(BA54, 2)</f>
        <v>0</v>
      </c>
      <c r="X30" s="394"/>
      <c r="Y30" s="394"/>
      <c r="Z30" s="394"/>
      <c r="AA30" s="394"/>
      <c r="AB30" s="394"/>
      <c r="AC30" s="394"/>
      <c r="AD30" s="394"/>
      <c r="AE30" s="394"/>
      <c r="AF30" s="44"/>
      <c r="AG30" s="44"/>
      <c r="AH30" s="44"/>
      <c r="AI30" s="44"/>
      <c r="AJ30" s="44"/>
      <c r="AK30" s="393">
        <f>ROUND(AW54, 2)</f>
        <v>0</v>
      </c>
      <c r="AL30" s="394"/>
      <c r="AM30" s="394"/>
      <c r="AN30" s="394"/>
      <c r="AO30" s="394"/>
      <c r="AP30" s="44"/>
      <c r="AQ30" s="44"/>
      <c r="AR30" s="45"/>
      <c r="BE30" s="409"/>
    </row>
    <row r="31" spans="1:71" s="3" customFormat="1" ht="14.45" hidden="1" customHeight="1">
      <c r="B31" s="43"/>
      <c r="C31" s="44"/>
      <c r="D31" s="44"/>
      <c r="E31" s="44"/>
      <c r="F31" s="32" t="s">
        <v>46</v>
      </c>
      <c r="G31" s="44"/>
      <c r="H31" s="44"/>
      <c r="I31" s="44"/>
      <c r="J31" s="44"/>
      <c r="K31" s="44"/>
      <c r="L31" s="395">
        <v>0.21</v>
      </c>
      <c r="M31" s="394"/>
      <c r="N31" s="394"/>
      <c r="O31" s="394"/>
      <c r="P31" s="394"/>
      <c r="Q31" s="44"/>
      <c r="R31" s="44"/>
      <c r="S31" s="44"/>
      <c r="T31" s="44"/>
      <c r="U31" s="44"/>
      <c r="V31" s="44"/>
      <c r="W31" s="393">
        <f>ROUND(BB54, 2)</f>
        <v>0</v>
      </c>
      <c r="X31" s="394"/>
      <c r="Y31" s="394"/>
      <c r="Z31" s="394"/>
      <c r="AA31" s="394"/>
      <c r="AB31" s="394"/>
      <c r="AC31" s="394"/>
      <c r="AD31" s="394"/>
      <c r="AE31" s="394"/>
      <c r="AF31" s="44"/>
      <c r="AG31" s="44"/>
      <c r="AH31" s="44"/>
      <c r="AI31" s="44"/>
      <c r="AJ31" s="44"/>
      <c r="AK31" s="393">
        <v>0</v>
      </c>
      <c r="AL31" s="394"/>
      <c r="AM31" s="394"/>
      <c r="AN31" s="394"/>
      <c r="AO31" s="394"/>
      <c r="AP31" s="44"/>
      <c r="AQ31" s="44"/>
      <c r="AR31" s="45"/>
      <c r="BE31" s="409"/>
    </row>
    <row r="32" spans="1:71" s="3" customFormat="1" ht="14.45" hidden="1" customHeight="1">
      <c r="B32" s="43"/>
      <c r="C32" s="44"/>
      <c r="D32" s="44"/>
      <c r="E32" s="44"/>
      <c r="F32" s="32" t="s">
        <v>47</v>
      </c>
      <c r="G32" s="44"/>
      <c r="H32" s="44"/>
      <c r="I32" s="44"/>
      <c r="J32" s="44"/>
      <c r="K32" s="44"/>
      <c r="L32" s="395">
        <v>0.15</v>
      </c>
      <c r="M32" s="394"/>
      <c r="N32" s="394"/>
      <c r="O32" s="394"/>
      <c r="P32" s="394"/>
      <c r="Q32" s="44"/>
      <c r="R32" s="44"/>
      <c r="S32" s="44"/>
      <c r="T32" s="44"/>
      <c r="U32" s="44"/>
      <c r="V32" s="44"/>
      <c r="W32" s="393">
        <f>ROUND(BC54, 2)</f>
        <v>0</v>
      </c>
      <c r="X32" s="394"/>
      <c r="Y32" s="394"/>
      <c r="Z32" s="394"/>
      <c r="AA32" s="394"/>
      <c r="AB32" s="394"/>
      <c r="AC32" s="394"/>
      <c r="AD32" s="394"/>
      <c r="AE32" s="394"/>
      <c r="AF32" s="44"/>
      <c r="AG32" s="44"/>
      <c r="AH32" s="44"/>
      <c r="AI32" s="44"/>
      <c r="AJ32" s="44"/>
      <c r="AK32" s="393">
        <v>0</v>
      </c>
      <c r="AL32" s="394"/>
      <c r="AM32" s="394"/>
      <c r="AN32" s="394"/>
      <c r="AO32" s="394"/>
      <c r="AP32" s="44"/>
      <c r="AQ32" s="44"/>
      <c r="AR32" s="45"/>
      <c r="BE32" s="409"/>
    </row>
    <row r="33" spans="1:57" s="3" customFormat="1" ht="14.45" hidden="1" customHeight="1">
      <c r="B33" s="43"/>
      <c r="C33" s="44"/>
      <c r="D33" s="44"/>
      <c r="E33" s="44"/>
      <c r="F33" s="32" t="s">
        <v>48</v>
      </c>
      <c r="G33" s="44"/>
      <c r="H33" s="44"/>
      <c r="I33" s="44"/>
      <c r="J33" s="44"/>
      <c r="K33" s="44"/>
      <c r="L33" s="395">
        <v>0</v>
      </c>
      <c r="M33" s="394"/>
      <c r="N33" s="394"/>
      <c r="O33" s="394"/>
      <c r="P33" s="394"/>
      <c r="Q33" s="44"/>
      <c r="R33" s="44"/>
      <c r="S33" s="44"/>
      <c r="T33" s="44"/>
      <c r="U33" s="44"/>
      <c r="V33" s="44"/>
      <c r="W33" s="393">
        <f>ROUND(BD54, 2)</f>
        <v>0</v>
      </c>
      <c r="X33" s="394"/>
      <c r="Y33" s="394"/>
      <c r="Z33" s="394"/>
      <c r="AA33" s="394"/>
      <c r="AB33" s="394"/>
      <c r="AC33" s="394"/>
      <c r="AD33" s="394"/>
      <c r="AE33" s="394"/>
      <c r="AF33" s="44"/>
      <c r="AG33" s="44"/>
      <c r="AH33" s="44"/>
      <c r="AI33" s="44"/>
      <c r="AJ33" s="44"/>
      <c r="AK33" s="393">
        <v>0</v>
      </c>
      <c r="AL33" s="394"/>
      <c r="AM33" s="394"/>
      <c r="AN33" s="394"/>
      <c r="AO33" s="394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406" t="s">
        <v>51</v>
      </c>
      <c r="Y35" s="404"/>
      <c r="Z35" s="404"/>
      <c r="AA35" s="404"/>
      <c r="AB35" s="404"/>
      <c r="AC35" s="48"/>
      <c r="AD35" s="48"/>
      <c r="AE35" s="48"/>
      <c r="AF35" s="48"/>
      <c r="AG35" s="48"/>
      <c r="AH35" s="48"/>
      <c r="AI35" s="48"/>
      <c r="AJ35" s="48"/>
      <c r="AK35" s="403">
        <f>SUM(AK26:AK33)</f>
        <v>0</v>
      </c>
      <c r="AL35" s="404"/>
      <c r="AM35" s="404"/>
      <c r="AN35" s="404"/>
      <c r="AO35" s="405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24-03_MS_Parlerova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96" t="str">
        <f>K6</f>
        <v>Změna využití bytu školníka na speciálně pedagogické centrum a zateplení části objektu MŠ Parléřova</v>
      </c>
      <c r="M45" s="397"/>
      <c r="N45" s="397"/>
      <c r="O45" s="397"/>
      <c r="P45" s="397"/>
      <c r="Q45" s="397"/>
      <c r="R45" s="397"/>
      <c r="S45" s="397"/>
      <c r="T45" s="397"/>
      <c r="U45" s="397"/>
      <c r="V45" s="397"/>
      <c r="W45" s="397"/>
      <c r="X45" s="397"/>
      <c r="Y45" s="397"/>
      <c r="Z45" s="397"/>
      <c r="AA45" s="397"/>
      <c r="AB45" s="397"/>
      <c r="AC45" s="397"/>
      <c r="AD45" s="397"/>
      <c r="AE45" s="397"/>
      <c r="AF45" s="397"/>
      <c r="AG45" s="397"/>
      <c r="AH45" s="397"/>
      <c r="AI45" s="397"/>
      <c r="AJ45" s="397"/>
      <c r="AK45" s="397"/>
      <c r="AL45" s="397"/>
      <c r="AM45" s="397"/>
      <c r="AN45" s="397"/>
      <c r="AO45" s="397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Parléřova 2a/47, Praha 6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24</v>
      </c>
      <c r="AJ47" s="39"/>
      <c r="AK47" s="39"/>
      <c r="AL47" s="39"/>
      <c r="AM47" s="398" t="str">
        <f>IF(AN8= "","",AN8)</f>
        <v>26. 3. 2024</v>
      </c>
      <c r="AN47" s="398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25.7" customHeight="1">
      <c r="A49" s="37"/>
      <c r="B49" s="38"/>
      <c r="C49" s="32" t="s">
        <v>26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ÚMČ Praha 6 - Odbor školství a kultury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32</v>
      </c>
      <c r="AJ49" s="39"/>
      <c r="AK49" s="39"/>
      <c r="AL49" s="39"/>
      <c r="AM49" s="382" t="str">
        <f>IF(E17="","",E17)</f>
        <v>Ing.Vít Kocourek, Prosecká 683/115, 190 00 Praha 9</v>
      </c>
      <c r="AN49" s="383"/>
      <c r="AO49" s="383"/>
      <c r="AP49" s="383"/>
      <c r="AQ49" s="39"/>
      <c r="AR49" s="42"/>
      <c r="AS49" s="376" t="s">
        <v>53</v>
      </c>
      <c r="AT49" s="377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25.7" customHeight="1">
      <c r="A50" s="37"/>
      <c r="B50" s="38"/>
      <c r="C50" s="32" t="s">
        <v>30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35</v>
      </c>
      <c r="AJ50" s="39"/>
      <c r="AK50" s="39"/>
      <c r="AL50" s="39"/>
      <c r="AM50" s="382" t="str">
        <f>IF(E20="","",E20)</f>
        <v>Tomáš Vašek, Sněhurčina 710, 460 15 Liberec 15</v>
      </c>
      <c r="AN50" s="383"/>
      <c r="AO50" s="383"/>
      <c r="AP50" s="383"/>
      <c r="AQ50" s="39"/>
      <c r="AR50" s="42"/>
      <c r="AS50" s="378"/>
      <c r="AT50" s="379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80"/>
      <c r="AT51" s="381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87" t="s">
        <v>54</v>
      </c>
      <c r="D52" s="388"/>
      <c r="E52" s="388"/>
      <c r="F52" s="388"/>
      <c r="G52" s="388"/>
      <c r="H52" s="69"/>
      <c r="I52" s="390" t="s">
        <v>55</v>
      </c>
      <c r="J52" s="388"/>
      <c r="K52" s="388"/>
      <c r="L52" s="388"/>
      <c r="M52" s="388"/>
      <c r="N52" s="388"/>
      <c r="O52" s="388"/>
      <c r="P52" s="388"/>
      <c r="Q52" s="388"/>
      <c r="R52" s="388"/>
      <c r="S52" s="388"/>
      <c r="T52" s="388"/>
      <c r="U52" s="388"/>
      <c r="V52" s="388"/>
      <c r="W52" s="388"/>
      <c r="X52" s="388"/>
      <c r="Y52" s="388"/>
      <c r="Z52" s="388"/>
      <c r="AA52" s="388"/>
      <c r="AB52" s="388"/>
      <c r="AC52" s="388"/>
      <c r="AD52" s="388"/>
      <c r="AE52" s="388"/>
      <c r="AF52" s="388"/>
      <c r="AG52" s="389" t="s">
        <v>56</v>
      </c>
      <c r="AH52" s="388"/>
      <c r="AI52" s="388"/>
      <c r="AJ52" s="388"/>
      <c r="AK52" s="388"/>
      <c r="AL52" s="388"/>
      <c r="AM52" s="388"/>
      <c r="AN52" s="390" t="s">
        <v>57</v>
      </c>
      <c r="AO52" s="388"/>
      <c r="AP52" s="388"/>
      <c r="AQ52" s="70" t="s">
        <v>58</v>
      </c>
      <c r="AR52" s="42"/>
      <c r="AS52" s="71" t="s">
        <v>59</v>
      </c>
      <c r="AT52" s="72" t="s">
        <v>60</v>
      </c>
      <c r="AU52" s="72" t="s">
        <v>61</v>
      </c>
      <c r="AV52" s="72" t="s">
        <v>62</v>
      </c>
      <c r="AW52" s="72" t="s">
        <v>63</v>
      </c>
      <c r="AX52" s="72" t="s">
        <v>64</v>
      </c>
      <c r="AY52" s="72" t="s">
        <v>65</v>
      </c>
      <c r="AZ52" s="72" t="s">
        <v>66</v>
      </c>
      <c r="BA52" s="72" t="s">
        <v>67</v>
      </c>
      <c r="BB52" s="72" t="s">
        <v>68</v>
      </c>
      <c r="BC52" s="72" t="s">
        <v>69</v>
      </c>
      <c r="BD52" s="73" t="s">
        <v>70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71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91">
        <f>ROUND(SUM(AG55:AG60),2)</f>
        <v>0</v>
      </c>
      <c r="AH54" s="391"/>
      <c r="AI54" s="391"/>
      <c r="AJ54" s="391"/>
      <c r="AK54" s="391"/>
      <c r="AL54" s="391"/>
      <c r="AM54" s="391"/>
      <c r="AN54" s="392">
        <f t="shared" ref="AN54:AN60" si="0">SUM(AG54,AT54)</f>
        <v>0</v>
      </c>
      <c r="AO54" s="392"/>
      <c r="AP54" s="392"/>
      <c r="AQ54" s="81" t="s">
        <v>21</v>
      </c>
      <c r="AR54" s="82"/>
      <c r="AS54" s="83">
        <f>ROUND(SUM(AS55:AS60),2)</f>
        <v>0</v>
      </c>
      <c r="AT54" s="84">
        <f t="shared" ref="AT54:AT60" si="1">ROUND(SUM(AV54:AW54),2)</f>
        <v>0</v>
      </c>
      <c r="AU54" s="85">
        <f>ROUND(SUM(AU55:AU60),5)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ROUND(SUM(AZ55:AZ60),2)</f>
        <v>0</v>
      </c>
      <c r="BA54" s="84">
        <f>ROUND(SUM(BA55:BA60),2)</f>
        <v>0</v>
      </c>
      <c r="BB54" s="84">
        <f>ROUND(SUM(BB55:BB60),2)</f>
        <v>0</v>
      </c>
      <c r="BC54" s="84">
        <f>ROUND(SUM(BC55:BC60),2)</f>
        <v>0</v>
      </c>
      <c r="BD54" s="86">
        <f>ROUND(SUM(BD55:BD60),2)</f>
        <v>0</v>
      </c>
      <c r="BS54" s="87" t="s">
        <v>72</v>
      </c>
      <c r="BT54" s="87" t="s">
        <v>73</v>
      </c>
      <c r="BU54" s="88" t="s">
        <v>74</v>
      </c>
      <c r="BV54" s="87" t="s">
        <v>75</v>
      </c>
      <c r="BW54" s="87" t="s">
        <v>5</v>
      </c>
      <c r="BX54" s="87" t="s">
        <v>76</v>
      </c>
      <c r="CL54" s="87" t="s">
        <v>19</v>
      </c>
    </row>
    <row r="55" spans="1:91" s="7" customFormat="1" ht="16.5" customHeight="1">
      <c r="A55" s="89" t="s">
        <v>77</v>
      </c>
      <c r="B55" s="90"/>
      <c r="C55" s="91"/>
      <c r="D55" s="384" t="s">
        <v>78</v>
      </c>
      <c r="E55" s="384"/>
      <c r="F55" s="384"/>
      <c r="G55" s="384"/>
      <c r="H55" s="384"/>
      <c r="I55" s="92"/>
      <c r="J55" s="384" t="s">
        <v>79</v>
      </c>
      <c r="K55" s="384"/>
      <c r="L55" s="384"/>
      <c r="M55" s="384"/>
      <c r="N55" s="384"/>
      <c r="O55" s="384"/>
      <c r="P55" s="384"/>
      <c r="Q55" s="384"/>
      <c r="R55" s="384"/>
      <c r="S55" s="384"/>
      <c r="T55" s="384"/>
      <c r="U55" s="384"/>
      <c r="V55" s="384"/>
      <c r="W55" s="384"/>
      <c r="X55" s="384"/>
      <c r="Y55" s="384"/>
      <c r="Z55" s="384"/>
      <c r="AA55" s="384"/>
      <c r="AB55" s="384"/>
      <c r="AC55" s="384"/>
      <c r="AD55" s="384"/>
      <c r="AE55" s="384"/>
      <c r="AF55" s="384"/>
      <c r="AG55" s="385">
        <f>'01 - Stavební část'!J30</f>
        <v>0</v>
      </c>
      <c r="AH55" s="386"/>
      <c r="AI55" s="386"/>
      <c r="AJ55" s="386"/>
      <c r="AK55" s="386"/>
      <c r="AL55" s="386"/>
      <c r="AM55" s="386"/>
      <c r="AN55" s="385">
        <f t="shared" si="0"/>
        <v>0</v>
      </c>
      <c r="AO55" s="386"/>
      <c r="AP55" s="386"/>
      <c r="AQ55" s="93" t="s">
        <v>80</v>
      </c>
      <c r="AR55" s="94"/>
      <c r="AS55" s="95">
        <v>0</v>
      </c>
      <c r="AT55" s="96">
        <f t="shared" si="1"/>
        <v>0</v>
      </c>
      <c r="AU55" s="97">
        <f>'01 - Stavební část'!P99</f>
        <v>0</v>
      </c>
      <c r="AV55" s="96">
        <f>'01 - Stavební část'!J33</f>
        <v>0</v>
      </c>
      <c r="AW55" s="96">
        <f>'01 - Stavební část'!J34</f>
        <v>0</v>
      </c>
      <c r="AX55" s="96">
        <f>'01 - Stavební část'!J35</f>
        <v>0</v>
      </c>
      <c r="AY55" s="96">
        <f>'01 - Stavební část'!J36</f>
        <v>0</v>
      </c>
      <c r="AZ55" s="96">
        <f>'01 - Stavební část'!F33</f>
        <v>0</v>
      </c>
      <c r="BA55" s="96">
        <f>'01 - Stavební část'!F34</f>
        <v>0</v>
      </c>
      <c r="BB55" s="96">
        <f>'01 - Stavební část'!F35</f>
        <v>0</v>
      </c>
      <c r="BC55" s="96">
        <f>'01 - Stavební část'!F36</f>
        <v>0</v>
      </c>
      <c r="BD55" s="98">
        <f>'01 - Stavební část'!F37</f>
        <v>0</v>
      </c>
      <c r="BT55" s="99" t="s">
        <v>81</v>
      </c>
      <c r="BV55" s="99" t="s">
        <v>75</v>
      </c>
      <c r="BW55" s="99" t="s">
        <v>82</v>
      </c>
      <c r="BX55" s="99" t="s">
        <v>5</v>
      </c>
      <c r="CL55" s="99" t="s">
        <v>19</v>
      </c>
      <c r="CM55" s="99" t="s">
        <v>83</v>
      </c>
    </row>
    <row r="56" spans="1:91" s="7" customFormat="1" ht="16.5" customHeight="1">
      <c r="A56" s="89" t="s">
        <v>77</v>
      </c>
      <c r="B56" s="90"/>
      <c r="C56" s="91"/>
      <c r="D56" s="384" t="s">
        <v>84</v>
      </c>
      <c r="E56" s="384"/>
      <c r="F56" s="384"/>
      <c r="G56" s="384"/>
      <c r="H56" s="384"/>
      <c r="I56" s="92"/>
      <c r="J56" s="384" t="s">
        <v>85</v>
      </c>
      <c r="K56" s="384"/>
      <c r="L56" s="384"/>
      <c r="M56" s="384"/>
      <c r="N56" s="384"/>
      <c r="O56" s="384"/>
      <c r="P56" s="384"/>
      <c r="Q56" s="384"/>
      <c r="R56" s="384"/>
      <c r="S56" s="384"/>
      <c r="T56" s="384"/>
      <c r="U56" s="384"/>
      <c r="V56" s="384"/>
      <c r="W56" s="384"/>
      <c r="X56" s="384"/>
      <c r="Y56" s="384"/>
      <c r="Z56" s="384"/>
      <c r="AA56" s="384"/>
      <c r="AB56" s="384"/>
      <c r="AC56" s="384"/>
      <c r="AD56" s="384"/>
      <c r="AE56" s="384"/>
      <c r="AF56" s="384"/>
      <c r="AG56" s="385">
        <f>'02 - Zdravotní technika'!J30</f>
        <v>0</v>
      </c>
      <c r="AH56" s="386"/>
      <c r="AI56" s="386"/>
      <c r="AJ56" s="386"/>
      <c r="AK56" s="386"/>
      <c r="AL56" s="386"/>
      <c r="AM56" s="386"/>
      <c r="AN56" s="385">
        <f t="shared" si="0"/>
        <v>0</v>
      </c>
      <c r="AO56" s="386"/>
      <c r="AP56" s="386"/>
      <c r="AQ56" s="93" t="s">
        <v>80</v>
      </c>
      <c r="AR56" s="94"/>
      <c r="AS56" s="95">
        <v>0</v>
      </c>
      <c r="AT56" s="96">
        <f t="shared" si="1"/>
        <v>0</v>
      </c>
      <c r="AU56" s="97">
        <f>'02 - Zdravotní technika'!P85</f>
        <v>0</v>
      </c>
      <c r="AV56" s="96">
        <f>'02 - Zdravotní technika'!J33</f>
        <v>0</v>
      </c>
      <c r="AW56" s="96">
        <f>'02 - Zdravotní technika'!J34</f>
        <v>0</v>
      </c>
      <c r="AX56" s="96">
        <f>'02 - Zdravotní technika'!J35</f>
        <v>0</v>
      </c>
      <c r="AY56" s="96">
        <f>'02 - Zdravotní technika'!J36</f>
        <v>0</v>
      </c>
      <c r="AZ56" s="96">
        <f>'02 - Zdravotní technika'!F33</f>
        <v>0</v>
      </c>
      <c r="BA56" s="96">
        <f>'02 - Zdravotní technika'!F34</f>
        <v>0</v>
      </c>
      <c r="BB56" s="96">
        <f>'02 - Zdravotní technika'!F35</f>
        <v>0</v>
      </c>
      <c r="BC56" s="96">
        <f>'02 - Zdravotní technika'!F36</f>
        <v>0</v>
      </c>
      <c r="BD56" s="98">
        <f>'02 - Zdravotní technika'!F37</f>
        <v>0</v>
      </c>
      <c r="BT56" s="99" t="s">
        <v>81</v>
      </c>
      <c r="BV56" s="99" t="s">
        <v>75</v>
      </c>
      <c r="BW56" s="99" t="s">
        <v>86</v>
      </c>
      <c r="BX56" s="99" t="s">
        <v>5</v>
      </c>
      <c r="CL56" s="99" t="s">
        <v>19</v>
      </c>
      <c r="CM56" s="99" t="s">
        <v>83</v>
      </c>
    </row>
    <row r="57" spans="1:91" s="7" customFormat="1" ht="16.5" customHeight="1">
      <c r="A57" s="89" t="s">
        <v>77</v>
      </c>
      <c r="B57" s="90"/>
      <c r="C57" s="91"/>
      <c r="D57" s="384" t="s">
        <v>87</v>
      </c>
      <c r="E57" s="384"/>
      <c r="F57" s="384"/>
      <c r="G57" s="384"/>
      <c r="H57" s="384"/>
      <c r="I57" s="92"/>
      <c r="J57" s="384" t="s">
        <v>88</v>
      </c>
      <c r="K57" s="384"/>
      <c r="L57" s="384"/>
      <c r="M57" s="384"/>
      <c r="N57" s="384"/>
      <c r="O57" s="384"/>
      <c r="P57" s="384"/>
      <c r="Q57" s="384"/>
      <c r="R57" s="384"/>
      <c r="S57" s="384"/>
      <c r="T57" s="384"/>
      <c r="U57" s="384"/>
      <c r="V57" s="384"/>
      <c r="W57" s="384"/>
      <c r="X57" s="384"/>
      <c r="Y57" s="384"/>
      <c r="Z57" s="384"/>
      <c r="AA57" s="384"/>
      <c r="AB57" s="384"/>
      <c r="AC57" s="384"/>
      <c r="AD57" s="384"/>
      <c r="AE57" s="384"/>
      <c r="AF57" s="384"/>
      <c r="AG57" s="385">
        <f>'03 - Vytápění'!J30</f>
        <v>0</v>
      </c>
      <c r="AH57" s="386"/>
      <c r="AI57" s="386"/>
      <c r="AJ57" s="386"/>
      <c r="AK57" s="386"/>
      <c r="AL57" s="386"/>
      <c r="AM57" s="386"/>
      <c r="AN57" s="385">
        <f t="shared" si="0"/>
        <v>0</v>
      </c>
      <c r="AO57" s="386"/>
      <c r="AP57" s="386"/>
      <c r="AQ57" s="93" t="s">
        <v>80</v>
      </c>
      <c r="AR57" s="94"/>
      <c r="AS57" s="95">
        <v>0</v>
      </c>
      <c r="AT57" s="96">
        <f t="shared" si="1"/>
        <v>0</v>
      </c>
      <c r="AU57" s="97">
        <f>'03 - Vytápění'!P86</f>
        <v>0</v>
      </c>
      <c r="AV57" s="96">
        <f>'03 - Vytápění'!J33</f>
        <v>0</v>
      </c>
      <c r="AW57" s="96">
        <f>'03 - Vytápění'!J34</f>
        <v>0</v>
      </c>
      <c r="AX57" s="96">
        <f>'03 - Vytápění'!J35</f>
        <v>0</v>
      </c>
      <c r="AY57" s="96">
        <f>'03 - Vytápění'!J36</f>
        <v>0</v>
      </c>
      <c r="AZ57" s="96">
        <f>'03 - Vytápění'!F33</f>
        <v>0</v>
      </c>
      <c r="BA57" s="96">
        <f>'03 - Vytápění'!F34</f>
        <v>0</v>
      </c>
      <c r="BB57" s="96">
        <f>'03 - Vytápění'!F35</f>
        <v>0</v>
      </c>
      <c r="BC57" s="96">
        <f>'03 - Vytápění'!F36</f>
        <v>0</v>
      </c>
      <c r="BD57" s="98">
        <f>'03 - Vytápění'!F37</f>
        <v>0</v>
      </c>
      <c r="BT57" s="99" t="s">
        <v>81</v>
      </c>
      <c r="BV57" s="99" t="s">
        <v>75</v>
      </c>
      <c r="BW57" s="99" t="s">
        <v>89</v>
      </c>
      <c r="BX57" s="99" t="s">
        <v>5</v>
      </c>
      <c r="CL57" s="99" t="s">
        <v>19</v>
      </c>
      <c r="CM57" s="99" t="s">
        <v>83</v>
      </c>
    </row>
    <row r="58" spans="1:91" s="7" customFormat="1" ht="16.5" customHeight="1">
      <c r="A58" s="89" t="s">
        <v>77</v>
      </c>
      <c r="B58" s="90"/>
      <c r="C58" s="91"/>
      <c r="D58" s="384" t="s">
        <v>90</v>
      </c>
      <c r="E58" s="384"/>
      <c r="F58" s="384"/>
      <c r="G58" s="384"/>
      <c r="H58" s="384"/>
      <c r="I58" s="92"/>
      <c r="J58" s="384" t="s">
        <v>91</v>
      </c>
      <c r="K58" s="384"/>
      <c r="L58" s="384"/>
      <c r="M58" s="384"/>
      <c r="N58" s="384"/>
      <c r="O58" s="384"/>
      <c r="P58" s="384"/>
      <c r="Q58" s="384"/>
      <c r="R58" s="384"/>
      <c r="S58" s="384"/>
      <c r="T58" s="384"/>
      <c r="U58" s="384"/>
      <c r="V58" s="384"/>
      <c r="W58" s="384"/>
      <c r="X58" s="384"/>
      <c r="Y58" s="384"/>
      <c r="Z58" s="384"/>
      <c r="AA58" s="384"/>
      <c r="AB58" s="384"/>
      <c r="AC58" s="384"/>
      <c r="AD58" s="384"/>
      <c r="AE58" s="384"/>
      <c r="AF58" s="384"/>
      <c r="AG58" s="385">
        <f>'04 - Elektroinstalace'!J30</f>
        <v>0</v>
      </c>
      <c r="AH58" s="386"/>
      <c r="AI58" s="386"/>
      <c r="AJ58" s="386"/>
      <c r="AK58" s="386"/>
      <c r="AL58" s="386"/>
      <c r="AM58" s="386"/>
      <c r="AN58" s="385">
        <f t="shared" si="0"/>
        <v>0</v>
      </c>
      <c r="AO58" s="386"/>
      <c r="AP58" s="386"/>
      <c r="AQ58" s="93" t="s">
        <v>80</v>
      </c>
      <c r="AR58" s="94"/>
      <c r="AS58" s="95">
        <v>0</v>
      </c>
      <c r="AT58" s="96">
        <f t="shared" si="1"/>
        <v>0</v>
      </c>
      <c r="AU58" s="97">
        <f>'04 - Elektroinstalace'!P88</f>
        <v>0</v>
      </c>
      <c r="AV58" s="96">
        <f>'04 - Elektroinstalace'!J33</f>
        <v>0</v>
      </c>
      <c r="AW58" s="96">
        <f>'04 - Elektroinstalace'!J34</f>
        <v>0</v>
      </c>
      <c r="AX58" s="96">
        <f>'04 - Elektroinstalace'!J35</f>
        <v>0</v>
      </c>
      <c r="AY58" s="96">
        <f>'04 - Elektroinstalace'!J36</f>
        <v>0</v>
      </c>
      <c r="AZ58" s="96">
        <f>'04 - Elektroinstalace'!F33</f>
        <v>0</v>
      </c>
      <c r="BA58" s="96">
        <f>'04 - Elektroinstalace'!F34</f>
        <v>0</v>
      </c>
      <c r="BB58" s="96">
        <f>'04 - Elektroinstalace'!F35</f>
        <v>0</v>
      </c>
      <c r="BC58" s="96">
        <f>'04 - Elektroinstalace'!F36</f>
        <v>0</v>
      </c>
      <c r="BD58" s="98">
        <f>'04 - Elektroinstalace'!F37</f>
        <v>0</v>
      </c>
      <c r="BT58" s="99" t="s">
        <v>81</v>
      </c>
      <c r="BV58" s="99" t="s">
        <v>75</v>
      </c>
      <c r="BW58" s="99" t="s">
        <v>92</v>
      </c>
      <c r="BX58" s="99" t="s">
        <v>5</v>
      </c>
      <c r="CL58" s="99" t="s">
        <v>19</v>
      </c>
      <c r="CM58" s="99" t="s">
        <v>83</v>
      </c>
    </row>
    <row r="59" spans="1:91" s="7" customFormat="1" ht="16.5" customHeight="1">
      <c r="A59" s="89" t="s">
        <v>77</v>
      </c>
      <c r="B59" s="90"/>
      <c r="C59" s="91"/>
      <c r="D59" s="384" t="s">
        <v>93</v>
      </c>
      <c r="E59" s="384"/>
      <c r="F59" s="384"/>
      <c r="G59" s="384"/>
      <c r="H59" s="384"/>
      <c r="I59" s="92"/>
      <c r="J59" s="384" t="s">
        <v>94</v>
      </c>
      <c r="K59" s="384"/>
      <c r="L59" s="384"/>
      <c r="M59" s="384"/>
      <c r="N59" s="384"/>
      <c r="O59" s="384"/>
      <c r="P59" s="384"/>
      <c r="Q59" s="384"/>
      <c r="R59" s="384"/>
      <c r="S59" s="384"/>
      <c r="T59" s="384"/>
      <c r="U59" s="384"/>
      <c r="V59" s="384"/>
      <c r="W59" s="384"/>
      <c r="X59" s="384"/>
      <c r="Y59" s="384"/>
      <c r="Z59" s="384"/>
      <c r="AA59" s="384"/>
      <c r="AB59" s="384"/>
      <c r="AC59" s="384"/>
      <c r="AD59" s="384"/>
      <c r="AE59" s="384"/>
      <c r="AF59" s="384"/>
      <c r="AG59" s="385">
        <f>'05 - Mobiliář'!J30</f>
        <v>0</v>
      </c>
      <c r="AH59" s="386"/>
      <c r="AI59" s="386"/>
      <c r="AJ59" s="386"/>
      <c r="AK59" s="386"/>
      <c r="AL59" s="386"/>
      <c r="AM59" s="386"/>
      <c r="AN59" s="385">
        <f t="shared" si="0"/>
        <v>0</v>
      </c>
      <c r="AO59" s="386"/>
      <c r="AP59" s="386"/>
      <c r="AQ59" s="93" t="s">
        <v>80</v>
      </c>
      <c r="AR59" s="94"/>
      <c r="AS59" s="95">
        <v>0</v>
      </c>
      <c r="AT59" s="96">
        <f t="shared" si="1"/>
        <v>0</v>
      </c>
      <c r="AU59" s="97">
        <f>'05 - Mobiliář'!P80</f>
        <v>0</v>
      </c>
      <c r="AV59" s="96">
        <f>'05 - Mobiliář'!J33</f>
        <v>0</v>
      </c>
      <c r="AW59" s="96">
        <f>'05 - Mobiliář'!J34</f>
        <v>0</v>
      </c>
      <c r="AX59" s="96">
        <f>'05 - Mobiliář'!J35</f>
        <v>0</v>
      </c>
      <c r="AY59" s="96">
        <f>'05 - Mobiliář'!J36</f>
        <v>0</v>
      </c>
      <c r="AZ59" s="96">
        <f>'05 - Mobiliář'!F33</f>
        <v>0</v>
      </c>
      <c r="BA59" s="96">
        <f>'05 - Mobiliář'!F34</f>
        <v>0</v>
      </c>
      <c r="BB59" s="96">
        <f>'05 - Mobiliář'!F35</f>
        <v>0</v>
      </c>
      <c r="BC59" s="96">
        <f>'05 - Mobiliář'!F36</f>
        <v>0</v>
      </c>
      <c r="BD59" s="98">
        <f>'05 - Mobiliář'!F37</f>
        <v>0</v>
      </c>
      <c r="BT59" s="99" t="s">
        <v>81</v>
      </c>
      <c r="BV59" s="99" t="s">
        <v>75</v>
      </c>
      <c r="BW59" s="99" t="s">
        <v>95</v>
      </c>
      <c r="BX59" s="99" t="s">
        <v>5</v>
      </c>
      <c r="CL59" s="99" t="s">
        <v>19</v>
      </c>
      <c r="CM59" s="99" t="s">
        <v>83</v>
      </c>
    </row>
    <row r="60" spans="1:91" s="7" customFormat="1" ht="16.5" customHeight="1">
      <c r="A60" s="89" t="s">
        <v>77</v>
      </c>
      <c r="B60" s="90"/>
      <c r="C60" s="91"/>
      <c r="D60" s="384" t="s">
        <v>96</v>
      </c>
      <c r="E60" s="384"/>
      <c r="F60" s="384"/>
      <c r="G60" s="384"/>
      <c r="H60" s="384"/>
      <c r="I60" s="92"/>
      <c r="J60" s="384" t="s">
        <v>97</v>
      </c>
      <c r="K60" s="384"/>
      <c r="L60" s="384"/>
      <c r="M60" s="384"/>
      <c r="N60" s="384"/>
      <c r="O60" s="384"/>
      <c r="P60" s="384"/>
      <c r="Q60" s="384"/>
      <c r="R60" s="384"/>
      <c r="S60" s="384"/>
      <c r="T60" s="384"/>
      <c r="U60" s="384"/>
      <c r="V60" s="384"/>
      <c r="W60" s="384"/>
      <c r="X60" s="384"/>
      <c r="Y60" s="384"/>
      <c r="Z60" s="384"/>
      <c r="AA60" s="384"/>
      <c r="AB60" s="384"/>
      <c r="AC60" s="384"/>
      <c r="AD60" s="384"/>
      <c r="AE60" s="384"/>
      <c r="AF60" s="384"/>
      <c r="AG60" s="385">
        <f>'VRN - Vedlejší a ostatní ...'!J30</f>
        <v>0</v>
      </c>
      <c r="AH60" s="386"/>
      <c r="AI60" s="386"/>
      <c r="AJ60" s="386"/>
      <c r="AK60" s="386"/>
      <c r="AL60" s="386"/>
      <c r="AM60" s="386"/>
      <c r="AN60" s="385">
        <f t="shared" si="0"/>
        <v>0</v>
      </c>
      <c r="AO60" s="386"/>
      <c r="AP60" s="386"/>
      <c r="AQ60" s="93" t="s">
        <v>98</v>
      </c>
      <c r="AR60" s="94"/>
      <c r="AS60" s="100">
        <v>0</v>
      </c>
      <c r="AT60" s="101">
        <f t="shared" si="1"/>
        <v>0</v>
      </c>
      <c r="AU60" s="102">
        <f>'VRN - Vedlejší a ostatní ...'!P84</f>
        <v>0</v>
      </c>
      <c r="AV60" s="101">
        <f>'VRN - Vedlejší a ostatní ...'!J33</f>
        <v>0</v>
      </c>
      <c r="AW60" s="101">
        <f>'VRN - Vedlejší a ostatní ...'!J34</f>
        <v>0</v>
      </c>
      <c r="AX60" s="101">
        <f>'VRN - Vedlejší a ostatní ...'!J35</f>
        <v>0</v>
      </c>
      <c r="AY60" s="101">
        <f>'VRN - Vedlejší a ostatní ...'!J36</f>
        <v>0</v>
      </c>
      <c r="AZ60" s="101">
        <f>'VRN - Vedlejší a ostatní ...'!F33</f>
        <v>0</v>
      </c>
      <c r="BA60" s="101">
        <f>'VRN - Vedlejší a ostatní ...'!F34</f>
        <v>0</v>
      </c>
      <c r="BB60" s="101">
        <f>'VRN - Vedlejší a ostatní ...'!F35</f>
        <v>0</v>
      </c>
      <c r="BC60" s="101">
        <f>'VRN - Vedlejší a ostatní ...'!F36</f>
        <v>0</v>
      </c>
      <c r="BD60" s="103">
        <f>'VRN - Vedlejší a ostatní ...'!F37</f>
        <v>0</v>
      </c>
      <c r="BT60" s="99" t="s">
        <v>81</v>
      </c>
      <c r="BV60" s="99" t="s">
        <v>75</v>
      </c>
      <c r="BW60" s="99" t="s">
        <v>99</v>
      </c>
      <c r="BX60" s="99" t="s">
        <v>5</v>
      </c>
      <c r="CL60" s="99" t="s">
        <v>100</v>
      </c>
      <c r="CM60" s="99" t="s">
        <v>83</v>
      </c>
    </row>
    <row r="61" spans="1:91" s="2" customFormat="1" ht="30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42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  <row r="62" spans="1:91" s="2" customFormat="1" ht="6.95" customHeight="1">
      <c r="A62" s="37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42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</sheetData>
  <sheetProtection algorithmName="SHA-512" hashValue="5hERl7x268fk5uMXrgZxhncO7Ovt3i+FdHlScD14hBbN4pW3dKFCQFPm0p0mgdciUNvmZFm//bfS51G350L83g==" saltValue="yEDDvHP7bz1k4DAaQb6G+5hq1gp57ZDXqpZOnggNbHEyo+kXbzDo69gTidLYBUw//WVoNoftqK4sNIwb1ilhk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AN57:AP57"/>
    <mergeCell ref="AN52:AP52"/>
    <mergeCell ref="AN55:AP55"/>
    <mergeCell ref="L45:AO45"/>
    <mergeCell ref="AM47:AN47"/>
    <mergeCell ref="AM49:AP49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S49:AT51"/>
    <mergeCell ref="AM50:AP50"/>
    <mergeCell ref="D57:H57"/>
    <mergeCell ref="J57:AF57"/>
    <mergeCell ref="AG57:AM57"/>
    <mergeCell ref="C52:G52"/>
    <mergeCell ref="AG52:AM52"/>
    <mergeCell ref="I52:AF52"/>
    <mergeCell ref="D55:H55"/>
    <mergeCell ref="AG55:AM55"/>
    <mergeCell ref="J55:AF55"/>
  </mergeCells>
  <hyperlinks>
    <hyperlink ref="A55" location="'01 - Stavební část'!C2" display="/"/>
    <hyperlink ref="A56" location="'02 - Zdravotní technika'!C2" display="/"/>
    <hyperlink ref="A57" location="'03 - Vytápění'!C2" display="/"/>
    <hyperlink ref="A58" location="'04 - Elektroinstalace'!C2" display="/"/>
    <hyperlink ref="A59" location="'05 - Mobiliář'!C2" display="/"/>
    <hyperlink ref="A60" location="'VR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3"/>
  <sheetViews>
    <sheetView showGridLines="0" tabSelected="1" topLeftCell="A80" workbookViewId="0">
      <selection activeCell="F106" sqref="F10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0" t="s">
        <v>82</v>
      </c>
      <c r="AZ2" s="104" t="s">
        <v>101</v>
      </c>
      <c r="BA2" s="104" t="s">
        <v>102</v>
      </c>
      <c r="BB2" s="104" t="s">
        <v>103</v>
      </c>
      <c r="BC2" s="104" t="s">
        <v>104</v>
      </c>
      <c r="BD2" s="104" t="s">
        <v>83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3"/>
      <c r="AT3" s="20" t="s">
        <v>83</v>
      </c>
      <c r="AZ3" s="104" t="s">
        <v>105</v>
      </c>
      <c r="BA3" s="104" t="s">
        <v>106</v>
      </c>
      <c r="BB3" s="104" t="s">
        <v>103</v>
      </c>
      <c r="BC3" s="104" t="s">
        <v>107</v>
      </c>
      <c r="BD3" s="104" t="s">
        <v>83</v>
      </c>
    </row>
    <row r="4" spans="1:56" s="1" customFormat="1" ht="24.95" customHeight="1">
      <c r="B4" s="23"/>
      <c r="D4" s="107" t="s">
        <v>108</v>
      </c>
      <c r="L4" s="23"/>
      <c r="M4" s="108" t="s">
        <v>10</v>
      </c>
      <c r="AT4" s="20" t="s">
        <v>4</v>
      </c>
      <c r="AZ4" s="104" t="s">
        <v>109</v>
      </c>
      <c r="BA4" s="104" t="s">
        <v>110</v>
      </c>
      <c r="BB4" s="104" t="s">
        <v>103</v>
      </c>
      <c r="BC4" s="104" t="s">
        <v>111</v>
      </c>
      <c r="BD4" s="104" t="s">
        <v>83</v>
      </c>
    </row>
    <row r="5" spans="1:56" s="1" customFormat="1" ht="6.95" customHeight="1">
      <c r="B5" s="23"/>
      <c r="L5" s="23"/>
      <c r="AZ5" s="104" t="s">
        <v>112</v>
      </c>
      <c r="BA5" s="104" t="s">
        <v>113</v>
      </c>
      <c r="BB5" s="104" t="s">
        <v>103</v>
      </c>
      <c r="BC5" s="104" t="s">
        <v>114</v>
      </c>
      <c r="BD5" s="104" t="s">
        <v>83</v>
      </c>
    </row>
    <row r="6" spans="1:56" s="1" customFormat="1" ht="12" customHeight="1">
      <c r="B6" s="23"/>
      <c r="D6" s="109" t="s">
        <v>16</v>
      </c>
      <c r="L6" s="23"/>
      <c r="AZ6" s="104" t="s">
        <v>115</v>
      </c>
      <c r="BA6" s="104" t="s">
        <v>116</v>
      </c>
      <c r="BB6" s="104" t="s">
        <v>103</v>
      </c>
      <c r="BC6" s="104" t="s">
        <v>117</v>
      </c>
      <c r="BD6" s="104" t="s">
        <v>83</v>
      </c>
    </row>
    <row r="7" spans="1:56" s="1" customFormat="1" ht="26.25" customHeight="1">
      <c r="B7" s="23"/>
      <c r="E7" s="419" t="str">
        <f>'Rekapitulace stavby'!K6</f>
        <v>Změna využití bytu školníka na speciálně pedagogické centrum a zateplení části objektu MŠ Parléřova</v>
      </c>
      <c r="F7" s="420"/>
      <c r="G7" s="420"/>
      <c r="H7" s="420"/>
      <c r="L7" s="23"/>
      <c r="AZ7" s="104" t="s">
        <v>118</v>
      </c>
      <c r="BA7" s="104" t="s">
        <v>119</v>
      </c>
      <c r="BB7" s="104" t="s">
        <v>120</v>
      </c>
      <c r="BC7" s="104" t="s">
        <v>121</v>
      </c>
      <c r="BD7" s="104" t="s">
        <v>83</v>
      </c>
    </row>
    <row r="8" spans="1:56" s="2" customFormat="1" ht="12" customHeight="1">
      <c r="A8" s="37"/>
      <c r="B8" s="42"/>
      <c r="C8" s="37"/>
      <c r="D8" s="109" t="s">
        <v>122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04" t="s">
        <v>123</v>
      </c>
      <c r="BA8" s="104" t="s">
        <v>124</v>
      </c>
      <c r="BB8" s="104" t="s">
        <v>125</v>
      </c>
      <c r="BC8" s="104" t="s">
        <v>126</v>
      </c>
      <c r="BD8" s="104" t="s">
        <v>83</v>
      </c>
    </row>
    <row r="9" spans="1:56" s="2" customFormat="1" ht="16.5" customHeight="1">
      <c r="A9" s="37"/>
      <c r="B9" s="42"/>
      <c r="C9" s="37"/>
      <c r="D9" s="37"/>
      <c r="E9" s="421" t="s">
        <v>127</v>
      </c>
      <c r="F9" s="422"/>
      <c r="G9" s="422"/>
      <c r="H9" s="422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04" t="s">
        <v>128</v>
      </c>
      <c r="BA9" s="104" t="s">
        <v>129</v>
      </c>
      <c r="BB9" s="104" t="s">
        <v>103</v>
      </c>
      <c r="BC9" s="104" t="s">
        <v>130</v>
      </c>
      <c r="BD9" s="104" t="s">
        <v>83</v>
      </c>
    </row>
    <row r="10" spans="1:5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04" t="s">
        <v>131</v>
      </c>
      <c r="BA10" s="104" t="s">
        <v>132</v>
      </c>
      <c r="BB10" s="104" t="s">
        <v>103</v>
      </c>
      <c r="BC10" s="104" t="s">
        <v>133</v>
      </c>
      <c r="BD10" s="104" t="s">
        <v>83</v>
      </c>
    </row>
    <row r="11" spans="1:56" s="2" customFormat="1" ht="12" customHeight="1">
      <c r="A11" s="37"/>
      <c r="B11" s="42"/>
      <c r="C11" s="37"/>
      <c r="D11" s="109" t="s">
        <v>18</v>
      </c>
      <c r="E11" s="37"/>
      <c r="F11" s="111" t="s">
        <v>19</v>
      </c>
      <c r="G11" s="37"/>
      <c r="H11" s="37"/>
      <c r="I11" s="109" t="s">
        <v>20</v>
      </c>
      <c r="J11" s="111" t="s">
        <v>21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04" t="s">
        <v>134</v>
      </c>
      <c r="BA11" s="104" t="s">
        <v>135</v>
      </c>
      <c r="BB11" s="104" t="s">
        <v>103</v>
      </c>
      <c r="BC11" s="104" t="s">
        <v>136</v>
      </c>
      <c r="BD11" s="104" t="s">
        <v>83</v>
      </c>
    </row>
    <row r="12" spans="1:56" s="2" customFormat="1" ht="12" customHeight="1">
      <c r="A12" s="37"/>
      <c r="B12" s="42"/>
      <c r="C12" s="37"/>
      <c r="D12" s="109" t="s">
        <v>22</v>
      </c>
      <c r="E12" s="37"/>
      <c r="F12" s="111" t="s">
        <v>23</v>
      </c>
      <c r="G12" s="37"/>
      <c r="H12" s="37"/>
      <c r="I12" s="109" t="s">
        <v>24</v>
      </c>
      <c r="J12" s="112" t="str">
        <f>'Rekapitulace stavby'!AN8</f>
        <v>26. 3. 2024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04" t="s">
        <v>137</v>
      </c>
      <c r="BA12" s="104" t="s">
        <v>138</v>
      </c>
      <c r="BB12" s="104" t="s">
        <v>103</v>
      </c>
      <c r="BC12" s="104" t="s">
        <v>139</v>
      </c>
      <c r="BD12" s="104" t="s">
        <v>83</v>
      </c>
    </row>
    <row r="13" spans="1:5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04" t="s">
        <v>140</v>
      </c>
      <c r="BA13" s="104" t="s">
        <v>141</v>
      </c>
      <c r="BB13" s="104" t="s">
        <v>103</v>
      </c>
      <c r="BC13" s="104" t="s">
        <v>142</v>
      </c>
      <c r="BD13" s="104" t="s">
        <v>83</v>
      </c>
    </row>
    <row r="14" spans="1:56" s="2" customFormat="1" ht="12" customHeight="1">
      <c r="A14" s="37"/>
      <c r="B14" s="42"/>
      <c r="C14" s="37"/>
      <c r="D14" s="109" t="s">
        <v>26</v>
      </c>
      <c r="E14" s="37"/>
      <c r="F14" s="37"/>
      <c r="G14" s="37"/>
      <c r="H14" s="37"/>
      <c r="I14" s="109" t="s">
        <v>27</v>
      </c>
      <c r="J14" s="111" t="s">
        <v>21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04" t="s">
        <v>143</v>
      </c>
      <c r="BA14" s="104" t="s">
        <v>144</v>
      </c>
      <c r="BB14" s="104" t="s">
        <v>145</v>
      </c>
      <c r="BC14" s="104" t="s">
        <v>146</v>
      </c>
      <c r="BD14" s="104" t="s">
        <v>83</v>
      </c>
    </row>
    <row r="15" spans="1:56" s="2" customFormat="1" ht="18" customHeight="1">
      <c r="A15" s="37"/>
      <c r="B15" s="42"/>
      <c r="C15" s="37"/>
      <c r="D15" s="37"/>
      <c r="E15" s="111" t="s">
        <v>28</v>
      </c>
      <c r="F15" s="37"/>
      <c r="G15" s="37"/>
      <c r="H15" s="37"/>
      <c r="I15" s="109" t="s">
        <v>29</v>
      </c>
      <c r="J15" s="111" t="s">
        <v>21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04" t="s">
        <v>147</v>
      </c>
      <c r="BA15" s="104" t="s">
        <v>148</v>
      </c>
      <c r="BB15" s="104" t="s">
        <v>120</v>
      </c>
      <c r="BC15" s="104" t="s">
        <v>149</v>
      </c>
      <c r="BD15" s="104" t="s">
        <v>83</v>
      </c>
    </row>
    <row r="16" spans="1:5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04" t="s">
        <v>150</v>
      </c>
      <c r="BA16" s="104" t="s">
        <v>151</v>
      </c>
      <c r="BB16" s="104" t="s">
        <v>120</v>
      </c>
      <c r="BC16" s="104" t="s">
        <v>73</v>
      </c>
      <c r="BD16" s="104" t="s">
        <v>83</v>
      </c>
    </row>
    <row r="17" spans="1:56" s="2" customFormat="1" ht="12" customHeight="1">
      <c r="A17" s="37"/>
      <c r="B17" s="42"/>
      <c r="C17" s="37"/>
      <c r="D17" s="109" t="s">
        <v>30</v>
      </c>
      <c r="E17" s="37"/>
      <c r="F17" s="37"/>
      <c r="G17" s="37"/>
      <c r="H17" s="37"/>
      <c r="I17" s="109" t="s">
        <v>27</v>
      </c>
      <c r="J17" s="33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04" t="s">
        <v>152</v>
      </c>
      <c r="BA17" s="104" t="s">
        <v>153</v>
      </c>
      <c r="BB17" s="104" t="s">
        <v>145</v>
      </c>
      <c r="BC17" s="104" t="s">
        <v>154</v>
      </c>
      <c r="BD17" s="104" t="s">
        <v>83</v>
      </c>
    </row>
    <row r="18" spans="1:56" s="2" customFormat="1" ht="18" customHeight="1">
      <c r="A18" s="37"/>
      <c r="B18" s="42"/>
      <c r="C18" s="37"/>
      <c r="D18" s="37"/>
      <c r="E18" s="423" t="str">
        <f>'Rekapitulace stavby'!E14</f>
        <v>Vyplň údaj</v>
      </c>
      <c r="F18" s="424"/>
      <c r="G18" s="424"/>
      <c r="H18" s="424"/>
      <c r="I18" s="109" t="s">
        <v>29</v>
      </c>
      <c r="J18" s="33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04" t="s">
        <v>155</v>
      </c>
      <c r="BA18" s="104" t="s">
        <v>156</v>
      </c>
      <c r="BB18" s="104" t="s">
        <v>145</v>
      </c>
      <c r="BC18" s="104" t="s">
        <v>157</v>
      </c>
      <c r="BD18" s="104" t="s">
        <v>83</v>
      </c>
    </row>
    <row r="19" spans="1:56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04" t="s">
        <v>158</v>
      </c>
      <c r="BA19" s="104" t="s">
        <v>159</v>
      </c>
      <c r="BB19" s="104" t="s">
        <v>145</v>
      </c>
      <c r="BC19" s="104" t="s">
        <v>160</v>
      </c>
      <c r="BD19" s="104" t="s">
        <v>83</v>
      </c>
    </row>
    <row r="20" spans="1:56" s="2" customFormat="1" ht="12" customHeight="1">
      <c r="A20" s="37"/>
      <c r="B20" s="42"/>
      <c r="C20" s="37"/>
      <c r="D20" s="109" t="s">
        <v>32</v>
      </c>
      <c r="E20" s="37"/>
      <c r="F20" s="37"/>
      <c r="G20" s="37"/>
      <c r="H20" s="37"/>
      <c r="I20" s="109" t="s">
        <v>27</v>
      </c>
      <c r="J20" s="111" t="s">
        <v>21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04" t="s">
        <v>161</v>
      </c>
      <c r="BA20" s="104" t="s">
        <v>162</v>
      </c>
      <c r="BB20" s="104" t="s">
        <v>145</v>
      </c>
      <c r="BC20" s="104" t="s">
        <v>163</v>
      </c>
      <c r="BD20" s="104" t="s">
        <v>83</v>
      </c>
    </row>
    <row r="21" spans="1:56" s="2" customFormat="1" ht="18" customHeight="1">
      <c r="A21" s="37"/>
      <c r="B21" s="42"/>
      <c r="C21" s="37"/>
      <c r="D21" s="37"/>
      <c r="E21" s="111" t="s">
        <v>33</v>
      </c>
      <c r="F21" s="37"/>
      <c r="G21" s="37"/>
      <c r="H21" s="37"/>
      <c r="I21" s="109" t="s">
        <v>29</v>
      </c>
      <c r="J21" s="111" t="s">
        <v>21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04" t="s">
        <v>164</v>
      </c>
      <c r="BA21" s="104" t="s">
        <v>165</v>
      </c>
      <c r="BB21" s="104" t="s">
        <v>120</v>
      </c>
      <c r="BC21" s="104" t="s">
        <v>166</v>
      </c>
      <c r="BD21" s="104" t="s">
        <v>83</v>
      </c>
    </row>
    <row r="22" spans="1:56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04" t="s">
        <v>167</v>
      </c>
      <c r="BA22" s="104" t="s">
        <v>168</v>
      </c>
      <c r="BB22" s="104" t="s">
        <v>103</v>
      </c>
      <c r="BC22" s="104" t="s">
        <v>169</v>
      </c>
      <c r="BD22" s="104" t="s">
        <v>83</v>
      </c>
    </row>
    <row r="23" spans="1:56" s="2" customFormat="1" ht="12" customHeight="1">
      <c r="A23" s="37"/>
      <c r="B23" s="42"/>
      <c r="C23" s="37"/>
      <c r="D23" s="109" t="s">
        <v>35</v>
      </c>
      <c r="E23" s="37"/>
      <c r="F23" s="37"/>
      <c r="G23" s="37"/>
      <c r="H23" s="37"/>
      <c r="I23" s="109" t="s">
        <v>27</v>
      </c>
      <c r="J23" s="111" t="s">
        <v>21</v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Z23" s="104" t="s">
        <v>170</v>
      </c>
      <c r="BA23" s="104" t="s">
        <v>171</v>
      </c>
      <c r="BB23" s="104" t="s">
        <v>145</v>
      </c>
      <c r="BC23" s="104" t="s">
        <v>172</v>
      </c>
      <c r="BD23" s="104" t="s">
        <v>83</v>
      </c>
    </row>
    <row r="24" spans="1:56" s="2" customFormat="1" ht="18" customHeight="1">
      <c r="A24" s="37"/>
      <c r="B24" s="42"/>
      <c r="C24" s="37"/>
      <c r="D24" s="37"/>
      <c r="E24" s="111" t="s">
        <v>36</v>
      </c>
      <c r="F24" s="37"/>
      <c r="G24" s="37"/>
      <c r="H24" s="37"/>
      <c r="I24" s="109" t="s">
        <v>29</v>
      </c>
      <c r="J24" s="111" t="s">
        <v>21</v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Z24" s="104" t="s">
        <v>173</v>
      </c>
      <c r="BA24" s="104" t="s">
        <v>174</v>
      </c>
      <c r="BB24" s="104" t="s">
        <v>120</v>
      </c>
      <c r="BC24" s="104" t="s">
        <v>175</v>
      </c>
      <c r="BD24" s="104" t="s">
        <v>83</v>
      </c>
    </row>
    <row r="25" spans="1:56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Z25" s="104" t="s">
        <v>176</v>
      </c>
      <c r="BA25" s="104" t="s">
        <v>177</v>
      </c>
      <c r="BB25" s="104" t="s">
        <v>103</v>
      </c>
      <c r="BC25" s="104" t="s">
        <v>178</v>
      </c>
      <c r="BD25" s="104" t="s">
        <v>83</v>
      </c>
    </row>
    <row r="26" spans="1:56" s="2" customFormat="1" ht="12" customHeight="1">
      <c r="A26" s="37"/>
      <c r="B26" s="42"/>
      <c r="C26" s="37"/>
      <c r="D26" s="109" t="s">
        <v>37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Z26" s="104" t="s">
        <v>179</v>
      </c>
      <c r="BA26" s="104" t="s">
        <v>180</v>
      </c>
      <c r="BB26" s="104" t="s">
        <v>103</v>
      </c>
      <c r="BC26" s="104" t="s">
        <v>181</v>
      </c>
      <c r="BD26" s="104" t="s">
        <v>83</v>
      </c>
    </row>
    <row r="27" spans="1:56" s="8" customFormat="1" ht="16.5" customHeight="1">
      <c r="A27" s="113"/>
      <c r="B27" s="114"/>
      <c r="C27" s="113"/>
      <c r="D27" s="113"/>
      <c r="E27" s="425" t="s">
        <v>21</v>
      </c>
      <c r="F27" s="425"/>
      <c r="G27" s="425"/>
      <c r="H27" s="42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Z27" s="116" t="s">
        <v>182</v>
      </c>
      <c r="BA27" s="116" t="s">
        <v>183</v>
      </c>
      <c r="BB27" s="116" t="s">
        <v>103</v>
      </c>
      <c r="BC27" s="116" t="s">
        <v>184</v>
      </c>
      <c r="BD27" s="116" t="s">
        <v>83</v>
      </c>
    </row>
    <row r="28" spans="1:56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Z28" s="104" t="s">
        <v>185</v>
      </c>
      <c r="BA28" s="104" t="s">
        <v>186</v>
      </c>
      <c r="BB28" s="104" t="s">
        <v>103</v>
      </c>
      <c r="BC28" s="104" t="s">
        <v>187</v>
      </c>
      <c r="BD28" s="104" t="s">
        <v>83</v>
      </c>
    </row>
    <row r="29" spans="1:56" s="2" customFormat="1" ht="6.95" customHeight="1">
      <c r="A29" s="37"/>
      <c r="B29" s="42"/>
      <c r="C29" s="37"/>
      <c r="D29" s="117"/>
      <c r="E29" s="117"/>
      <c r="F29" s="117"/>
      <c r="G29" s="117"/>
      <c r="H29" s="117"/>
      <c r="I29" s="117"/>
      <c r="J29" s="117"/>
      <c r="K29" s="117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Z29" s="104" t="s">
        <v>188</v>
      </c>
      <c r="BA29" s="104" t="s">
        <v>189</v>
      </c>
      <c r="BB29" s="104" t="s">
        <v>103</v>
      </c>
      <c r="BC29" s="104" t="s">
        <v>172</v>
      </c>
      <c r="BD29" s="104" t="s">
        <v>83</v>
      </c>
    </row>
    <row r="30" spans="1:56" s="2" customFormat="1" ht="25.35" customHeight="1">
      <c r="A30" s="37"/>
      <c r="B30" s="42"/>
      <c r="C30" s="37"/>
      <c r="D30" s="118" t="s">
        <v>39</v>
      </c>
      <c r="E30" s="37"/>
      <c r="F30" s="37"/>
      <c r="G30" s="37"/>
      <c r="H30" s="37"/>
      <c r="I30" s="37"/>
      <c r="J30" s="119">
        <f>ROUND(J99,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Z30" s="104" t="s">
        <v>190</v>
      </c>
      <c r="BA30" s="104" t="s">
        <v>191</v>
      </c>
      <c r="BB30" s="104" t="s">
        <v>145</v>
      </c>
      <c r="BC30" s="104" t="s">
        <v>192</v>
      </c>
      <c r="BD30" s="104" t="s">
        <v>83</v>
      </c>
    </row>
    <row r="31" spans="1:56" s="2" customFormat="1" ht="6.95" customHeight="1">
      <c r="A31" s="37"/>
      <c r="B31" s="42"/>
      <c r="C31" s="37"/>
      <c r="D31" s="117"/>
      <c r="E31" s="117"/>
      <c r="F31" s="117"/>
      <c r="G31" s="117"/>
      <c r="H31" s="117"/>
      <c r="I31" s="117"/>
      <c r="J31" s="117"/>
      <c r="K31" s="117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Z31" s="104" t="s">
        <v>193</v>
      </c>
      <c r="BA31" s="104" t="s">
        <v>194</v>
      </c>
      <c r="BB31" s="104" t="s">
        <v>103</v>
      </c>
      <c r="BC31" s="104" t="s">
        <v>195</v>
      </c>
      <c r="BD31" s="104" t="s">
        <v>83</v>
      </c>
    </row>
    <row r="32" spans="1:56" s="2" customFormat="1" ht="14.45" customHeight="1">
      <c r="A32" s="37"/>
      <c r="B32" s="42"/>
      <c r="C32" s="37"/>
      <c r="D32" s="37"/>
      <c r="E32" s="37"/>
      <c r="F32" s="120" t="s">
        <v>41</v>
      </c>
      <c r="G32" s="37"/>
      <c r="H32" s="37"/>
      <c r="I32" s="120" t="s">
        <v>40</v>
      </c>
      <c r="J32" s="120" t="s">
        <v>42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Z32" s="104" t="s">
        <v>196</v>
      </c>
      <c r="BA32" s="104" t="s">
        <v>197</v>
      </c>
      <c r="BB32" s="104" t="s">
        <v>103</v>
      </c>
      <c r="BC32" s="104" t="s">
        <v>198</v>
      </c>
      <c r="BD32" s="104" t="s">
        <v>83</v>
      </c>
    </row>
    <row r="33" spans="1:31" s="2" customFormat="1" ht="14.45" customHeight="1">
      <c r="A33" s="37"/>
      <c r="B33" s="42"/>
      <c r="C33" s="37"/>
      <c r="D33" s="121" t="s">
        <v>43</v>
      </c>
      <c r="E33" s="109" t="s">
        <v>44</v>
      </c>
      <c r="F33" s="122">
        <f>ROUND((SUM(BE99:BE912)),  2)</f>
        <v>0</v>
      </c>
      <c r="G33" s="37"/>
      <c r="H33" s="37"/>
      <c r="I33" s="123">
        <v>0.21</v>
      </c>
      <c r="J33" s="122">
        <f>ROUND(((SUM(BE99:BE912))*I33),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9" t="s">
        <v>45</v>
      </c>
      <c r="F34" s="122">
        <f>ROUND((SUM(BF99:BF912)),  2)</f>
        <v>0</v>
      </c>
      <c r="G34" s="37"/>
      <c r="H34" s="37"/>
      <c r="I34" s="123">
        <v>0.15</v>
      </c>
      <c r="J34" s="122">
        <f>ROUND(((SUM(BF99:BF912))*I34),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9" t="s">
        <v>46</v>
      </c>
      <c r="F35" s="122">
        <f>ROUND((SUM(BG99:BG912)),  2)</f>
        <v>0</v>
      </c>
      <c r="G35" s="37"/>
      <c r="H35" s="37"/>
      <c r="I35" s="123">
        <v>0.21</v>
      </c>
      <c r="J35" s="122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9" t="s">
        <v>47</v>
      </c>
      <c r="F36" s="122">
        <f>ROUND((SUM(BH99:BH912)),  2)</f>
        <v>0</v>
      </c>
      <c r="G36" s="37"/>
      <c r="H36" s="37"/>
      <c r="I36" s="123">
        <v>0.15</v>
      </c>
      <c r="J36" s="122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9" t="s">
        <v>48</v>
      </c>
      <c r="F37" s="122">
        <f>ROUND((SUM(BI99:BI912)),  2)</f>
        <v>0</v>
      </c>
      <c r="G37" s="37"/>
      <c r="H37" s="37"/>
      <c r="I37" s="123">
        <v>0</v>
      </c>
      <c r="J37" s="122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199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26.25" customHeight="1">
      <c r="A48" s="37"/>
      <c r="B48" s="38"/>
      <c r="C48" s="39"/>
      <c r="D48" s="39"/>
      <c r="E48" s="417" t="str">
        <f>E7</f>
        <v>Změna využití bytu školníka na speciálně pedagogické centrum a zateplení části objektu MŠ Parléřova</v>
      </c>
      <c r="F48" s="418"/>
      <c r="G48" s="418"/>
      <c r="H48" s="418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122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6" t="str">
        <f>E9</f>
        <v>01 - Stavební část</v>
      </c>
      <c r="F50" s="416"/>
      <c r="G50" s="416"/>
      <c r="H50" s="416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22</v>
      </c>
      <c r="D52" s="39"/>
      <c r="E52" s="39"/>
      <c r="F52" s="30" t="str">
        <f>F12</f>
        <v>Parléřova 2a/47, Praha 6</v>
      </c>
      <c r="G52" s="39"/>
      <c r="H52" s="39"/>
      <c r="I52" s="32" t="s">
        <v>24</v>
      </c>
      <c r="J52" s="62" t="str">
        <f>IF(J12="","",J12)</f>
        <v>26. 3. 2024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40.15" customHeight="1">
      <c r="A54" s="37"/>
      <c r="B54" s="38"/>
      <c r="C54" s="32" t="s">
        <v>26</v>
      </c>
      <c r="D54" s="39"/>
      <c r="E54" s="39"/>
      <c r="F54" s="30" t="str">
        <f>E15</f>
        <v>ÚMČ Praha 6 - Odbor školství a kultury</v>
      </c>
      <c r="G54" s="39"/>
      <c r="H54" s="39"/>
      <c r="I54" s="32" t="s">
        <v>32</v>
      </c>
      <c r="J54" s="35" t="str">
        <f>E21</f>
        <v>Ing.Vít Kocourek, Prosecká 683/115, 190 00 Praha 9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40.15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35</v>
      </c>
      <c r="J55" s="35" t="str">
        <f>E24</f>
        <v>Tomáš Vašek, Sněhurčina 710, 460 15 Liberec 15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5" t="s">
        <v>200</v>
      </c>
      <c r="D57" s="136"/>
      <c r="E57" s="136"/>
      <c r="F57" s="136"/>
      <c r="G57" s="136"/>
      <c r="H57" s="136"/>
      <c r="I57" s="136"/>
      <c r="J57" s="137" t="s">
        <v>201</v>
      </c>
      <c r="K57" s="136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8" t="s">
        <v>71</v>
      </c>
      <c r="D59" s="39"/>
      <c r="E59" s="39"/>
      <c r="F59" s="39"/>
      <c r="G59" s="39"/>
      <c r="H59" s="39"/>
      <c r="I59" s="39"/>
      <c r="J59" s="80">
        <f>J99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202</v>
      </c>
    </row>
    <row r="60" spans="1:47" s="9" customFormat="1" ht="24.95" customHeight="1">
      <c r="B60" s="139"/>
      <c r="C60" s="140"/>
      <c r="D60" s="141" t="s">
        <v>203</v>
      </c>
      <c r="E60" s="142"/>
      <c r="F60" s="142"/>
      <c r="G60" s="142"/>
      <c r="H60" s="142"/>
      <c r="I60" s="142"/>
      <c r="J60" s="143">
        <f>J100</f>
        <v>0</v>
      </c>
      <c r="K60" s="140"/>
      <c r="L60" s="144"/>
    </row>
    <row r="61" spans="1:47" s="10" customFormat="1" ht="19.899999999999999" customHeight="1">
      <c r="B61" s="145"/>
      <c r="C61" s="146"/>
      <c r="D61" s="147" t="s">
        <v>204</v>
      </c>
      <c r="E61" s="148"/>
      <c r="F61" s="148"/>
      <c r="G61" s="148"/>
      <c r="H61" s="148"/>
      <c r="I61" s="148"/>
      <c r="J61" s="149">
        <f>J101</f>
        <v>0</v>
      </c>
      <c r="K61" s="146"/>
      <c r="L61" s="150"/>
    </row>
    <row r="62" spans="1:47" s="10" customFormat="1" ht="19.899999999999999" customHeight="1">
      <c r="B62" s="145"/>
      <c r="C62" s="146"/>
      <c r="D62" s="147" t="s">
        <v>205</v>
      </c>
      <c r="E62" s="148"/>
      <c r="F62" s="148"/>
      <c r="G62" s="148"/>
      <c r="H62" s="148"/>
      <c r="I62" s="148"/>
      <c r="J62" s="149">
        <f>J198</f>
        <v>0</v>
      </c>
      <c r="K62" s="146"/>
      <c r="L62" s="150"/>
    </row>
    <row r="63" spans="1:47" s="10" customFormat="1" ht="19.899999999999999" customHeight="1">
      <c r="B63" s="145"/>
      <c r="C63" s="146"/>
      <c r="D63" s="147" t="s">
        <v>206</v>
      </c>
      <c r="E63" s="148"/>
      <c r="F63" s="148"/>
      <c r="G63" s="148"/>
      <c r="H63" s="148"/>
      <c r="I63" s="148"/>
      <c r="J63" s="149">
        <f>J237</f>
        <v>0</v>
      </c>
      <c r="K63" s="146"/>
      <c r="L63" s="150"/>
    </row>
    <row r="64" spans="1:47" s="10" customFormat="1" ht="19.899999999999999" customHeight="1">
      <c r="B64" s="145"/>
      <c r="C64" s="146"/>
      <c r="D64" s="147" t="s">
        <v>207</v>
      </c>
      <c r="E64" s="148"/>
      <c r="F64" s="148"/>
      <c r="G64" s="148"/>
      <c r="H64" s="148"/>
      <c r="I64" s="148"/>
      <c r="J64" s="149">
        <f>J254</f>
        <v>0</v>
      </c>
      <c r="K64" s="146"/>
      <c r="L64" s="150"/>
    </row>
    <row r="65" spans="1:31" s="10" customFormat="1" ht="19.899999999999999" customHeight="1">
      <c r="B65" s="145"/>
      <c r="C65" s="146"/>
      <c r="D65" s="147" t="s">
        <v>208</v>
      </c>
      <c r="E65" s="148"/>
      <c r="F65" s="148"/>
      <c r="G65" s="148"/>
      <c r="H65" s="148"/>
      <c r="I65" s="148"/>
      <c r="J65" s="149">
        <f>J419</f>
        <v>0</v>
      </c>
      <c r="K65" s="146"/>
      <c r="L65" s="150"/>
    </row>
    <row r="66" spans="1:31" s="10" customFormat="1" ht="19.899999999999999" customHeight="1">
      <c r="B66" s="145"/>
      <c r="C66" s="146"/>
      <c r="D66" s="147" t="s">
        <v>209</v>
      </c>
      <c r="E66" s="148"/>
      <c r="F66" s="148"/>
      <c r="G66" s="148"/>
      <c r="H66" s="148"/>
      <c r="I66" s="148"/>
      <c r="J66" s="149">
        <f>J525</f>
        <v>0</v>
      </c>
      <c r="K66" s="146"/>
      <c r="L66" s="150"/>
    </row>
    <row r="67" spans="1:31" s="10" customFormat="1" ht="19.899999999999999" customHeight="1">
      <c r="B67" s="145"/>
      <c r="C67" s="146"/>
      <c r="D67" s="147" t="s">
        <v>210</v>
      </c>
      <c r="E67" s="148"/>
      <c r="F67" s="148"/>
      <c r="G67" s="148"/>
      <c r="H67" s="148"/>
      <c r="I67" s="148"/>
      <c r="J67" s="149">
        <f>J557</f>
        <v>0</v>
      </c>
      <c r="K67" s="146"/>
      <c r="L67" s="150"/>
    </row>
    <row r="68" spans="1:31" s="9" customFormat="1" ht="24.95" customHeight="1">
      <c r="B68" s="139"/>
      <c r="C68" s="140"/>
      <c r="D68" s="141" t="s">
        <v>211</v>
      </c>
      <c r="E68" s="142"/>
      <c r="F68" s="142"/>
      <c r="G68" s="142"/>
      <c r="H68" s="142"/>
      <c r="I68" s="142"/>
      <c r="J68" s="143">
        <f>J560</f>
        <v>0</v>
      </c>
      <c r="K68" s="140"/>
      <c r="L68" s="144"/>
    </row>
    <row r="69" spans="1:31" s="10" customFormat="1" ht="19.899999999999999" customHeight="1">
      <c r="B69" s="145"/>
      <c r="C69" s="146"/>
      <c r="D69" s="147" t="s">
        <v>212</v>
      </c>
      <c r="E69" s="148"/>
      <c r="F69" s="148"/>
      <c r="G69" s="148"/>
      <c r="H69" s="148"/>
      <c r="I69" s="148"/>
      <c r="J69" s="149">
        <f>J561</f>
        <v>0</v>
      </c>
      <c r="K69" s="146"/>
      <c r="L69" s="150"/>
    </row>
    <row r="70" spans="1:31" s="10" customFormat="1" ht="19.899999999999999" customHeight="1">
      <c r="B70" s="145"/>
      <c r="C70" s="146"/>
      <c r="D70" s="147" t="s">
        <v>213</v>
      </c>
      <c r="E70" s="148"/>
      <c r="F70" s="148"/>
      <c r="G70" s="148"/>
      <c r="H70" s="148"/>
      <c r="I70" s="148"/>
      <c r="J70" s="149">
        <f>J619</f>
        <v>0</v>
      </c>
      <c r="K70" s="146"/>
      <c r="L70" s="150"/>
    </row>
    <row r="71" spans="1:31" s="10" customFormat="1" ht="19.899999999999999" customHeight="1">
      <c r="B71" s="145"/>
      <c r="C71" s="146"/>
      <c r="D71" s="147" t="s">
        <v>214</v>
      </c>
      <c r="E71" s="148"/>
      <c r="F71" s="148"/>
      <c r="G71" s="148"/>
      <c r="H71" s="148"/>
      <c r="I71" s="148"/>
      <c r="J71" s="149">
        <f>J641</f>
        <v>0</v>
      </c>
      <c r="K71" s="146"/>
      <c r="L71" s="150"/>
    </row>
    <row r="72" spans="1:31" s="10" customFormat="1" ht="19.899999999999999" customHeight="1">
      <c r="B72" s="145"/>
      <c r="C72" s="146"/>
      <c r="D72" s="147" t="s">
        <v>215</v>
      </c>
      <c r="E72" s="148"/>
      <c r="F72" s="148"/>
      <c r="G72" s="148"/>
      <c r="H72" s="148"/>
      <c r="I72" s="148"/>
      <c r="J72" s="149">
        <f>J666</f>
        <v>0</v>
      </c>
      <c r="K72" s="146"/>
      <c r="L72" s="150"/>
    </row>
    <row r="73" spans="1:31" s="10" customFormat="1" ht="19.899999999999999" customHeight="1">
      <c r="B73" s="145"/>
      <c r="C73" s="146"/>
      <c r="D73" s="147" t="s">
        <v>216</v>
      </c>
      <c r="E73" s="148"/>
      <c r="F73" s="148"/>
      <c r="G73" s="148"/>
      <c r="H73" s="148"/>
      <c r="I73" s="148"/>
      <c r="J73" s="149">
        <f>J668</f>
        <v>0</v>
      </c>
      <c r="K73" s="146"/>
      <c r="L73" s="150"/>
    </row>
    <row r="74" spans="1:31" s="10" customFormat="1" ht="19.899999999999999" customHeight="1">
      <c r="B74" s="145"/>
      <c r="C74" s="146"/>
      <c r="D74" s="147" t="s">
        <v>217</v>
      </c>
      <c r="E74" s="148"/>
      <c r="F74" s="148"/>
      <c r="G74" s="148"/>
      <c r="H74" s="148"/>
      <c r="I74" s="148"/>
      <c r="J74" s="149">
        <f>J711</f>
        <v>0</v>
      </c>
      <c r="K74" s="146"/>
      <c r="L74" s="150"/>
    </row>
    <row r="75" spans="1:31" s="10" customFormat="1" ht="19.899999999999999" customHeight="1">
      <c r="B75" s="145"/>
      <c r="C75" s="146"/>
      <c r="D75" s="147" t="s">
        <v>218</v>
      </c>
      <c r="E75" s="148"/>
      <c r="F75" s="148"/>
      <c r="G75" s="148"/>
      <c r="H75" s="148"/>
      <c r="I75" s="148"/>
      <c r="J75" s="149">
        <f>J721</f>
        <v>0</v>
      </c>
      <c r="K75" s="146"/>
      <c r="L75" s="150"/>
    </row>
    <row r="76" spans="1:31" s="10" customFormat="1" ht="19.899999999999999" customHeight="1">
      <c r="B76" s="145"/>
      <c r="C76" s="146"/>
      <c r="D76" s="147" t="s">
        <v>219</v>
      </c>
      <c r="E76" s="148"/>
      <c r="F76" s="148"/>
      <c r="G76" s="148"/>
      <c r="H76" s="148"/>
      <c r="I76" s="148"/>
      <c r="J76" s="149">
        <f>J777</f>
        <v>0</v>
      </c>
      <c r="K76" s="146"/>
      <c r="L76" s="150"/>
    </row>
    <row r="77" spans="1:31" s="10" customFormat="1" ht="19.899999999999999" customHeight="1">
      <c r="B77" s="145"/>
      <c r="C77" s="146"/>
      <c r="D77" s="147" t="s">
        <v>220</v>
      </c>
      <c r="E77" s="148"/>
      <c r="F77" s="148"/>
      <c r="G77" s="148"/>
      <c r="H77" s="148"/>
      <c r="I77" s="148"/>
      <c r="J77" s="149">
        <f>J825</f>
        <v>0</v>
      </c>
      <c r="K77" s="146"/>
      <c r="L77" s="150"/>
    </row>
    <row r="78" spans="1:31" s="10" customFormat="1" ht="19.899999999999999" customHeight="1">
      <c r="B78" s="145"/>
      <c r="C78" s="146"/>
      <c r="D78" s="147" t="s">
        <v>221</v>
      </c>
      <c r="E78" s="148"/>
      <c r="F78" s="148"/>
      <c r="G78" s="148"/>
      <c r="H78" s="148"/>
      <c r="I78" s="148"/>
      <c r="J78" s="149">
        <f>J869</f>
        <v>0</v>
      </c>
      <c r="K78" s="146"/>
      <c r="L78" s="150"/>
    </row>
    <row r="79" spans="1:31" s="10" customFormat="1" ht="19.899999999999999" customHeight="1">
      <c r="B79" s="145"/>
      <c r="C79" s="146"/>
      <c r="D79" s="147" t="s">
        <v>222</v>
      </c>
      <c r="E79" s="148"/>
      <c r="F79" s="148"/>
      <c r="G79" s="148"/>
      <c r="H79" s="148"/>
      <c r="I79" s="148"/>
      <c r="J79" s="149">
        <f>J900</f>
        <v>0</v>
      </c>
      <c r="K79" s="146"/>
      <c r="L79" s="150"/>
    </row>
    <row r="80" spans="1:31" s="2" customFormat="1" ht="21.7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31" s="2" customFormat="1" ht="6.95" customHeight="1">
      <c r="A81" s="37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5" spans="1:31" s="2" customFormat="1" ht="6.95" customHeight="1">
      <c r="A85" s="37"/>
      <c r="B85" s="52"/>
      <c r="C85" s="53"/>
      <c r="D85" s="53"/>
      <c r="E85" s="53"/>
      <c r="F85" s="53"/>
      <c r="G85" s="53"/>
      <c r="H85" s="53"/>
      <c r="I85" s="53"/>
      <c r="J85" s="53"/>
      <c r="K85" s="53"/>
      <c r="L85" s="110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31" s="2" customFormat="1" ht="24.95" customHeight="1">
      <c r="A86" s="37"/>
      <c r="B86" s="38"/>
      <c r="C86" s="26" t="s">
        <v>223</v>
      </c>
      <c r="D86" s="39"/>
      <c r="E86" s="39"/>
      <c r="F86" s="39"/>
      <c r="G86" s="39"/>
      <c r="H86" s="39"/>
      <c r="I86" s="39"/>
      <c r="J86" s="39"/>
      <c r="K86" s="39"/>
      <c r="L86" s="110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31" s="2" customFormat="1" ht="6.9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10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31" s="2" customFormat="1" ht="12" customHeight="1">
      <c r="A88" s="37"/>
      <c r="B88" s="38"/>
      <c r="C88" s="32" t="s">
        <v>16</v>
      </c>
      <c r="D88" s="39"/>
      <c r="E88" s="39"/>
      <c r="F88" s="39"/>
      <c r="G88" s="39"/>
      <c r="H88" s="39"/>
      <c r="I88" s="39"/>
      <c r="J88" s="39"/>
      <c r="K88" s="39"/>
      <c r="L88" s="110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31" s="2" customFormat="1" ht="26.25" customHeight="1">
      <c r="A89" s="37"/>
      <c r="B89" s="38"/>
      <c r="C89" s="39"/>
      <c r="D89" s="39"/>
      <c r="E89" s="417" t="str">
        <f>E7</f>
        <v>Změna využití bytu školníka na speciálně pedagogické centrum a zateplení části objektu MŠ Parléřova</v>
      </c>
      <c r="F89" s="418"/>
      <c r="G89" s="418"/>
      <c r="H89" s="418"/>
      <c r="I89" s="39"/>
      <c r="J89" s="39"/>
      <c r="K89" s="39"/>
      <c r="L89" s="110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31" s="2" customFormat="1" ht="12" customHeight="1">
      <c r="A90" s="37"/>
      <c r="B90" s="38"/>
      <c r="C90" s="32" t="s">
        <v>122</v>
      </c>
      <c r="D90" s="39"/>
      <c r="E90" s="39"/>
      <c r="F90" s="39"/>
      <c r="G90" s="39"/>
      <c r="H90" s="39"/>
      <c r="I90" s="39"/>
      <c r="J90" s="39"/>
      <c r="K90" s="39"/>
      <c r="L90" s="110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31" s="2" customFormat="1" ht="16.5" customHeight="1">
      <c r="A91" s="37"/>
      <c r="B91" s="38"/>
      <c r="C91" s="39"/>
      <c r="D91" s="39"/>
      <c r="E91" s="396" t="str">
        <f>E9</f>
        <v>01 - Stavební část</v>
      </c>
      <c r="F91" s="416"/>
      <c r="G91" s="416"/>
      <c r="H91" s="416"/>
      <c r="I91" s="39"/>
      <c r="J91" s="39"/>
      <c r="K91" s="39"/>
      <c r="L91" s="110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31" s="2" customFormat="1" ht="6.95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10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31" s="2" customFormat="1" ht="12" customHeight="1">
      <c r="A93" s="37"/>
      <c r="B93" s="38"/>
      <c r="C93" s="32" t="s">
        <v>22</v>
      </c>
      <c r="D93" s="39"/>
      <c r="E93" s="39"/>
      <c r="F93" s="30" t="str">
        <f>F12</f>
        <v>Parléřova 2a/47, Praha 6</v>
      </c>
      <c r="G93" s="39"/>
      <c r="H93" s="39"/>
      <c r="I93" s="32" t="s">
        <v>24</v>
      </c>
      <c r="J93" s="62" t="str">
        <f>IF(J12="","",J12)</f>
        <v>26. 3. 2024</v>
      </c>
      <c r="K93" s="39"/>
      <c r="L93" s="110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6.95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110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40.15" customHeight="1">
      <c r="A95" s="37"/>
      <c r="B95" s="38"/>
      <c r="C95" s="32" t="s">
        <v>26</v>
      </c>
      <c r="D95" s="39"/>
      <c r="E95" s="39"/>
      <c r="F95" s="30" t="str">
        <f>E15</f>
        <v>ÚMČ Praha 6 - Odbor školství a kultury</v>
      </c>
      <c r="G95" s="39"/>
      <c r="H95" s="39"/>
      <c r="I95" s="32" t="s">
        <v>32</v>
      </c>
      <c r="J95" s="35" t="str">
        <f>E21</f>
        <v>Ing.Vít Kocourek, Prosecká 683/115, 190 00 Praha 9</v>
      </c>
      <c r="K95" s="39"/>
      <c r="L95" s="110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2" customFormat="1" ht="40.15" customHeight="1">
      <c r="A96" s="37"/>
      <c r="B96" s="38"/>
      <c r="C96" s="32" t="s">
        <v>30</v>
      </c>
      <c r="D96" s="39"/>
      <c r="E96" s="39"/>
      <c r="F96" s="30" t="str">
        <f>IF(E18="","",E18)</f>
        <v>Vyplň údaj</v>
      </c>
      <c r="G96" s="39"/>
      <c r="H96" s="39"/>
      <c r="I96" s="32" t="s">
        <v>35</v>
      </c>
      <c r="J96" s="35" t="str">
        <f>E24</f>
        <v>Tomáš Vašek, Sněhurčina 710, 460 15 Liberec 15</v>
      </c>
      <c r="K96" s="39"/>
      <c r="L96" s="110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5" s="2" customFormat="1" ht="10.35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110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pans="1:65" s="11" customFormat="1" ht="29.25" customHeight="1">
      <c r="A98" s="151"/>
      <c r="B98" s="152"/>
      <c r="C98" s="153" t="s">
        <v>224</v>
      </c>
      <c r="D98" s="154" t="s">
        <v>58</v>
      </c>
      <c r="E98" s="154" t="s">
        <v>54</v>
      </c>
      <c r="F98" s="154" t="s">
        <v>55</v>
      </c>
      <c r="G98" s="154" t="s">
        <v>225</v>
      </c>
      <c r="H98" s="154" t="s">
        <v>226</v>
      </c>
      <c r="I98" s="154" t="s">
        <v>227</v>
      </c>
      <c r="J98" s="154" t="s">
        <v>201</v>
      </c>
      <c r="K98" s="155" t="s">
        <v>228</v>
      </c>
      <c r="L98" s="156"/>
      <c r="M98" s="71" t="s">
        <v>21</v>
      </c>
      <c r="N98" s="72" t="s">
        <v>43</v>
      </c>
      <c r="O98" s="72" t="s">
        <v>229</v>
      </c>
      <c r="P98" s="72" t="s">
        <v>230</v>
      </c>
      <c r="Q98" s="72" t="s">
        <v>231</v>
      </c>
      <c r="R98" s="72" t="s">
        <v>232</v>
      </c>
      <c r="S98" s="72" t="s">
        <v>233</v>
      </c>
      <c r="T98" s="73" t="s">
        <v>234</v>
      </c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</row>
    <row r="99" spans="1:65" s="2" customFormat="1" ht="22.9" customHeight="1">
      <c r="A99" s="37"/>
      <c r="B99" s="38"/>
      <c r="C99" s="78" t="s">
        <v>235</v>
      </c>
      <c r="D99" s="39"/>
      <c r="E99" s="39"/>
      <c r="F99" s="39"/>
      <c r="G99" s="39"/>
      <c r="H99" s="39"/>
      <c r="I99" s="39"/>
      <c r="J99" s="157">
        <f>BK99</f>
        <v>0</v>
      </c>
      <c r="K99" s="39"/>
      <c r="L99" s="42"/>
      <c r="M99" s="74"/>
      <c r="N99" s="158"/>
      <c r="O99" s="75"/>
      <c r="P99" s="159">
        <f>P100+P560</f>
        <v>0</v>
      </c>
      <c r="Q99" s="75"/>
      <c r="R99" s="159">
        <f>R100+R560</f>
        <v>19.658537549999998</v>
      </c>
      <c r="S99" s="75"/>
      <c r="T99" s="160">
        <f>T100+T560</f>
        <v>29.107483819999999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72</v>
      </c>
      <c r="AU99" s="20" t="s">
        <v>202</v>
      </c>
      <c r="BK99" s="161">
        <f>BK100+BK560</f>
        <v>0</v>
      </c>
    </row>
    <row r="100" spans="1:65" s="12" customFormat="1" ht="25.9" customHeight="1">
      <c r="B100" s="162"/>
      <c r="C100" s="163"/>
      <c r="D100" s="164" t="s">
        <v>72</v>
      </c>
      <c r="E100" s="165" t="s">
        <v>236</v>
      </c>
      <c r="F100" s="165" t="s">
        <v>237</v>
      </c>
      <c r="G100" s="163"/>
      <c r="H100" s="163"/>
      <c r="I100" s="166"/>
      <c r="J100" s="167">
        <f>BK100</f>
        <v>0</v>
      </c>
      <c r="K100" s="163"/>
      <c r="L100" s="168"/>
      <c r="M100" s="169"/>
      <c r="N100" s="170"/>
      <c r="O100" s="170"/>
      <c r="P100" s="171">
        <f>P101+P198+P237+P254+P419+P525+P557</f>
        <v>0</v>
      </c>
      <c r="Q100" s="170"/>
      <c r="R100" s="171">
        <f>R101+R198+R237+R254+R419+R525+R557</f>
        <v>17.817984559999999</v>
      </c>
      <c r="S100" s="170"/>
      <c r="T100" s="172">
        <f>T101+T198+T237+T254+T419+T525+T557</f>
        <v>28.336382</v>
      </c>
      <c r="AR100" s="173" t="s">
        <v>81</v>
      </c>
      <c r="AT100" s="174" t="s">
        <v>72</v>
      </c>
      <c r="AU100" s="174" t="s">
        <v>73</v>
      </c>
      <c r="AY100" s="173" t="s">
        <v>238</v>
      </c>
      <c r="BK100" s="175">
        <f>BK101+BK198+BK237+BK254+BK419+BK525+BK557</f>
        <v>0</v>
      </c>
    </row>
    <row r="101" spans="1:65" s="12" customFormat="1" ht="22.9" customHeight="1">
      <c r="B101" s="162"/>
      <c r="C101" s="163"/>
      <c r="D101" s="164" t="s">
        <v>72</v>
      </c>
      <c r="E101" s="176" t="s">
        <v>81</v>
      </c>
      <c r="F101" s="176" t="s">
        <v>239</v>
      </c>
      <c r="G101" s="163"/>
      <c r="H101" s="163"/>
      <c r="I101" s="166"/>
      <c r="J101" s="177">
        <f>BK101</f>
        <v>0</v>
      </c>
      <c r="K101" s="163"/>
      <c r="L101" s="168"/>
      <c r="M101" s="169"/>
      <c r="N101" s="170"/>
      <c r="O101" s="170"/>
      <c r="P101" s="171">
        <f>SUM(P102:P197)</f>
        <v>0</v>
      </c>
      <c r="Q101" s="170"/>
      <c r="R101" s="171">
        <f>SUM(R102:R197)</f>
        <v>0</v>
      </c>
      <c r="S101" s="170"/>
      <c r="T101" s="172">
        <f>SUM(T102:T197)</f>
        <v>4.1842100000000002</v>
      </c>
      <c r="AR101" s="173" t="s">
        <v>81</v>
      </c>
      <c r="AT101" s="174" t="s">
        <v>72</v>
      </c>
      <c r="AU101" s="174" t="s">
        <v>81</v>
      </c>
      <c r="AY101" s="173" t="s">
        <v>238</v>
      </c>
      <c r="BK101" s="175">
        <f>SUM(BK102:BK197)</f>
        <v>0</v>
      </c>
    </row>
    <row r="102" spans="1:65" s="2" customFormat="1" ht="76.349999999999994" customHeight="1">
      <c r="A102" s="37"/>
      <c r="B102" s="38"/>
      <c r="C102" s="178" t="s">
        <v>81</v>
      </c>
      <c r="D102" s="178" t="s">
        <v>240</v>
      </c>
      <c r="E102" s="179" t="s">
        <v>241</v>
      </c>
      <c r="F102" s="180" t="s">
        <v>242</v>
      </c>
      <c r="G102" s="181" t="s">
        <v>103</v>
      </c>
      <c r="H102" s="182">
        <v>5.39</v>
      </c>
      <c r="I102" s="183"/>
      <c r="J102" s="184">
        <f>ROUND(I102*H102,2)</f>
        <v>0</v>
      </c>
      <c r="K102" s="180" t="s">
        <v>243</v>
      </c>
      <c r="L102" s="42"/>
      <c r="M102" s="185" t="s">
        <v>21</v>
      </c>
      <c r="N102" s="186" t="s">
        <v>44</v>
      </c>
      <c r="O102" s="67"/>
      <c r="P102" s="187">
        <f>O102*H102</f>
        <v>0</v>
      </c>
      <c r="Q102" s="187">
        <v>0</v>
      </c>
      <c r="R102" s="187">
        <f>Q102*H102</f>
        <v>0</v>
      </c>
      <c r="S102" s="187">
        <v>0.255</v>
      </c>
      <c r="T102" s="188">
        <f>S102*H102</f>
        <v>1.3744499999999999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9" t="s">
        <v>244</v>
      </c>
      <c r="AT102" s="189" t="s">
        <v>240</v>
      </c>
      <c r="AU102" s="189" t="s">
        <v>83</v>
      </c>
      <c r="AY102" s="20" t="s">
        <v>238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20" t="s">
        <v>81</v>
      </c>
      <c r="BK102" s="190">
        <f>ROUND(I102*H102,2)</f>
        <v>0</v>
      </c>
      <c r="BL102" s="20" t="s">
        <v>244</v>
      </c>
      <c r="BM102" s="189" t="s">
        <v>245</v>
      </c>
    </row>
    <row r="103" spans="1:65" s="2" customFormat="1">
      <c r="A103" s="37"/>
      <c r="B103" s="38"/>
      <c r="C103" s="39"/>
      <c r="D103" s="191" t="s">
        <v>246</v>
      </c>
      <c r="E103" s="39"/>
      <c r="F103" s="192" t="s">
        <v>247</v>
      </c>
      <c r="G103" s="39"/>
      <c r="H103" s="39"/>
      <c r="I103" s="193"/>
      <c r="J103" s="39"/>
      <c r="K103" s="39"/>
      <c r="L103" s="42"/>
      <c r="M103" s="194"/>
      <c r="N103" s="195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246</v>
      </c>
      <c r="AU103" s="20" t="s">
        <v>83</v>
      </c>
    </row>
    <row r="104" spans="1:65" s="13" customFormat="1">
      <c r="B104" s="196"/>
      <c r="C104" s="197"/>
      <c r="D104" s="198" t="s">
        <v>248</v>
      </c>
      <c r="E104" s="199" t="s">
        <v>21</v>
      </c>
      <c r="F104" s="200" t="s">
        <v>249</v>
      </c>
      <c r="G104" s="197"/>
      <c r="H104" s="199" t="s">
        <v>21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248</v>
      </c>
      <c r="AU104" s="206" t="s">
        <v>83</v>
      </c>
      <c r="AV104" s="13" t="s">
        <v>81</v>
      </c>
      <c r="AW104" s="13" t="s">
        <v>34</v>
      </c>
      <c r="AX104" s="13" t="s">
        <v>73</v>
      </c>
      <c r="AY104" s="206" t="s">
        <v>238</v>
      </c>
    </row>
    <row r="105" spans="1:65" s="14" customFormat="1">
      <c r="B105" s="207"/>
      <c r="C105" s="208"/>
      <c r="D105" s="198" t="s">
        <v>248</v>
      </c>
      <c r="E105" s="209" t="s">
        <v>21</v>
      </c>
      <c r="F105" s="210" t="s">
        <v>250</v>
      </c>
      <c r="G105" s="208"/>
      <c r="H105" s="211">
        <v>5.39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248</v>
      </c>
      <c r="AU105" s="217" t="s">
        <v>83</v>
      </c>
      <c r="AV105" s="14" t="s">
        <v>83</v>
      </c>
      <c r="AW105" s="14" t="s">
        <v>34</v>
      </c>
      <c r="AX105" s="14" t="s">
        <v>81</v>
      </c>
      <c r="AY105" s="217" t="s">
        <v>238</v>
      </c>
    </row>
    <row r="106" spans="1:65" s="2" customFormat="1" ht="62.65" customHeight="1">
      <c r="A106" s="37"/>
      <c r="B106" s="38"/>
      <c r="C106" s="178" t="s">
        <v>83</v>
      </c>
      <c r="D106" s="178" t="s">
        <v>240</v>
      </c>
      <c r="E106" s="179" t="s">
        <v>251</v>
      </c>
      <c r="F106" s="180" t="s">
        <v>252</v>
      </c>
      <c r="G106" s="181" t="s">
        <v>103</v>
      </c>
      <c r="H106" s="182">
        <v>7.49</v>
      </c>
      <c r="I106" s="183"/>
      <c r="J106" s="184">
        <f>ROUND(I106*H106,2)</f>
        <v>0</v>
      </c>
      <c r="K106" s="180" t="s">
        <v>243</v>
      </c>
      <c r="L106" s="42"/>
      <c r="M106" s="185" t="s">
        <v>21</v>
      </c>
      <c r="N106" s="186" t="s">
        <v>44</v>
      </c>
      <c r="O106" s="67"/>
      <c r="P106" s="187">
        <f>O106*H106</f>
        <v>0</v>
      </c>
      <c r="Q106" s="187">
        <v>0</v>
      </c>
      <c r="R106" s="187">
        <f>Q106*H106</f>
        <v>0</v>
      </c>
      <c r="S106" s="187">
        <v>0.26</v>
      </c>
      <c r="T106" s="188">
        <f>S106*H106</f>
        <v>1.9474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9" t="s">
        <v>244</v>
      </c>
      <c r="AT106" s="189" t="s">
        <v>240</v>
      </c>
      <c r="AU106" s="189" t="s">
        <v>83</v>
      </c>
      <c r="AY106" s="20" t="s">
        <v>238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20" t="s">
        <v>81</v>
      </c>
      <c r="BK106" s="190">
        <f>ROUND(I106*H106,2)</f>
        <v>0</v>
      </c>
      <c r="BL106" s="20" t="s">
        <v>244</v>
      </c>
      <c r="BM106" s="189" t="s">
        <v>253</v>
      </c>
    </row>
    <row r="107" spans="1:65" s="2" customFormat="1">
      <c r="A107" s="37"/>
      <c r="B107" s="38"/>
      <c r="C107" s="39"/>
      <c r="D107" s="191" t="s">
        <v>246</v>
      </c>
      <c r="E107" s="39"/>
      <c r="F107" s="192" t="s">
        <v>254</v>
      </c>
      <c r="G107" s="39"/>
      <c r="H107" s="39"/>
      <c r="I107" s="193"/>
      <c r="J107" s="39"/>
      <c r="K107" s="39"/>
      <c r="L107" s="42"/>
      <c r="M107" s="194"/>
      <c r="N107" s="195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246</v>
      </c>
      <c r="AU107" s="20" t="s">
        <v>83</v>
      </c>
    </row>
    <row r="108" spans="1:65" s="13" customFormat="1">
      <c r="B108" s="196"/>
      <c r="C108" s="197"/>
      <c r="D108" s="198" t="s">
        <v>248</v>
      </c>
      <c r="E108" s="199" t="s">
        <v>21</v>
      </c>
      <c r="F108" s="200" t="s">
        <v>255</v>
      </c>
      <c r="G108" s="197"/>
      <c r="H108" s="199" t="s">
        <v>21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248</v>
      </c>
      <c r="AU108" s="206" t="s">
        <v>83</v>
      </c>
      <c r="AV108" s="13" t="s">
        <v>81</v>
      </c>
      <c r="AW108" s="13" t="s">
        <v>34</v>
      </c>
      <c r="AX108" s="13" t="s">
        <v>73</v>
      </c>
      <c r="AY108" s="206" t="s">
        <v>238</v>
      </c>
    </row>
    <row r="109" spans="1:65" s="14" customFormat="1">
      <c r="B109" s="207"/>
      <c r="C109" s="208"/>
      <c r="D109" s="198" t="s">
        <v>248</v>
      </c>
      <c r="E109" s="209" t="s">
        <v>21</v>
      </c>
      <c r="F109" s="210" t="s">
        <v>256</v>
      </c>
      <c r="G109" s="208"/>
      <c r="H109" s="211">
        <v>7.49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248</v>
      </c>
      <c r="AU109" s="217" t="s">
        <v>83</v>
      </c>
      <c r="AV109" s="14" t="s">
        <v>83</v>
      </c>
      <c r="AW109" s="14" t="s">
        <v>34</v>
      </c>
      <c r="AX109" s="14" t="s">
        <v>73</v>
      </c>
      <c r="AY109" s="217" t="s">
        <v>238</v>
      </c>
    </row>
    <row r="110" spans="1:65" s="15" customFormat="1">
      <c r="B110" s="218"/>
      <c r="C110" s="219"/>
      <c r="D110" s="198" t="s">
        <v>248</v>
      </c>
      <c r="E110" s="220" t="s">
        <v>167</v>
      </c>
      <c r="F110" s="221" t="s">
        <v>257</v>
      </c>
      <c r="G110" s="219"/>
      <c r="H110" s="222">
        <v>7.49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248</v>
      </c>
      <c r="AU110" s="228" t="s">
        <v>83</v>
      </c>
      <c r="AV110" s="15" t="s">
        <v>258</v>
      </c>
      <c r="AW110" s="15" t="s">
        <v>34</v>
      </c>
      <c r="AX110" s="15" t="s">
        <v>73</v>
      </c>
      <c r="AY110" s="228" t="s">
        <v>238</v>
      </c>
    </row>
    <row r="111" spans="1:65" s="16" customFormat="1">
      <c r="B111" s="229"/>
      <c r="C111" s="230"/>
      <c r="D111" s="198" t="s">
        <v>248</v>
      </c>
      <c r="E111" s="231" t="s">
        <v>21</v>
      </c>
      <c r="F111" s="232" t="s">
        <v>259</v>
      </c>
      <c r="G111" s="230"/>
      <c r="H111" s="233">
        <v>7.49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248</v>
      </c>
      <c r="AU111" s="239" t="s">
        <v>83</v>
      </c>
      <c r="AV111" s="16" t="s">
        <v>244</v>
      </c>
      <c r="AW111" s="16" t="s">
        <v>34</v>
      </c>
      <c r="AX111" s="16" t="s">
        <v>81</v>
      </c>
      <c r="AY111" s="239" t="s">
        <v>238</v>
      </c>
    </row>
    <row r="112" spans="1:65" s="2" customFormat="1" ht="37.9" customHeight="1">
      <c r="A112" s="37"/>
      <c r="B112" s="38"/>
      <c r="C112" s="178" t="s">
        <v>258</v>
      </c>
      <c r="D112" s="178" t="s">
        <v>240</v>
      </c>
      <c r="E112" s="179" t="s">
        <v>260</v>
      </c>
      <c r="F112" s="180" t="s">
        <v>261</v>
      </c>
      <c r="G112" s="181" t="s">
        <v>145</v>
      </c>
      <c r="H112" s="182">
        <v>21.559000000000001</v>
      </c>
      <c r="I112" s="183"/>
      <c r="J112" s="184">
        <f>ROUND(I112*H112,2)</f>
        <v>0</v>
      </c>
      <c r="K112" s="180" t="s">
        <v>243</v>
      </c>
      <c r="L112" s="42"/>
      <c r="M112" s="185" t="s">
        <v>21</v>
      </c>
      <c r="N112" s="186" t="s">
        <v>44</v>
      </c>
      <c r="O112" s="67"/>
      <c r="P112" s="187">
        <f>O112*H112</f>
        <v>0</v>
      </c>
      <c r="Q112" s="187">
        <v>0</v>
      </c>
      <c r="R112" s="187">
        <f>Q112*H112</f>
        <v>0</v>
      </c>
      <c r="S112" s="187">
        <v>0.04</v>
      </c>
      <c r="T112" s="188">
        <f>S112*H112</f>
        <v>0.86236000000000002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9" t="s">
        <v>244</v>
      </c>
      <c r="AT112" s="189" t="s">
        <v>240</v>
      </c>
      <c r="AU112" s="189" t="s">
        <v>83</v>
      </c>
      <c r="AY112" s="20" t="s">
        <v>238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20" t="s">
        <v>81</v>
      </c>
      <c r="BK112" s="190">
        <f>ROUND(I112*H112,2)</f>
        <v>0</v>
      </c>
      <c r="BL112" s="20" t="s">
        <v>244</v>
      </c>
      <c r="BM112" s="189" t="s">
        <v>262</v>
      </c>
    </row>
    <row r="113" spans="1:65" s="2" customFormat="1">
      <c r="A113" s="37"/>
      <c r="B113" s="38"/>
      <c r="C113" s="39"/>
      <c r="D113" s="191" t="s">
        <v>246</v>
      </c>
      <c r="E113" s="39"/>
      <c r="F113" s="192" t="s">
        <v>263</v>
      </c>
      <c r="G113" s="39"/>
      <c r="H113" s="39"/>
      <c r="I113" s="193"/>
      <c r="J113" s="39"/>
      <c r="K113" s="39"/>
      <c r="L113" s="42"/>
      <c r="M113" s="194"/>
      <c r="N113" s="195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246</v>
      </c>
      <c r="AU113" s="20" t="s">
        <v>83</v>
      </c>
    </row>
    <row r="114" spans="1:65" s="13" customFormat="1">
      <c r="B114" s="196"/>
      <c r="C114" s="197"/>
      <c r="D114" s="198" t="s">
        <v>248</v>
      </c>
      <c r="E114" s="199" t="s">
        <v>21</v>
      </c>
      <c r="F114" s="200" t="s">
        <v>249</v>
      </c>
      <c r="G114" s="197"/>
      <c r="H114" s="199" t="s">
        <v>21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248</v>
      </c>
      <c r="AU114" s="206" t="s">
        <v>83</v>
      </c>
      <c r="AV114" s="13" t="s">
        <v>81</v>
      </c>
      <c r="AW114" s="13" t="s">
        <v>34</v>
      </c>
      <c r="AX114" s="13" t="s">
        <v>73</v>
      </c>
      <c r="AY114" s="206" t="s">
        <v>238</v>
      </c>
    </row>
    <row r="115" spans="1:65" s="14" customFormat="1">
      <c r="B115" s="207"/>
      <c r="C115" s="208"/>
      <c r="D115" s="198" t="s">
        <v>248</v>
      </c>
      <c r="E115" s="209" t="s">
        <v>21</v>
      </c>
      <c r="F115" s="210" t="s">
        <v>264</v>
      </c>
      <c r="G115" s="208"/>
      <c r="H115" s="211">
        <v>21.559000000000001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248</v>
      </c>
      <c r="AU115" s="217" t="s">
        <v>83</v>
      </c>
      <c r="AV115" s="14" t="s">
        <v>83</v>
      </c>
      <c r="AW115" s="14" t="s">
        <v>34</v>
      </c>
      <c r="AX115" s="14" t="s">
        <v>81</v>
      </c>
      <c r="AY115" s="217" t="s">
        <v>238</v>
      </c>
    </row>
    <row r="116" spans="1:65" s="2" customFormat="1" ht="44.25" customHeight="1">
      <c r="A116" s="37"/>
      <c r="B116" s="38"/>
      <c r="C116" s="178" t="s">
        <v>244</v>
      </c>
      <c r="D116" s="178" t="s">
        <v>240</v>
      </c>
      <c r="E116" s="179" t="s">
        <v>265</v>
      </c>
      <c r="F116" s="180" t="s">
        <v>266</v>
      </c>
      <c r="G116" s="181" t="s">
        <v>120</v>
      </c>
      <c r="H116" s="182">
        <v>6.8369999999999997</v>
      </c>
      <c r="I116" s="183"/>
      <c r="J116" s="184">
        <f>ROUND(I116*H116,2)</f>
        <v>0</v>
      </c>
      <c r="K116" s="180" t="s">
        <v>243</v>
      </c>
      <c r="L116" s="42"/>
      <c r="M116" s="185" t="s">
        <v>21</v>
      </c>
      <c r="N116" s="186" t="s">
        <v>44</v>
      </c>
      <c r="O116" s="67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9" t="s">
        <v>244</v>
      </c>
      <c r="AT116" s="189" t="s">
        <v>240</v>
      </c>
      <c r="AU116" s="189" t="s">
        <v>83</v>
      </c>
      <c r="AY116" s="20" t="s">
        <v>238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20" t="s">
        <v>81</v>
      </c>
      <c r="BK116" s="190">
        <f>ROUND(I116*H116,2)</f>
        <v>0</v>
      </c>
      <c r="BL116" s="20" t="s">
        <v>244</v>
      </c>
      <c r="BM116" s="189" t="s">
        <v>267</v>
      </c>
    </row>
    <row r="117" spans="1:65" s="2" customFormat="1">
      <c r="A117" s="37"/>
      <c r="B117" s="38"/>
      <c r="C117" s="39"/>
      <c r="D117" s="191" t="s">
        <v>246</v>
      </c>
      <c r="E117" s="39"/>
      <c r="F117" s="192" t="s">
        <v>268</v>
      </c>
      <c r="G117" s="39"/>
      <c r="H117" s="39"/>
      <c r="I117" s="193"/>
      <c r="J117" s="39"/>
      <c r="K117" s="39"/>
      <c r="L117" s="42"/>
      <c r="M117" s="194"/>
      <c r="N117" s="195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246</v>
      </c>
      <c r="AU117" s="20" t="s">
        <v>83</v>
      </c>
    </row>
    <row r="118" spans="1:65" s="13" customFormat="1">
      <c r="B118" s="196"/>
      <c r="C118" s="197"/>
      <c r="D118" s="198" t="s">
        <v>248</v>
      </c>
      <c r="E118" s="199" t="s">
        <v>21</v>
      </c>
      <c r="F118" s="200" t="s">
        <v>269</v>
      </c>
      <c r="G118" s="197"/>
      <c r="H118" s="199" t="s">
        <v>21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248</v>
      </c>
      <c r="AU118" s="206" t="s">
        <v>83</v>
      </c>
      <c r="AV118" s="13" t="s">
        <v>81</v>
      </c>
      <c r="AW118" s="13" t="s">
        <v>34</v>
      </c>
      <c r="AX118" s="13" t="s">
        <v>73</v>
      </c>
      <c r="AY118" s="206" t="s">
        <v>238</v>
      </c>
    </row>
    <row r="119" spans="1:65" s="14" customFormat="1">
      <c r="B119" s="207"/>
      <c r="C119" s="208"/>
      <c r="D119" s="198" t="s">
        <v>248</v>
      </c>
      <c r="E119" s="209" t="s">
        <v>21</v>
      </c>
      <c r="F119" s="210" t="s">
        <v>270</v>
      </c>
      <c r="G119" s="208"/>
      <c r="H119" s="211">
        <v>2.1859999999999999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248</v>
      </c>
      <c r="AU119" s="217" t="s">
        <v>83</v>
      </c>
      <c r="AV119" s="14" t="s">
        <v>83</v>
      </c>
      <c r="AW119" s="14" t="s">
        <v>34</v>
      </c>
      <c r="AX119" s="14" t="s">
        <v>73</v>
      </c>
      <c r="AY119" s="217" t="s">
        <v>238</v>
      </c>
    </row>
    <row r="120" spans="1:65" s="14" customFormat="1">
      <c r="B120" s="207"/>
      <c r="C120" s="208"/>
      <c r="D120" s="198" t="s">
        <v>248</v>
      </c>
      <c r="E120" s="209" t="s">
        <v>21</v>
      </c>
      <c r="F120" s="210" t="s">
        <v>270</v>
      </c>
      <c r="G120" s="208"/>
      <c r="H120" s="211">
        <v>2.1859999999999999</v>
      </c>
      <c r="I120" s="212"/>
      <c r="J120" s="208"/>
      <c r="K120" s="208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248</v>
      </c>
      <c r="AU120" s="217" t="s">
        <v>83</v>
      </c>
      <c r="AV120" s="14" t="s">
        <v>83</v>
      </c>
      <c r="AW120" s="14" t="s">
        <v>34</v>
      </c>
      <c r="AX120" s="14" t="s">
        <v>73</v>
      </c>
      <c r="AY120" s="217" t="s">
        <v>238</v>
      </c>
    </row>
    <row r="121" spans="1:65" s="13" customFormat="1">
      <c r="B121" s="196"/>
      <c r="C121" s="197"/>
      <c r="D121" s="198" t="s">
        <v>248</v>
      </c>
      <c r="E121" s="199" t="s">
        <v>21</v>
      </c>
      <c r="F121" s="200" t="s">
        <v>249</v>
      </c>
      <c r="G121" s="197"/>
      <c r="H121" s="199" t="s">
        <v>21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248</v>
      </c>
      <c r="AU121" s="206" t="s">
        <v>83</v>
      </c>
      <c r="AV121" s="13" t="s">
        <v>81</v>
      </c>
      <c r="AW121" s="13" t="s">
        <v>34</v>
      </c>
      <c r="AX121" s="13" t="s">
        <v>73</v>
      </c>
      <c r="AY121" s="206" t="s">
        <v>238</v>
      </c>
    </row>
    <row r="122" spans="1:65" s="14" customFormat="1">
      <c r="B122" s="207"/>
      <c r="C122" s="208"/>
      <c r="D122" s="198" t="s">
        <v>248</v>
      </c>
      <c r="E122" s="209" t="s">
        <v>21</v>
      </c>
      <c r="F122" s="210" t="s">
        <v>271</v>
      </c>
      <c r="G122" s="208"/>
      <c r="H122" s="211">
        <v>3.234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248</v>
      </c>
      <c r="AU122" s="217" t="s">
        <v>83</v>
      </c>
      <c r="AV122" s="14" t="s">
        <v>83</v>
      </c>
      <c r="AW122" s="14" t="s">
        <v>34</v>
      </c>
      <c r="AX122" s="14" t="s">
        <v>73</v>
      </c>
      <c r="AY122" s="217" t="s">
        <v>238</v>
      </c>
    </row>
    <row r="123" spans="1:65" s="13" customFormat="1">
      <c r="B123" s="196"/>
      <c r="C123" s="197"/>
      <c r="D123" s="198" t="s">
        <v>248</v>
      </c>
      <c r="E123" s="199" t="s">
        <v>21</v>
      </c>
      <c r="F123" s="200" t="s">
        <v>272</v>
      </c>
      <c r="G123" s="197"/>
      <c r="H123" s="199" t="s">
        <v>21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248</v>
      </c>
      <c r="AU123" s="206" t="s">
        <v>83</v>
      </c>
      <c r="AV123" s="13" t="s">
        <v>81</v>
      </c>
      <c r="AW123" s="13" t="s">
        <v>34</v>
      </c>
      <c r="AX123" s="13" t="s">
        <v>73</v>
      </c>
      <c r="AY123" s="206" t="s">
        <v>238</v>
      </c>
    </row>
    <row r="124" spans="1:65" s="14" customFormat="1">
      <c r="B124" s="207"/>
      <c r="C124" s="208"/>
      <c r="D124" s="198" t="s">
        <v>248</v>
      </c>
      <c r="E124" s="209" t="s">
        <v>21</v>
      </c>
      <c r="F124" s="210" t="s">
        <v>273</v>
      </c>
      <c r="G124" s="208"/>
      <c r="H124" s="211">
        <v>1.498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248</v>
      </c>
      <c r="AU124" s="217" t="s">
        <v>83</v>
      </c>
      <c r="AV124" s="14" t="s">
        <v>83</v>
      </c>
      <c r="AW124" s="14" t="s">
        <v>34</v>
      </c>
      <c r="AX124" s="14" t="s">
        <v>73</v>
      </c>
      <c r="AY124" s="217" t="s">
        <v>238</v>
      </c>
    </row>
    <row r="125" spans="1:65" s="14" customFormat="1">
      <c r="B125" s="207"/>
      <c r="C125" s="208"/>
      <c r="D125" s="198" t="s">
        <v>248</v>
      </c>
      <c r="E125" s="209" t="s">
        <v>21</v>
      </c>
      <c r="F125" s="210" t="s">
        <v>274</v>
      </c>
      <c r="G125" s="208"/>
      <c r="H125" s="211">
        <v>4.8259999999999996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248</v>
      </c>
      <c r="AU125" s="217" t="s">
        <v>83</v>
      </c>
      <c r="AV125" s="14" t="s">
        <v>83</v>
      </c>
      <c r="AW125" s="14" t="s">
        <v>34</v>
      </c>
      <c r="AX125" s="14" t="s">
        <v>73</v>
      </c>
      <c r="AY125" s="217" t="s">
        <v>238</v>
      </c>
    </row>
    <row r="126" spans="1:65" s="14" customFormat="1">
      <c r="B126" s="207"/>
      <c r="C126" s="208"/>
      <c r="D126" s="198" t="s">
        <v>248</v>
      </c>
      <c r="E126" s="209" t="s">
        <v>21</v>
      </c>
      <c r="F126" s="210" t="s">
        <v>275</v>
      </c>
      <c r="G126" s="208"/>
      <c r="H126" s="211">
        <v>-0.255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248</v>
      </c>
      <c r="AU126" s="217" t="s">
        <v>83</v>
      </c>
      <c r="AV126" s="14" t="s">
        <v>83</v>
      </c>
      <c r="AW126" s="14" t="s">
        <v>34</v>
      </c>
      <c r="AX126" s="14" t="s">
        <v>73</v>
      </c>
      <c r="AY126" s="217" t="s">
        <v>238</v>
      </c>
    </row>
    <row r="127" spans="1:65" s="15" customFormat="1">
      <c r="B127" s="218"/>
      <c r="C127" s="219"/>
      <c r="D127" s="198" t="s">
        <v>248</v>
      </c>
      <c r="E127" s="220" t="s">
        <v>147</v>
      </c>
      <c r="F127" s="221" t="s">
        <v>257</v>
      </c>
      <c r="G127" s="219"/>
      <c r="H127" s="222">
        <v>13.675000000000001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248</v>
      </c>
      <c r="AU127" s="228" t="s">
        <v>83</v>
      </c>
      <c r="AV127" s="15" t="s">
        <v>258</v>
      </c>
      <c r="AW127" s="15" t="s">
        <v>34</v>
      </c>
      <c r="AX127" s="15" t="s">
        <v>73</v>
      </c>
      <c r="AY127" s="228" t="s">
        <v>238</v>
      </c>
    </row>
    <row r="128" spans="1:65" s="13" customFormat="1">
      <c r="B128" s="196"/>
      <c r="C128" s="197"/>
      <c r="D128" s="198" t="s">
        <v>248</v>
      </c>
      <c r="E128" s="199" t="s">
        <v>21</v>
      </c>
      <c r="F128" s="200" t="s">
        <v>276</v>
      </c>
      <c r="G128" s="197"/>
      <c r="H128" s="199" t="s">
        <v>21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248</v>
      </c>
      <c r="AU128" s="206" t="s">
        <v>83</v>
      </c>
      <c r="AV128" s="13" t="s">
        <v>81</v>
      </c>
      <c r="AW128" s="13" t="s">
        <v>34</v>
      </c>
      <c r="AX128" s="13" t="s">
        <v>73</v>
      </c>
      <c r="AY128" s="206" t="s">
        <v>238</v>
      </c>
    </row>
    <row r="129" spans="1:65" s="14" customFormat="1">
      <c r="B129" s="207"/>
      <c r="C129" s="208"/>
      <c r="D129" s="198" t="s">
        <v>248</v>
      </c>
      <c r="E129" s="209" t="s">
        <v>21</v>
      </c>
      <c r="F129" s="210" t="s">
        <v>277</v>
      </c>
      <c r="G129" s="208"/>
      <c r="H129" s="211">
        <v>-6.8380000000000001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248</v>
      </c>
      <c r="AU129" s="217" t="s">
        <v>83</v>
      </c>
      <c r="AV129" s="14" t="s">
        <v>83</v>
      </c>
      <c r="AW129" s="14" t="s">
        <v>34</v>
      </c>
      <c r="AX129" s="14" t="s">
        <v>73</v>
      </c>
      <c r="AY129" s="217" t="s">
        <v>238</v>
      </c>
    </row>
    <row r="130" spans="1:65" s="15" customFormat="1">
      <c r="B130" s="218"/>
      <c r="C130" s="219"/>
      <c r="D130" s="198" t="s">
        <v>248</v>
      </c>
      <c r="E130" s="220" t="s">
        <v>21</v>
      </c>
      <c r="F130" s="221" t="s">
        <v>257</v>
      </c>
      <c r="G130" s="219"/>
      <c r="H130" s="222">
        <v>-6.8380000000000001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248</v>
      </c>
      <c r="AU130" s="228" t="s">
        <v>83</v>
      </c>
      <c r="AV130" s="15" t="s">
        <v>258</v>
      </c>
      <c r="AW130" s="15" t="s">
        <v>34</v>
      </c>
      <c r="AX130" s="15" t="s">
        <v>73</v>
      </c>
      <c r="AY130" s="228" t="s">
        <v>238</v>
      </c>
    </row>
    <row r="131" spans="1:65" s="16" customFormat="1">
      <c r="B131" s="229"/>
      <c r="C131" s="230"/>
      <c r="D131" s="198" t="s">
        <v>248</v>
      </c>
      <c r="E131" s="231" t="s">
        <v>21</v>
      </c>
      <c r="F131" s="232" t="s">
        <v>259</v>
      </c>
      <c r="G131" s="230"/>
      <c r="H131" s="233">
        <v>6.8369999999999997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248</v>
      </c>
      <c r="AU131" s="239" t="s">
        <v>83</v>
      </c>
      <c r="AV131" s="16" t="s">
        <v>244</v>
      </c>
      <c r="AW131" s="16" t="s">
        <v>34</v>
      </c>
      <c r="AX131" s="16" t="s">
        <v>81</v>
      </c>
      <c r="AY131" s="239" t="s">
        <v>238</v>
      </c>
    </row>
    <row r="132" spans="1:65" s="2" customFormat="1" ht="49.15" customHeight="1">
      <c r="A132" s="37"/>
      <c r="B132" s="38"/>
      <c r="C132" s="178" t="s">
        <v>278</v>
      </c>
      <c r="D132" s="178" t="s">
        <v>240</v>
      </c>
      <c r="E132" s="179" t="s">
        <v>279</v>
      </c>
      <c r="F132" s="180" t="s">
        <v>280</v>
      </c>
      <c r="G132" s="181" t="s">
        <v>120</v>
      </c>
      <c r="H132" s="182">
        <v>6.8380000000000001</v>
      </c>
      <c r="I132" s="183"/>
      <c r="J132" s="184">
        <f>ROUND(I132*H132,2)</f>
        <v>0</v>
      </c>
      <c r="K132" s="180" t="s">
        <v>243</v>
      </c>
      <c r="L132" s="42"/>
      <c r="M132" s="185" t="s">
        <v>21</v>
      </c>
      <c r="N132" s="186" t="s">
        <v>44</v>
      </c>
      <c r="O132" s="67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9" t="s">
        <v>244</v>
      </c>
      <c r="AT132" s="189" t="s">
        <v>240</v>
      </c>
      <c r="AU132" s="189" t="s">
        <v>83</v>
      </c>
      <c r="AY132" s="20" t="s">
        <v>238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20" t="s">
        <v>81</v>
      </c>
      <c r="BK132" s="190">
        <f>ROUND(I132*H132,2)</f>
        <v>0</v>
      </c>
      <c r="BL132" s="20" t="s">
        <v>244</v>
      </c>
      <c r="BM132" s="189" t="s">
        <v>281</v>
      </c>
    </row>
    <row r="133" spans="1:65" s="2" customFormat="1">
      <c r="A133" s="37"/>
      <c r="B133" s="38"/>
      <c r="C133" s="39"/>
      <c r="D133" s="191" t="s">
        <v>246</v>
      </c>
      <c r="E133" s="39"/>
      <c r="F133" s="192" t="s">
        <v>282</v>
      </c>
      <c r="G133" s="39"/>
      <c r="H133" s="39"/>
      <c r="I133" s="193"/>
      <c r="J133" s="39"/>
      <c r="K133" s="39"/>
      <c r="L133" s="42"/>
      <c r="M133" s="194"/>
      <c r="N133" s="195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246</v>
      </c>
      <c r="AU133" s="20" t="s">
        <v>83</v>
      </c>
    </row>
    <row r="134" spans="1:65" s="13" customFormat="1">
      <c r="B134" s="196"/>
      <c r="C134" s="197"/>
      <c r="D134" s="198" t="s">
        <v>248</v>
      </c>
      <c r="E134" s="199" t="s">
        <v>21</v>
      </c>
      <c r="F134" s="200" t="s">
        <v>283</v>
      </c>
      <c r="G134" s="197"/>
      <c r="H134" s="199" t="s">
        <v>21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248</v>
      </c>
      <c r="AU134" s="206" t="s">
        <v>83</v>
      </c>
      <c r="AV134" s="13" t="s">
        <v>81</v>
      </c>
      <c r="AW134" s="13" t="s">
        <v>34</v>
      </c>
      <c r="AX134" s="13" t="s">
        <v>73</v>
      </c>
      <c r="AY134" s="206" t="s">
        <v>238</v>
      </c>
    </row>
    <row r="135" spans="1:65" s="14" customFormat="1">
      <c r="B135" s="207"/>
      <c r="C135" s="208"/>
      <c r="D135" s="198" t="s">
        <v>248</v>
      </c>
      <c r="E135" s="209" t="s">
        <v>21</v>
      </c>
      <c r="F135" s="210" t="s">
        <v>284</v>
      </c>
      <c r="G135" s="208"/>
      <c r="H135" s="211">
        <v>6.8380000000000001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248</v>
      </c>
      <c r="AU135" s="217" t="s">
        <v>83</v>
      </c>
      <c r="AV135" s="14" t="s">
        <v>83</v>
      </c>
      <c r="AW135" s="14" t="s">
        <v>34</v>
      </c>
      <c r="AX135" s="14" t="s">
        <v>81</v>
      </c>
      <c r="AY135" s="217" t="s">
        <v>238</v>
      </c>
    </row>
    <row r="136" spans="1:65" s="2" customFormat="1" ht="24.2" customHeight="1">
      <c r="A136" s="37"/>
      <c r="B136" s="38"/>
      <c r="C136" s="178" t="s">
        <v>285</v>
      </c>
      <c r="D136" s="178" t="s">
        <v>240</v>
      </c>
      <c r="E136" s="179" t="s">
        <v>286</v>
      </c>
      <c r="F136" s="180" t="s">
        <v>287</v>
      </c>
      <c r="G136" s="181" t="s">
        <v>120</v>
      </c>
      <c r="H136" s="182">
        <v>4.266</v>
      </c>
      <c r="I136" s="183"/>
      <c r="J136" s="184">
        <f>ROUND(I136*H136,2)</f>
        <v>0</v>
      </c>
      <c r="K136" s="180" t="s">
        <v>243</v>
      </c>
      <c r="L136" s="42"/>
      <c r="M136" s="185" t="s">
        <v>21</v>
      </c>
      <c r="N136" s="186" t="s">
        <v>44</v>
      </c>
      <c r="O136" s="67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9" t="s">
        <v>244</v>
      </c>
      <c r="AT136" s="189" t="s">
        <v>240</v>
      </c>
      <c r="AU136" s="189" t="s">
        <v>83</v>
      </c>
      <c r="AY136" s="20" t="s">
        <v>238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20" t="s">
        <v>81</v>
      </c>
      <c r="BK136" s="190">
        <f>ROUND(I136*H136,2)</f>
        <v>0</v>
      </c>
      <c r="BL136" s="20" t="s">
        <v>244</v>
      </c>
      <c r="BM136" s="189" t="s">
        <v>288</v>
      </c>
    </row>
    <row r="137" spans="1:65" s="2" customFormat="1">
      <c r="A137" s="37"/>
      <c r="B137" s="38"/>
      <c r="C137" s="39"/>
      <c r="D137" s="191" t="s">
        <v>246</v>
      </c>
      <c r="E137" s="39"/>
      <c r="F137" s="192" t="s">
        <v>289</v>
      </c>
      <c r="G137" s="39"/>
      <c r="H137" s="39"/>
      <c r="I137" s="193"/>
      <c r="J137" s="39"/>
      <c r="K137" s="39"/>
      <c r="L137" s="42"/>
      <c r="M137" s="194"/>
      <c r="N137" s="195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246</v>
      </c>
      <c r="AU137" s="20" t="s">
        <v>83</v>
      </c>
    </row>
    <row r="138" spans="1:65" s="13" customFormat="1">
      <c r="B138" s="196"/>
      <c r="C138" s="197"/>
      <c r="D138" s="198" t="s">
        <v>248</v>
      </c>
      <c r="E138" s="199" t="s">
        <v>21</v>
      </c>
      <c r="F138" s="200" t="s">
        <v>290</v>
      </c>
      <c r="G138" s="197"/>
      <c r="H138" s="199" t="s">
        <v>21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248</v>
      </c>
      <c r="AU138" s="206" t="s">
        <v>83</v>
      </c>
      <c r="AV138" s="13" t="s">
        <v>81</v>
      </c>
      <c r="AW138" s="13" t="s">
        <v>34</v>
      </c>
      <c r="AX138" s="13" t="s">
        <v>73</v>
      </c>
      <c r="AY138" s="206" t="s">
        <v>238</v>
      </c>
    </row>
    <row r="139" spans="1:65" s="14" customFormat="1">
      <c r="B139" s="207"/>
      <c r="C139" s="208"/>
      <c r="D139" s="198" t="s">
        <v>248</v>
      </c>
      <c r="E139" s="209" t="s">
        <v>21</v>
      </c>
      <c r="F139" s="210" t="s">
        <v>291</v>
      </c>
      <c r="G139" s="208"/>
      <c r="H139" s="211">
        <v>7.875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248</v>
      </c>
      <c r="AU139" s="217" t="s">
        <v>83</v>
      </c>
      <c r="AV139" s="14" t="s">
        <v>83</v>
      </c>
      <c r="AW139" s="14" t="s">
        <v>34</v>
      </c>
      <c r="AX139" s="14" t="s">
        <v>73</v>
      </c>
      <c r="AY139" s="217" t="s">
        <v>238</v>
      </c>
    </row>
    <row r="140" spans="1:65" s="13" customFormat="1">
      <c r="B140" s="196"/>
      <c r="C140" s="197"/>
      <c r="D140" s="198" t="s">
        <v>248</v>
      </c>
      <c r="E140" s="199" t="s">
        <v>21</v>
      </c>
      <c r="F140" s="200" t="s">
        <v>292</v>
      </c>
      <c r="G140" s="197"/>
      <c r="H140" s="199" t="s">
        <v>21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248</v>
      </c>
      <c r="AU140" s="206" t="s">
        <v>83</v>
      </c>
      <c r="AV140" s="13" t="s">
        <v>81</v>
      </c>
      <c r="AW140" s="13" t="s">
        <v>34</v>
      </c>
      <c r="AX140" s="13" t="s">
        <v>73</v>
      </c>
      <c r="AY140" s="206" t="s">
        <v>238</v>
      </c>
    </row>
    <row r="141" spans="1:65" s="14" customFormat="1">
      <c r="B141" s="207"/>
      <c r="C141" s="208"/>
      <c r="D141" s="198" t="s">
        <v>248</v>
      </c>
      <c r="E141" s="209" t="s">
        <v>21</v>
      </c>
      <c r="F141" s="210" t="s">
        <v>293</v>
      </c>
      <c r="G141" s="208"/>
      <c r="H141" s="211">
        <v>0.60799999999999998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248</v>
      </c>
      <c r="AU141" s="217" t="s">
        <v>83</v>
      </c>
      <c r="AV141" s="14" t="s">
        <v>83</v>
      </c>
      <c r="AW141" s="14" t="s">
        <v>34</v>
      </c>
      <c r="AX141" s="14" t="s">
        <v>73</v>
      </c>
      <c r="AY141" s="217" t="s">
        <v>238</v>
      </c>
    </row>
    <row r="142" spans="1:65" s="13" customFormat="1">
      <c r="B142" s="196"/>
      <c r="C142" s="197"/>
      <c r="D142" s="198" t="s">
        <v>248</v>
      </c>
      <c r="E142" s="199" t="s">
        <v>21</v>
      </c>
      <c r="F142" s="200" t="s">
        <v>294</v>
      </c>
      <c r="G142" s="197"/>
      <c r="H142" s="199" t="s">
        <v>21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248</v>
      </c>
      <c r="AU142" s="206" t="s">
        <v>83</v>
      </c>
      <c r="AV142" s="13" t="s">
        <v>81</v>
      </c>
      <c r="AW142" s="13" t="s">
        <v>34</v>
      </c>
      <c r="AX142" s="13" t="s">
        <v>73</v>
      </c>
      <c r="AY142" s="206" t="s">
        <v>238</v>
      </c>
    </row>
    <row r="143" spans="1:65" s="14" customFormat="1">
      <c r="B143" s="207"/>
      <c r="C143" s="208"/>
      <c r="D143" s="198" t="s">
        <v>248</v>
      </c>
      <c r="E143" s="209" t="s">
        <v>21</v>
      </c>
      <c r="F143" s="210" t="s">
        <v>295</v>
      </c>
      <c r="G143" s="208"/>
      <c r="H143" s="211">
        <v>0.05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248</v>
      </c>
      <c r="AU143" s="217" t="s">
        <v>83</v>
      </c>
      <c r="AV143" s="14" t="s">
        <v>83</v>
      </c>
      <c r="AW143" s="14" t="s">
        <v>34</v>
      </c>
      <c r="AX143" s="14" t="s">
        <v>73</v>
      </c>
      <c r="AY143" s="217" t="s">
        <v>238</v>
      </c>
    </row>
    <row r="144" spans="1:65" s="15" customFormat="1">
      <c r="B144" s="218"/>
      <c r="C144" s="219"/>
      <c r="D144" s="198" t="s">
        <v>248</v>
      </c>
      <c r="E144" s="220" t="s">
        <v>118</v>
      </c>
      <c r="F144" s="221" t="s">
        <v>257</v>
      </c>
      <c r="G144" s="219"/>
      <c r="H144" s="222">
        <v>8.5329999999999995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248</v>
      </c>
      <c r="AU144" s="228" t="s">
        <v>83</v>
      </c>
      <c r="AV144" s="15" t="s">
        <v>258</v>
      </c>
      <c r="AW144" s="15" t="s">
        <v>34</v>
      </c>
      <c r="AX144" s="15" t="s">
        <v>73</v>
      </c>
      <c r="AY144" s="228" t="s">
        <v>238</v>
      </c>
    </row>
    <row r="145" spans="1:65" s="13" customFormat="1">
      <c r="B145" s="196"/>
      <c r="C145" s="197"/>
      <c r="D145" s="198" t="s">
        <v>248</v>
      </c>
      <c r="E145" s="199" t="s">
        <v>21</v>
      </c>
      <c r="F145" s="200" t="s">
        <v>276</v>
      </c>
      <c r="G145" s="197"/>
      <c r="H145" s="199" t="s">
        <v>21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248</v>
      </c>
      <c r="AU145" s="206" t="s">
        <v>83</v>
      </c>
      <c r="AV145" s="13" t="s">
        <v>81</v>
      </c>
      <c r="AW145" s="13" t="s">
        <v>34</v>
      </c>
      <c r="AX145" s="13" t="s">
        <v>73</v>
      </c>
      <c r="AY145" s="206" t="s">
        <v>238</v>
      </c>
    </row>
    <row r="146" spans="1:65" s="14" customFormat="1">
      <c r="B146" s="207"/>
      <c r="C146" s="208"/>
      <c r="D146" s="198" t="s">
        <v>248</v>
      </c>
      <c r="E146" s="209" t="s">
        <v>21</v>
      </c>
      <c r="F146" s="210" t="s">
        <v>296</v>
      </c>
      <c r="G146" s="208"/>
      <c r="H146" s="211">
        <v>-4.2670000000000003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248</v>
      </c>
      <c r="AU146" s="217" t="s">
        <v>83</v>
      </c>
      <c r="AV146" s="14" t="s">
        <v>83</v>
      </c>
      <c r="AW146" s="14" t="s">
        <v>34</v>
      </c>
      <c r="AX146" s="14" t="s">
        <v>73</v>
      </c>
      <c r="AY146" s="217" t="s">
        <v>238</v>
      </c>
    </row>
    <row r="147" spans="1:65" s="15" customFormat="1">
      <c r="B147" s="218"/>
      <c r="C147" s="219"/>
      <c r="D147" s="198" t="s">
        <v>248</v>
      </c>
      <c r="E147" s="220" t="s">
        <v>21</v>
      </c>
      <c r="F147" s="221" t="s">
        <v>257</v>
      </c>
      <c r="G147" s="219"/>
      <c r="H147" s="222">
        <v>-4.2670000000000003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248</v>
      </c>
      <c r="AU147" s="228" t="s">
        <v>83</v>
      </c>
      <c r="AV147" s="15" t="s">
        <v>258</v>
      </c>
      <c r="AW147" s="15" t="s">
        <v>34</v>
      </c>
      <c r="AX147" s="15" t="s">
        <v>73</v>
      </c>
      <c r="AY147" s="228" t="s">
        <v>238</v>
      </c>
    </row>
    <row r="148" spans="1:65" s="16" customFormat="1">
      <c r="B148" s="229"/>
      <c r="C148" s="230"/>
      <c r="D148" s="198" t="s">
        <v>248</v>
      </c>
      <c r="E148" s="231" t="s">
        <v>21</v>
      </c>
      <c r="F148" s="232" t="s">
        <v>259</v>
      </c>
      <c r="G148" s="230"/>
      <c r="H148" s="233">
        <v>4.266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248</v>
      </c>
      <c r="AU148" s="239" t="s">
        <v>83</v>
      </c>
      <c r="AV148" s="16" t="s">
        <v>244</v>
      </c>
      <c r="AW148" s="16" t="s">
        <v>34</v>
      </c>
      <c r="AX148" s="16" t="s">
        <v>81</v>
      </c>
      <c r="AY148" s="239" t="s">
        <v>238</v>
      </c>
    </row>
    <row r="149" spans="1:65" s="2" customFormat="1" ht="24.2" customHeight="1">
      <c r="A149" s="37"/>
      <c r="B149" s="38"/>
      <c r="C149" s="178" t="s">
        <v>297</v>
      </c>
      <c r="D149" s="178" t="s">
        <v>240</v>
      </c>
      <c r="E149" s="179" t="s">
        <v>298</v>
      </c>
      <c r="F149" s="180" t="s">
        <v>299</v>
      </c>
      <c r="G149" s="181" t="s">
        <v>120</v>
      </c>
      <c r="H149" s="182">
        <v>4.2670000000000003</v>
      </c>
      <c r="I149" s="183"/>
      <c r="J149" s="184">
        <f>ROUND(I149*H149,2)</f>
        <v>0</v>
      </c>
      <c r="K149" s="180" t="s">
        <v>243</v>
      </c>
      <c r="L149" s="42"/>
      <c r="M149" s="185" t="s">
        <v>21</v>
      </c>
      <c r="N149" s="186" t="s">
        <v>44</v>
      </c>
      <c r="O149" s="67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9" t="s">
        <v>244</v>
      </c>
      <c r="AT149" s="189" t="s">
        <v>240</v>
      </c>
      <c r="AU149" s="189" t="s">
        <v>83</v>
      </c>
      <c r="AY149" s="20" t="s">
        <v>238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20" t="s">
        <v>81</v>
      </c>
      <c r="BK149" s="190">
        <f>ROUND(I149*H149,2)</f>
        <v>0</v>
      </c>
      <c r="BL149" s="20" t="s">
        <v>244</v>
      </c>
      <c r="BM149" s="189" t="s">
        <v>300</v>
      </c>
    </row>
    <row r="150" spans="1:65" s="2" customFormat="1">
      <c r="A150" s="37"/>
      <c r="B150" s="38"/>
      <c r="C150" s="39"/>
      <c r="D150" s="191" t="s">
        <v>246</v>
      </c>
      <c r="E150" s="39"/>
      <c r="F150" s="192" t="s">
        <v>301</v>
      </c>
      <c r="G150" s="39"/>
      <c r="H150" s="39"/>
      <c r="I150" s="193"/>
      <c r="J150" s="39"/>
      <c r="K150" s="39"/>
      <c r="L150" s="42"/>
      <c r="M150" s="194"/>
      <c r="N150" s="195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246</v>
      </c>
      <c r="AU150" s="20" t="s">
        <v>83</v>
      </c>
    </row>
    <row r="151" spans="1:65" s="13" customFormat="1">
      <c r="B151" s="196"/>
      <c r="C151" s="197"/>
      <c r="D151" s="198" t="s">
        <v>248</v>
      </c>
      <c r="E151" s="199" t="s">
        <v>21</v>
      </c>
      <c r="F151" s="200" t="s">
        <v>283</v>
      </c>
      <c r="G151" s="197"/>
      <c r="H151" s="199" t="s">
        <v>21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248</v>
      </c>
      <c r="AU151" s="206" t="s">
        <v>83</v>
      </c>
      <c r="AV151" s="13" t="s">
        <v>81</v>
      </c>
      <c r="AW151" s="13" t="s">
        <v>34</v>
      </c>
      <c r="AX151" s="13" t="s">
        <v>73</v>
      </c>
      <c r="AY151" s="206" t="s">
        <v>238</v>
      </c>
    </row>
    <row r="152" spans="1:65" s="14" customFormat="1">
      <c r="B152" s="207"/>
      <c r="C152" s="208"/>
      <c r="D152" s="198" t="s">
        <v>248</v>
      </c>
      <c r="E152" s="209" t="s">
        <v>21</v>
      </c>
      <c r="F152" s="210" t="s">
        <v>302</v>
      </c>
      <c r="G152" s="208"/>
      <c r="H152" s="211">
        <v>4.2670000000000003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248</v>
      </c>
      <c r="AU152" s="217" t="s">
        <v>83</v>
      </c>
      <c r="AV152" s="14" t="s">
        <v>83</v>
      </c>
      <c r="AW152" s="14" t="s">
        <v>34</v>
      </c>
      <c r="AX152" s="14" t="s">
        <v>81</v>
      </c>
      <c r="AY152" s="217" t="s">
        <v>238</v>
      </c>
    </row>
    <row r="153" spans="1:65" s="2" customFormat="1" ht="55.5" customHeight="1">
      <c r="A153" s="37"/>
      <c r="B153" s="38"/>
      <c r="C153" s="178" t="s">
        <v>303</v>
      </c>
      <c r="D153" s="178" t="s">
        <v>240</v>
      </c>
      <c r="E153" s="179" t="s">
        <v>304</v>
      </c>
      <c r="F153" s="180" t="s">
        <v>305</v>
      </c>
      <c r="G153" s="181" t="s">
        <v>120</v>
      </c>
      <c r="H153" s="182">
        <v>4.2670000000000003</v>
      </c>
      <c r="I153" s="183"/>
      <c r="J153" s="184">
        <f>ROUND(I153*H153,2)</f>
        <v>0</v>
      </c>
      <c r="K153" s="180" t="s">
        <v>243</v>
      </c>
      <c r="L153" s="42"/>
      <c r="M153" s="185" t="s">
        <v>21</v>
      </c>
      <c r="N153" s="186" t="s">
        <v>44</v>
      </c>
      <c r="O153" s="67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9" t="s">
        <v>244</v>
      </c>
      <c r="AT153" s="189" t="s">
        <v>240</v>
      </c>
      <c r="AU153" s="189" t="s">
        <v>83</v>
      </c>
      <c r="AY153" s="20" t="s">
        <v>238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20" t="s">
        <v>81</v>
      </c>
      <c r="BK153" s="190">
        <f>ROUND(I153*H153,2)</f>
        <v>0</v>
      </c>
      <c r="BL153" s="20" t="s">
        <v>244</v>
      </c>
      <c r="BM153" s="189" t="s">
        <v>306</v>
      </c>
    </row>
    <row r="154" spans="1:65" s="2" customFormat="1">
      <c r="A154" s="37"/>
      <c r="B154" s="38"/>
      <c r="C154" s="39"/>
      <c r="D154" s="191" t="s">
        <v>246</v>
      </c>
      <c r="E154" s="39"/>
      <c r="F154" s="192" t="s">
        <v>307</v>
      </c>
      <c r="G154" s="39"/>
      <c r="H154" s="39"/>
      <c r="I154" s="193"/>
      <c r="J154" s="39"/>
      <c r="K154" s="39"/>
      <c r="L154" s="42"/>
      <c r="M154" s="194"/>
      <c r="N154" s="195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20" t="s">
        <v>246</v>
      </c>
      <c r="AU154" s="20" t="s">
        <v>83</v>
      </c>
    </row>
    <row r="155" spans="1:65" s="14" customFormat="1">
      <c r="B155" s="207"/>
      <c r="C155" s="208"/>
      <c r="D155" s="198" t="s">
        <v>248</v>
      </c>
      <c r="E155" s="209" t="s">
        <v>21</v>
      </c>
      <c r="F155" s="210" t="s">
        <v>302</v>
      </c>
      <c r="G155" s="208"/>
      <c r="H155" s="211">
        <v>4.2670000000000003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248</v>
      </c>
      <c r="AU155" s="217" t="s">
        <v>83</v>
      </c>
      <c r="AV155" s="14" t="s">
        <v>83</v>
      </c>
      <c r="AW155" s="14" t="s">
        <v>34</v>
      </c>
      <c r="AX155" s="14" t="s">
        <v>81</v>
      </c>
      <c r="AY155" s="217" t="s">
        <v>238</v>
      </c>
    </row>
    <row r="156" spans="1:65" s="2" customFormat="1" ht="55.5" customHeight="1">
      <c r="A156" s="37"/>
      <c r="B156" s="38"/>
      <c r="C156" s="178" t="s">
        <v>308</v>
      </c>
      <c r="D156" s="178" t="s">
        <v>240</v>
      </c>
      <c r="E156" s="179" t="s">
        <v>309</v>
      </c>
      <c r="F156" s="180" t="s">
        <v>310</v>
      </c>
      <c r="G156" s="181" t="s">
        <v>120</v>
      </c>
      <c r="H156" s="182">
        <v>4.2670000000000003</v>
      </c>
      <c r="I156" s="183"/>
      <c r="J156" s="184">
        <f>ROUND(I156*H156,2)</f>
        <v>0</v>
      </c>
      <c r="K156" s="180" t="s">
        <v>243</v>
      </c>
      <c r="L156" s="42"/>
      <c r="M156" s="185" t="s">
        <v>21</v>
      </c>
      <c r="N156" s="186" t="s">
        <v>44</v>
      </c>
      <c r="O156" s="67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9" t="s">
        <v>244</v>
      </c>
      <c r="AT156" s="189" t="s">
        <v>240</v>
      </c>
      <c r="AU156" s="189" t="s">
        <v>83</v>
      </c>
      <c r="AY156" s="20" t="s">
        <v>238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20" t="s">
        <v>81</v>
      </c>
      <c r="BK156" s="190">
        <f>ROUND(I156*H156,2)</f>
        <v>0</v>
      </c>
      <c r="BL156" s="20" t="s">
        <v>244</v>
      </c>
      <c r="BM156" s="189" t="s">
        <v>311</v>
      </c>
    </row>
    <row r="157" spans="1:65" s="2" customFormat="1">
      <c r="A157" s="37"/>
      <c r="B157" s="38"/>
      <c r="C157" s="39"/>
      <c r="D157" s="191" t="s">
        <v>246</v>
      </c>
      <c r="E157" s="39"/>
      <c r="F157" s="192" t="s">
        <v>312</v>
      </c>
      <c r="G157" s="39"/>
      <c r="H157" s="39"/>
      <c r="I157" s="193"/>
      <c r="J157" s="39"/>
      <c r="K157" s="39"/>
      <c r="L157" s="42"/>
      <c r="M157" s="194"/>
      <c r="N157" s="195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246</v>
      </c>
      <c r="AU157" s="20" t="s">
        <v>83</v>
      </c>
    </row>
    <row r="158" spans="1:65" s="14" customFormat="1">
      <c r="B158" s="207"/>
      <c r="C158" s="208"/>
      <c r="D158" s="198" t="s">
        <v>248</v>
      </c>
      <c r="E158" s="209" t="s">
        <v>21</v>
      </c>
      <c r="F158" s="210" t="s">
        <v>302</v>
      </c>
      <c r="G158" s="208"/>
      <c r="H158" s="211">
        <v>4.2670000000000003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248</v>
      </c>
      <c r="AU158" s="217" t="s">
        <v>83</v>
      </c>
      <c r="AV158" s="14" t="s">
        <v>83</v>
      </c>
      <c r="AW158" s="14" t="s">
        <v>34</v>
      </c>
      <c r="AX158" s="14" t="s">
        <v>81</v>
      </c>
      <c r="AY158" s="217" t="s">
        <v>238</v>
      </c>
    </row>
    <row r="159" spans="1:65" s="2" customFormat="1" ht="55.5" customHeight="1">
      <c r="A159" s="37"/>
      <c r="B159" s="38"/>
      <c r="C159" s="178" t="s">
        <v>313</v>
      </c>
      <c r="D159" s="178" t="s">
        <v>240</v>
      </c>
      <c r="E159" s="179" t="s">
        <v>314</v>
      </c>
      <c r="F159" s="180" t="s">
        <v>315</v>
      </c>
      <c r="G159" s="181" t="s">
        <v>120</v>
      </c>
      <c r="H159" s="182">
        <v>4.2670000000000003</v>
      </c>
      <c r="I159" s="183"/>
      <c r="J159" s="184">
        <f>ROUND(I159*H159,2)</f>
        <v>0</v>
      </c>
      <c r="K159" s="180" t="s">
        <v>243</v>
      </c>
      <c r="L159" s="42"/>
      <c r="M159" s="185" t="s">
        <v>21</v>
      </c>
      <c r="N159" s="186" t="s">
        <v>44</v>
      </c>
      <c r="O159" s="67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9" t="s">
        <v>244</v>
      </c>
      <c r="AT159" s="189" t="s">
        <v>240</v>
      </c>
      <c r="AU159" s="189" t="s">
        <v>83</v>
      </c>
      <c r="AY159" s="20" t="s">
        <v>238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20" t="s">
        <v>81</v>
      </c>
      <c r="BK159" s="190">
        <f>ROUND(I159*H159,2)</f>
        <v>0</v>
      </c>
      <c r="BL159" s="20" t="s">
        <v>244</v>
      </c>
      <c r="BM159" s="189" t="s">
        <v>316</v>
      </c>
    </row>
    <row r="160" spans="1:65" s="2" customFormat="1">
      <c r="A160" s="37"/>
      <c r="B160" s="38"/>
      <c r="C160" s="39"/>
      <c r="D160" s="191" t="s">
        <v>246</v>
      </c>
      <c r="E160" s="39"/>
      <c r="F160" s="192" t="s">
        <v>317</v>
      </c>
      <c r="G160" s="39"/>
      <c r="H160" s="39"/>
      <c r="I160" s="193"/>
      <c r="J160" s="39"/>
      <c r="K160" s="39"/>
      <c r="L160" s="42"/>
      <c r="M160" s="194"/>
      <c r="N160" s="195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246</v>
      </c>
      <c r="AU160" s="20" t="s">
        <v>83</v>
      </c>
    </row>
    <row r="161" spans="1:65" s="14" customFormat="1">
      <c r="B161" s="207"/>
      <c r="C161" s="208"/>
      <c r="D161" s="198" t="s">
        <v>248</v>
      </c>
      <c r="E161" s="209" t="s">
        <v>21</v>
      </c>
      <c r="F161" s="210" t="s">
        <v>302</v>
      </c>
      <c r="G161" s="208"/>
      <c r="H161" s="211">
        <v>4.2670000000000003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248</v>
      </c>
      <c r="AU161" s="217" t="s">
        <v>83</v>
      </c>
      <c r="AV161" s="14" t="s">
        <v>83</v>
      </c>
      <c r="AW161" s="14" t="s">
        <v>34</v>
      </c>
      <c r="AX161" s="14" t="s">
        <v>81</v>
      </c>
      <c r="AY161" s="217" t="s">
        <v>238</v>
      </c>
    </row>
    <row r="162" spans="1:65" s="2" customFormat="1" ht="55.5" customHeight="1">
      <c r="A162" s="37"/>
      <c r="B162" s="38"/>
      <c r="C162" s="178" t="s">
        <v>318</v>
      </c>
      <c r="D162" s="178" t="s">
        <v>240</v>
      </c>
      <c r="E162" s="179" t="s">
        <v>319</v>
      </c>
      <c r="F162" s="180" t="s">
        <v>320</v>
      </c>
      <c r="G162" s="181" t="s">
        <v>120</v>
      </c>
      <c r="H162" s="182">
        <v>4.2670000000000003</v>
      </c>
      <c r="I162" s="183"/>
      <c r="J162" s="184">
        <f>ROUND(I162*H162,2)</f>
        <v>0</v>
      </c>
      <c r="K162" s="180" t="s">
        <v>243</v>
      </c>
      <c r="L162" s="42"/>
      <c r="M162" s="185" t="s">
        <v>21</v>
      </c>
      <c r="N162" s="186" t="s">
        <v>44</v>
      </c>
      <c r="O162" s="67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9" t="s">
        <v>244</v>
      </c>
      <c r="AT162" s="189" t="s">
        <v>240</v>
      </c>
      <c r="AU162" s="189" t="s">
        <v>83</v>
      </c>
      <c r="AY162" s="20" t="s">
        <v>238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20" t="s">
        <v>81</v>
      </c>
      <c r="BK162" s="190">
        <f>ROUND(I162*H162,2)</f>
        <v>0</v>
      </c>
      <c r="BL162" s="20" t="s">
        <v>244</v>
      </c>
      <c r="BM162" s="189" t="s">
        <v>321</v>
      </c>
    </row>
    <row r="163" spans="1:65" s="2" customFormat="1">
      <c r="A163" s="37"/>
      <c r="B163" s="38"/>
      <c r="C163" s="39"/>
      <c r="D163" s="191" t="s">
        <v>246</v>
      </c>
      <c r="E163" s="39"/>
      <c r="F163" s="192" t="s">
        <v>322</v>
      </c>
      <c r="G163" s="39"/>
      <c r="H163" s="39"/>
      <c r="I163" s="193"/>
      <c r="J163" s="39"/>
      <c r="K163" s="39"/>
      <c r="L163" s="42"/>
      <c r="M163" s="194"/>
      <c r="N163" s="195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246</v>
      </c>
      <c r="AU163" s="20" t="s">
        <v>83</v>
      </c>
    </row>
    <row r="164" spans="1:65" s="14" customFormat="1">
      <c r="B164" s="207"/>
      <c r="C164" s="208"/>
      <c r="D164" s="198" t="s">
        <v>248</v>
      </c>
      <c r="E164" s="209" t="s">
        <v>21</v>
      </c>
      <c r="F164" s="210" t="s">
        <v>302</v>
      </c>
      <c r="G164" s="208"/>
      <c r="H164" s="211">
        <v>4.2670000000000003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248</v>
      </c>
      <c r="AU164" s="217" t="s">
        <v>83</v>
      </c>
      <c r="AV164" s="14" t="s">
        <v>83</v>
      </c>
      <c r="AW164" s="14" t="s">
        <v>34</v>
      </c>
      <c r="AX164" s="14" t="s">
        <v>81</v>
      </c>
      <c r="AY164" s="217" t="s">
        <v>238</v>
      </c>
    </row>
    <row r="165" spans="1:65" s="2" customFormat="1" ht="62.65" customHeight="1">
      <c r="A165" s="37"/>
      <c r="B165" s="38"/>
      <c r="C165" s="178" t="s">
        <v>323</v>
      </c>
      <c r="D165" s="178" t="s">
        <v>240</v>
      </c>
      <c r="E165" s="179" t="s">
        <v>324</v>
      </c>
      <c r="F165" s="180" t="s">
        <v>325</v>
      </c>
      <c r="G165" s="181" t="s">
        <v>120</v>
      </c>
      <c r="H165" s="182">
        <v>3.6779999999999999</v>
      </c>
      <c r="I165" s="183"/>
      <c r="J165" s="184">
        <f>ROUND(I165*H165,2)</f>
        <v>0</v>
      </c>
      <c r="K165" s="180" t="s">
        <v>243</v>
      </c>
      <c r="L165" s="42"/>
      <c r="M165" s="185" t="s">
        <v>21</v>
      </c>
      <c r="N165" s="186" t="s">
        <v>44</v>
      </c>
      <c r="O165" s="67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9" t="s">
        <v>244</v>
      </c>
      <c r="AT165" s="189" t="s">
        <v>240</v>
      </c>
      <c r="AU165" s="189" t="s">
        <v>83</v>
      </c>
      <c r="AY165" s="20" t="s">
        <v>238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20" t="s">
        <v>81</v>
      </c>
      <c r="BK165" s="190">
        <f>ROUND(I165*H165,2)</f>
        <v>0</v>
      </c>
      <c r="BL165" s="20" t="s">
        <v>244</v>
      </c>
      <c r="BM165" s="189" t="s">
        <v>326</v>
      </c>
    </row>
    <row r="166" spans="1:65" s="2" customFormat="1">
      <c r="A166" s="37"/>
      <c r="B166" s="38"/>
      <c r="C166" s="39"/>
      <c r="D166" s="191" t="s">
        <v>246</v>
      </c>
      <c r="E166" s="39"/>
      <c r="F166" s="192" t="s">
        <v>327</v>
      </c>
      <c r="G166" s="39"/>
      <c r="H166" s="39"/>
      <c r="I166" s="193"/>
      <c r="J166" s="39"/>
      <c r="K166" s="39"/>
      <c r="L166" s="42"/>
      <c r="M166" s="194"/>
      <c r="N166" s="195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246</v>
      </c>
      <c r="AU166" s="20" t="s">
        <v>83</v>
      </c>
    </row>
    <row r="167" spans="1:65" s="14" customFormat="1">
      <c r="B167" s="207"/>
      <c r="C167" s="208"/>
      <c r="D167" s="198" t="s">
        <v>248</v>
      </c>
      <c r="E167" s="209" t="s">
        <v>21</v>
      </c>
      <c r="F167" s="210" t="s">
        <v>328</v>
      </c>
      <c r="G167" s="208"/>
      <c r="H167" s="211">
        <v>3.6779999999999999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248</v>
      </c>
      <c r="AU167" s="217" t="s">
        <v>83</v>
      </c>
      <c r="AV167" s="14" t="s">
        <v>83</v>
      </c>
      <c r="AW167" s="14" t="s">
        <v>34</v>
      </c>
      <c r="AX167" s="14" t="s">
        <v>81</v>
      </c>
      <c r="AY167" s="217" t="s">
        <v>238</v>
      </c>
    </row>
    <row r="168" spans="1:65" s="2" customFormat="1" ht="66.75" customHeight="1">
      <c r="A168" s="37"/>
      <c r="B168" s="38"/>
      <c r="C168" s="178" t="s">
        <v>329</v>
      </c>
      <c r="D168" s="178" t="s">
        <v>240</v>
      </c>
      <c r="E168" s="179" t="s">
        <v>330</v>
      </c>
      <c r="F168" s="180" t="s">
        <v>331</v>
      </c>
      <c r="G168" s="181" t="s">
        <v>120</v>
      </c>
      <c r="H168" s="182">
        <v>36.78</v>
      </c>
      <c r="I168" s="183"/>
      <c r="J168" s="184">
        <f>ROUND(I168*H168,2)</f>
        <v>0</v>
      </c>
      <c r="K168" s="180" t="s">
        <v>243</v>
      </c>
      <c r="L168" s="42"/>
      <c r="M168" s="185" t="s">
        <v>21</v>
      </c>
      <c r="N168" s="186" t="s">
        <v>44</v>
      </c>
      <c r="O168" s="67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9" t="s">
        <v>244</v>
      </c>
      <c r="AT168" s="189" t="s">
        <v>240</v>
      </c>
      <c r="AU168" s="189" t="s">
        <v>83</v>
      </c>
      <c r="AY168" s="20" t="s">
        <v>238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20" t="s">
        <v>81</v>
      </c>
      <c r="BK168" s="190">
        <f>ROUND(I168*H168,2)</f>
        <v>0</v>
      </c>
      <c r="BL168" s="20" t="s">
        <v>244</v>
      </c>
      <c r="BM168" s="189" t="s">
        <v>332</v>
      </c>
    </row>
    <row r="169" spans="1:65" s="2" customFormat="1">
      <c r="A169" s="37"/>
      <c r="B169" s="38"/>
      <c r="C169" s="39"/>
      <c r="D169" s="191" t="s">
        <v>246</v>
      </c>
      <c r="E169" s="39"/>
      <c r="F169" s="192" t="s">
        <v>333</v>
      </c>
      <c r="G169" s="39"/>
      <c r="H169" s="39"/>
      <c r="I169" s="193"/>
      <c r="J169" s="39"/>
      <c r="K169" s="39"/>
      <c r="L169" s="42"/>
      <c r="M169" s="194"/>
      <c r="N169" s="195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246</v>
      </c>
      <c r="AU169" s="20" t="s">
        <v>83</v>
      </c>
    </row>
    <row r="170" spans="1:65" s="14" customFormat="1">
      <c r="B170" s="207"/>
      <c r="C170" s="208"/>
      <c r="D170" s="198" t="s">
        <v>248</v>
      </c>
      <c r="E170" s="209" t="s">
        <v>21</v>
      </c>
      <c r="F170" s="210" t="s">
        <v>328</v>
      </c>
      <c r="G170" s="208"/>
      <c r="H170" s="211">
        <v>3.6779999999999999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248</v>
      </c>
      <c r="AU170" s="217" t="s">
        <v>83</v>
      </c>
      <c r="AV170" s="14" t="s">
        <v>83</v>
      </c>
      <c r="AW170" s="14" t="s">
        <v>34</v>
      </c>
      <c r="AX170" s="14" t="s">
        <v>81</v>
      </c>
      <c r="AY170" s="217" t="s">
        <v>238</v>
      </c>
    </row>
    <row r="171" spans="1:65" s="14" customFormat="1">
      <c r="B171" s="207"/>
      <c r="C171" s="208"/>
      <c r="D171" s="198" t="s">
        <v>248</v>
      </c>
      <c r="E171" s="208"/>
      <c r="F171" s="210" t="s">
        <v>334</v>
      </c>
      <c r="G171" s="208"/>
      <c r="H171" s="211">
        <v>36.78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248</v>
      </c>
      <c r="AU171" s="217" t="s">
        <v>83</v>
      </c>
      <c r="AV171" s="14" t="s">
        <v>83</v>
      </c>
      <c r="AW171" s="14" t="s">
        <v>4</v>
      </c>
      <c r="AX171" s="14" t="s">
        <v>81</v>
      </c>
      <c r="AY171" s="217" t="s">
        <v>238</v>
      </c>
    </row>
    <row r="172" spans="1:65" s="2" customFormat="1" ht="62.65" customHeight="1">
      <c r="A172" s="37"/>
      <c r="B172" s="38"/>
      <c r="C172" s="178" t="s">
        <v>335</v>
      </c>
      <c r="D172" s="178" t="s">
        <v>240</v>
      </c>
      <c r="E172" s="179" t="s">
        <v>336</v>
      </c>
      <c r="F172" s="180" t="s">
        <v>337</v>
      </c>
      <c r="G172" s="181" t="s">
        <v>120</v>
      </c>
      <c r="H172" s="182">
        <v>3.6779999999999999</v>
      </c>
      <c r="I172" s="183"/>
      <c r="J172" s="184">
        <f>ROUND(I172*H172,2)</f>
        <v>0</v>
      </c>
      <c r="K172" s="180" t="s">
        <v>243</v>
      </c>
      <c r="L172" s="42"/>
      <c r="M172" s="185" t="s">
        <v>21</v>
      </c>
      <c r="N172" s="186" t="s">
        <v>44</v>
      </c>
      <c r="O172" s="67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9" t="s">
        <v>244</v>
      </c>
      <c r="AT172" s="189" t="s">
        <v>240</v>
      </c>
      <c r="AU172" s="189" t="s">
        <v>83</v>
      </c>
      <c r="AY172" s="20" t="s">
        <v>238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20" t="s">
        <v>81</v>
      </c>
      <c r="BK172" s="190">
        <f>ROUND(I172*H172,2)</f>
        <v>0</v>
      </c>
      <c r="BL172" s="20" t="s">
        <v>244</v>
      </c>
      <c r="BM172" s="189" t="s">
        <v>338</v>
      </c>
    </row>
    <row r="173" spans="1:65" s="2" customFormat="1">
      <c r="A173" s="37"/>
      <c r="B173" s="38"/>
      <c r="C173" s="39"/>
      <c r="D173" s="191" t="s">
        <v>246</v>
      </c>
      <c r="E173" s="39"/>
      <c r="F173" s="192" t="s">
        <v>339</v>
      </c>
      <c r="G173" s="39"/>
      <c r="H173" s="39"/>
      <c r="I173" s="193"/>
      <c r="J173" s="39"/>
      <c r="K173" s="39"/>
      <c r="L173" s="42"/>
      <c r="M173" s="194"/>
      <c r="N173" s="195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246</v>
      </c>
      <c r="AU173" s="20" t="s">
        <v>83</v>
      </c>
    </row>
    <row r="174" spans="1:65" s="14" customFormat="1">
      <c r="B174" s="207"/>
      <c r="C174" s="208"/>
      <c r="D174" s="198" t="s">
        <v>248</v>
      </c>
      <c r="E174" s="209" t="s">
        <v>21</v>
      </c>
      <c r="F174" s="210" t="s">
        <v>328</v>
      </c>
      <c r="G174" s="208"/>
      <c r="H174" s="211">
        <v>3.6779999999999999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248</v>
      </c>
      <c r="AU174" s="217" t="s">
        <v>83</v>
      </c>
      <c r="AV174" s="14" t="s">
        <v>83</v>
      </c>
      <c r="AW174" s="14" t="s">
        <v>34</v>
      </c>
      <c r="AX174" s="14" t="s">
        <v>81</v>
      </c>
      <c r="AY174" s="217" t="s">
        <v>238</v>
      </c>
    </row>
    <row r="175" spans="1:65" s="2" customFormat="1" ht="66.75" customHeight="1">
      <c r="A175" s="37"/>
      <c r="B175" s="38"/>
      <c r="C175" s="178" t="s">
        <v>8</v>
      </c>
      <c r="D175" s="178" t="s">
        <v>240</v>
      </c>
      <c r="E175" s="179" t="s">
        <v>340</v>
      </c>
      <c r="F175" s="180" t="s">
        <v>341</v>
      </c>
      <c r="G175" s="181" t="s">
        <v>120</v>
      </c>
      <c r="H175" s="182">
        <v>36.78</v>
      </c>
      <c r="I175" s="183"/>
      <c r="J175" s="184">
        <f>ROUND(I175*H175,2)</f>
        <v>0</v>
      </c>
      <c r="K175" s="180" t="s">
        <v>243</v>
      </c>
      <c r="L175" s="42"/>
      <c r="M175" s="185" t="s">
        <v>21</v>
      </c>
      <c r="N175" s="186" t="s">
        <v>44</v>
      </c>
      <c r="O175" s="67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9" t="s">
        <v>244</v>
      </c>
      <c r="AT175" s="189" t="s">
        <v>240</v>
      </c>
      <c r="AU175" s="189" t="s">
        <v>83</v>
      </c>
      <c r="AY175" s="20" t="s">
        <v>238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20" t="s">
        <v>81</v>
      </c>
      <c r="BK175" s="190">
        <f>ROUND(I175*H175,2)</f>
        <v>0</v>
      </c>
      <c r="BL175" s="20" t="s">
        <v>244</v>
      </c>
      <c r="BM175" s="189" t="s">
        <v>342</v>
      </c>
    </row>
    <row r="176" spans="1:65" s="2" customFormat="1">
      <c r="A176" s="37"/>
      <c r="B176" s="38"/>
      <c r="C176" s="39"/>
      <c r="D176" s="191" t="s">
        <v>246</v>
      </c>
      <c r="E176" s="39"/>
      <c r="F176" s="192" t="s">
        <v>343</v>
      </c>
      <c r="G176" s="39"/>
      <c r="H176" s="39"/>
      <c r="I176" s="193"/>
      <c r="J176" s="39"/>
      <c r="K176" s="39"/>
      <c r="L176" s="42"/>
      <c r="M176" s="194"/>
      <c r="N176" s="195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246</v>
      </c>
      <c r="AU176" s="20" t="s">
        <v>83</v>
      </c>
    </row>
    <row r="177" spans="1:65" s="14" customFormat="1">
      <c r="B177" s="207"/>
      <c r="C177" s="208"/>
      <c r="D177" s="198" t="s">
        <v>248</v>
      </c>
      <c r="E177" s="209" t="s">
        <v>21</v>
      </c>
      <c r="F177" s="210" t="s">
        <v>328</v>
      </c>
      <c r="G177" s="208"/>
      <c r="H177" s="211">
        <v>3.6779999999999999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248</v>
      </c>
      <c r="AU177" s="217" t="s">
        <v>83</v>
      </c>
      <c r="AV177" s="14" t="s">
        <v>83</v>
      </c>
      <c r="AW177" s="14" t="s">
        <v>34</v>
      </c>
      <c r="AX177" s="14" t="s">
        <v>81</v>
      </c>
      <c r="AY177" s="217" t="s">
        <v>238</v>
      </c>
    </row>
    <row r="178" spans="1:65" s="14" customFormat="1">
      <c r="B178" s="207"/>
      <c r="C178" s="208"/>
      <c r="D178" s="198" t="s">
        <v>248</v>
      </c>
      <c r="E178" s="208"/>
      <c r="F178" s="210" t="s">
        <v>334</v>
      </c>
      <c r="G178" s="208"/>
      <c r="H178" s="211">
        <v>36.78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248</v>
      </c>
      <c r="AU178" s="217" t="s">
        <v>83</v>
      </c>
      <c r="AV178" s="14" t="s">
        <v>83</v>
      </c>
      <c r="AW178" s="14" t="s">
        <v>4</v>
      </c>
      <c r="AX178" s="14" t="s">
        <v>81</v>
      </c>
      <c r="AY178" s="217" t="s">
        <v>238</v>
      </c>
    </row>
    <row r="179" spans="1:65" s="2" customFormat="1" ht="44.25" customHeight="1">
      <c r="A179" s="37"/>
      <c r="B179" s="38"/>
      <c r="C179" s="178" t="s">
        <v>344</v>
      </c>
      <c r="D179" s="178" t="s">
        <v>240</v>
      </c>
      <c r="E179" s="179" t="s">
        <v>345</v>
      </c>
      <c r="F179" s="180" t="s">
        <v>346</v>
      </c>
      <c r="G179" s="181" t="s">
        <v>120</v>
      </c>
      <c r="H179" s="182">
        <v>7.7640000000000002</v>
      </c>
      <c r="I179" s="183"/>
      <c r="J179" s="184">
        <f>ROUND(I179*H179,2)</f>
        <v>0</v>
      </c>
      <c r="K179" s="180" t="s">
        <v>243</v>
      </c>
      <c r="L179" s="42"/>
      <c r="M179" s="185" t="s">
        <v>21</v>
      </c>
      <c r="N179" s="186" t="s">
        <v>44</v>
      </c>
      <c r="O179" s="67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9" t="s">
        <v>244</v>
      </c>
      <c r="AT179" s="189" t="s">
        <v>240</v>
      </c>
      <c r="AU179" s="189" t="s">
        <v>83</v>
      </c>
      <c r="AY179" s="20" t="s">
        <v>238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20" t="s">
        <v>81</v>
      </c>
      <c r="BK179" s="190">
        <f>ROUND(I179*H179,2)</f>
        <v>0</v>
      </c>
      <c r="BL179" s="20" t="s">
        <v>244</v>
      </c>
      <c r="BM179" s="189" t="s">
        <v>347</v>
      </c>
    </row>
    <row r="180" spans="1:65" s="2" customFormat="1">
      <c r="A180" s="37"/>
      <c r="B180" s="38"/>
      <c r="C180" s="39"/>
      <c r="D180" s="191" t="s">
        <v>246</v>
      </c>
      <c r="E180" s="39"/>
      <c r="F180" s="192" t="s">
        <v>348</v>
      </c>
      <c r="G180" s="39"/>
      <c r="H180" s="39"/>
      <c r="I180" s="193"/>
      <c r="J180" s="39"/>
      <c r="K180" s="39"/>
      <c r="L180" s="42"/>
      <c r="M180" s="194"/>
      <c r="N180" s="195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246</v>
      </c>
      <c r="AU180" s="20" t="s">
        <v>83</v>
      </c>
    </row>
    <row r="181" spans="1:65" s="13" customFormat="1">
      <c r="B181" s="196"/>
      <c r="C181" s="197"/>
      <c r="D181" s="198" t="s">
        <v>248</v>
      </c>
      <c r="E181" s="199" t="s">
        <v>21</v>
      </c>
      <c r="F181" s="200" t="s">
        <v>269</v>
      </c>
      <c r="G181" s="197"/>
      <c r="H181" s="199" t="s">
        <v>21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248</v>
      </c>
      <c r="AU181" s="206" t="s">
        <v>83</v>
      </c>
      <c r="AV181" s="13" t="s">
        <v>81</v>
      </c>
      <c r="AW181" s="13" t="s">
        <v>34</v>
      </c>
      <c r="AX181" s="13" t="s">
        <v>73</v>
      </c>
      <c r="AY181" s="206" t="s">
        <v>238</v>
      </c>
    </row>
    <row r="182" spans="1:65" s="14" customFormat="1">
      <c r="B182" s="207"/>
      <c r="C182" s="208"/>
      <c r="D182" s="198" t="s">
        <v>248</v>
      </c>
      <c r="E182" s="209" t="s">
        <v>21</v>
      </c>
      <c r="F182" s="210" t="s">
        <v>270</v>
      </c>
      <c r="G182" s="208"/>
      <c r="H182" s="211">
        <v>2.1859999999999999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248</v>
      </c>
      <c r="AU182" s="217" t="s">
        <v>83</v>
      </c>
      <c r="AV182" s="14" t="s">
        <v>83</v>
      </c>
      <c r="AW182" s="14" t="s">
        <v>34</v>
      </c>
      <c r="AX182" s="14" t="s">
        <v>73</v>
      </c>
      <c r="AY182" s="217" t="s">
        <v>238</v>
      </c>
    </row>
    <row r="183" spans="1:65" s="14" customFormat="1">
      <c r="B183" s="207"/>
      <c r="C183" s="208"/>
      <c r="D183" s="198" t="s">
        <v>248</v>
      </c>
      <c r="E183" s="209" t="s">
        <v>21</v>
      </c>
      <c r="F183" s="210" t="s">
        <v>349</v>
      </c>
      <c r="G183" s="208"/>
      <c r="H183" s="211">
        <v>-0.42599999999999999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248</v>
      </c>
      <c r="AU183" s="217" t="s">
        <v>83</v>
      </c>
      <c r="AV183" s="14" t="s">
        <v>83</v>
      </c>
      <c r="AW183" s="14" t="s">
        <v>34</v>
      </c>
      <c r="AX183" s="14" t="s">
        <v>73</v>
      </c>
      <c r="AY183" s="217" t="s">
        <v>238</v>
      </c>
    </row>
    <row r="184" spans="1:65" s="14" customFormat="1">
      <c r="B184" s="207"/>
      <c r="C184" s="208"/>
      <c r="D184" s="198" t="s">
        <v>248</v>
      </c>
      <c r="E184" s="209" t="s">
        <v>21</v>
      </c>
      <c r="F184" s="210" t="s">
        <v>270</v>
      </c>
      <c r="G184" s="208"/>
      <c r="H184" s="211">
        <v>2.1859999999999999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248</v>
      </c>
      <c r="AU184" s="217" t="s">
        <v>83</v>
      </c>
      <c r="AV184" s="14" t="s">
        <v>83</v>
      </c>
      <c r="AW184" s="14" t="s">
        <v>34</v>
      </c>
      <c r="AX184" s="14" t="s">
        <v>73</v>
      </c>
      <c r="AY184" s="217" t="s">
        <v>238</v>
      </c>
    </row>
    <row r="185" spans="1:65" s="14" customFormat="1">
      <c r="B185" s="207"/>
      <c r="C185" s="208"/>
      <c r="D185" s="198" t="s">
        <v>248</v>
      </c>
      <c r="E185" s="209" t="s">
        <v>21</v>
      </c>
      <c r="F185" s="210" t="s">
        <v>349</v>
      </c>
      <c r="G185" s="208"/>
      <c r="H185" s="211">
        <v>-0.42599999999999999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248</v>
      </c>
      <c r="AU185" s="217" t="s">
        <v>83</v>
      </c>
      <c r="AV185" s="14" t="s">
        <v>83</v>
      </c>
      <c r="AW185" s="14" t="s">
        <v>34</v>
      </c>
      <c r="AX185" s="14" t="s">
        <v>73</v>
      </c>
      <c r="AY185" s="217" t="s">
        <v>238</v>
      </c>
    </row>
    <row r="186" spans="1:65" s="13" customFormat="1">
      <c r="B186" s="196"/>
      <c r="C186" s="197"/>
      <c r="D186" s="198" t="s">
        <v>248</v>
      </c>
      <c r="E186" s="199" t="s">
        <v>21</v>
      </c>
      <c r="F186" s="200" t="s">
        <v>350</v>
      </c>
      <c r="G186" s="197"/>
      <c r="H186" s="199" t="s">
        <v>21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248</v>
      </c>
      <c r="AU186" s="206" t="s">
        <v>83</v>
      </c>
      <c r="AV186" s="13" t="s">
        <v>81</v>
      </c>
      <c r="AW186" s="13" t="s">
        <v>34</v>
      </c>
      <c r="AX186" s="13" t="s">
        <v>73</v>
      </c>
      <c r="AY186" s="206" t="s">
        <v>238</v>
      </c>
    </row>
    <row r="187" spans="1:65" s="14" customFormat="1">
      <c r="B187" s="207"/>
      <c r="C187" s="208"/>
      <c r="D187" s="198" t="s">
        <v>248</v>
      </c>
      <c r="E187" s="209" t="s">
        <v>21</v>
      </c>
      <c r="F187" s="210" t="s">
        <v>351</v>
      </c>
      <c r="G187" s="208"/>
      <c r="H187" s="211">
        <v>5.9969999999999999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248</v>
      </c>
      <c r="AU187" s="217" t="s">
        <v>83</v>
      </c>
      <c r="AV187" s="14" t="s">
        <v>83</v>
      </c>
      <c r="AW187" s="14" t="s">
        <v>34</v>
      </c>
      <c r="AX187" s="14" t="s">
        <v>73</v>
      </c>
      <c r="AY187" s="217" t="s">
        <v>238</v>
      </c>
    </row>
    <row r="188" spans="1:65" s="14" customFormat="1">
      <c r="B188" s="207"/>
      <c r="C188" s="208"/>
      <c r="D188" s="198" t="s">
        <v>248</v>
      </c>
      <c r="E188" s="209" t="s">
        <v>21</v>
      </c>
      <c r="F188" s="210" t="s">
        <v>275</v>
      </c>
      <c r="G188" s="208"/>
      <c r="H188" s="211">
        <v>-0.255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248</v>
      </c>
      <c r="AU188" s="217" t="s">
        <v>83</v>
      </c>
      <c r="AV188" s="14" t="s">
        <v>83</v>
      </c>
      <c r="AW188" s="14" t="s">
        <v>34</v>
      </c>
      <c r="AX188" s="14" t="s">
        <v>73</v>
      </c>
      <c r="AY188" s="217" t="s">
        <v>238</v>
      </c>
    </row>
    <row r="189" spans="1:65" s="14" customFormat="1">
      <c r="B189" s="207"/>
      <c r="C189" s="208"/>
      <c r="D189" s="198" t="s">
        <v>248</v>
      </c>
      <c r="E189" s="209" t="s">
        <v>21</v>
      </c>
      <c r="F189" s="210" t="s">
        <v>352</v>
      </c>
      <c r="G189" s="208"/>
      <c r="H189" s="211">
        <v>-1.498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248</v>
      </c>
      <c r="AU189" s="217" t="s">
        <v>83</v>
      </c>
      <c r="AV189" s="14" t="s">
        <v>83</v>
      </c>
      <c r="AW189" s="14" t="s">
        <v>34</v>
      </c>
      <c r="AX189" s="14" t="s">
        <v>73</v>
      </c>
      <c r="AY189" s="217" t="s">
        <v>238</v>
      </c>
    </row>
    <row r="190" spans="1:65" s="15" customFormat="1">
      <c r="B190" s="218"/>
      <c r="C190" s="219"/>
      <c r="D190" s="198" t="s">
        <v>248</v>
      </c>
      <c r="E190" s="220" t="s">
        <v>164</v>
      </c>
      <c r="F190" s="221" t="s">
        <v>257</v>
      </c>
      <c r="G190" s="219"/>
      <c r="H190" s="222">
        <v>7.7640000000000002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248</v>
      </c>
      <c r="AU190" s="228" t="s">
        <v>83</v>
      </c>
      <c r="AV190" s="15" t="s">
        <v>258</v>
      </c>
      <c r="AW190" s="15" t="s">
        <v>34</v>
      </c>
      <c r="AX190" s="15" t="s">
        <v>73</v>
      </c>
      <c r="AY190" s="228" t="s">
        <v>238</v>
      </c>
    </row>
    <row r="191" spans="1:65" s="16" customFormat="1">
      <c r="B191" s="229"/>
      <c r="C191" s="230"/>
      <c r="D191" s="198" t="s">
        <v>248</v>
      </c>
      <c r="E191" s="231" t="s">
        <v>21</v>
      </c>
      <c r="F191" s="232" t="s">
        <v>259</v>
      </c>
      <c r="G191" s="230"/>
      <c r="H191" s="233">
        <v>7.7640000000000002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248</v>
      </c>
      <c r="AU191" s="239" t="s">
        <v>83</v>
      </c>
      <c r="AV191" s="16" t="s">
        <v>244</v>
      </c>
      <c r="AW191" s="16" t="s">
        <v>34</v>
      </c>
      <c r="AX191" s="16" t="s">
        <v>81</v>
      </c>
      <c r="AY191" s="239" t="s">
        <v>238</v>
      </c>
    </row>
    <row r="192" spans="1:65" s="2" customFormat="1" ht="44.25" customHeight="1">
      <c r="A192" s="37"/>
      <c r="B192" s="38"/>
      <c r="C192" s="178" t="s">
        <v>353</v>
      </c>
      <c r="D192" s="178" t="s">
        <v>240</v>
      </c>
      <c r="E192" s="179" t="s">
        <v>354</v>
      </c>
      <c r="F192" s="180" t="s">
        <v>355</v>
      </c>
      <c r="G192" s="181" t="s">
        <v>120</v>
      </c>
      <c r="H192" s="182">
        <v>7.0880000000000001</v>
      </c>
      <c r="I192" s="183"/>
      <c r="J192" s="184">
        <f>ROUND(I192*H192,2)</f>
        <v>0</v>
      </c>
      <c r="K192" s="180" t="s">
        <v>243</v>
      </c>
      <c r="L192" s="42"/>
      <c r="M192" s="185" t="s">
        <v>21</v>
      </c>
      <c r="N192" s="186" t="s">
        <v>44</v>
      </c>
      <c r="O192" s="67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9" t="s">
        <v>244</v>
      </c>
      <c r="AT192" s="189" t="s">
        <v>240</v>
      </c>
      <c r="AU192" s="189" t="s">
        <v>83</v>
      </c>
      <c r="AY192" s="20" t="s">
        <v>238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20" t="s">
        <v>81</v>
      </c>
      <c r="BK192" s="190">
        <f>ROUND(I192*H192,2)</f>
        <v>0</v>
      </c>
      <c r="BL192" s="20" t="s">
        <v>244</v>
      </c>
      <c r="BM192" s="189" t="s">
        <v>356</v>
      </c>
    </row>
    <row r="193" spans="1:65" s="2" customFormat="1">
      <c r="A193" s="37"/>
      <c r="B193" s="38"/>
      <c r="C193" s="39"/>
      <c r="D193" s="191" t="s">
        <v>246</v>
      </c>
      <c r="E193" s="39"/>
      <c r="F193" s="192" t="s">
        <v>357</v>
      </c>
      <c r="G193" s="39"/>
      <c r="H193" s="39"/>
      <c r="I193" s="193"/>
      <c r="J193" s="39"/>
      <c r="K193" s="39"/>
      <c r="L193" s="42"/>
      <c r="M193" s="194"/>
      <c r="N193" s="195"/>
      <c r="O193" s="67"/>
      <c r="P193" s="67"/>
      <c r="Q193" s="67"/>
      <c r="R193" s="67"/>
      <c r="S193" s="67"/>
      <c r="T193" s="68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20" t="s">
        <v>246</v>
      </c>
      <c r="AU193" s="20" t="s">
        <v>83</v>
      </c>
    </row>
    <row r="194" spans="1:65" s="13" customFormat="1">
      <c r="B194" s="196"/>
      <c r="C194" s="197"/>
      <c r="D194" s="198" t="s">
        <v>248</v>
      </c>
      <c r="E194" s="199" t="s">
        <v>21</v>
      </c>
      <c r="F194" s="200" t="s">
        <v>290</v>
      </c>
      <c r="G194" s="197"/>
      <c r="H194" s="199" t="s">
        <v>21</v>
      </c>
      <c r="I194" s="201"/>
      <c r="J194" s="197"/>
      <c r="K194" s="197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248</v>
      </c>
      <c r="AU194" s="206" t="s">
        <v>83</v>
      </c>
      <c r="AV194" s="13" t="s">
        <v>81</v>
      </c>
      <c r="AW194" s="13" t="s">
        <v>34</v>
      </c>
      <c r="AX194" s="13" t="s">
        <v>73</v>
      </c>
      <c r="AY194" s="206" t="s">
        <v>238</v>
      </c>
    </row>
    <row r="195" spans="1:65" s="14" customFormat="1">
      <c r="B195" s="207"/>
      <c r="C195" s="208"/>
      <c r="D195" s="198" t="s">
        <v>248</v>
      </c>
      <c r="E195" s="209" t="s">
        <v>21</v>
      </c>
      <c r="F195" s="210" t="s">
        <v>358</v>
      </c>
      <c r="G195" s="208"/>
      <c r="H195" s="211">
        <v>7.0880000000000001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248</v>
      </c>
      <c r="AU195" s="217" t="s">
        <v>83</v>
      </c>
      <c r="AV195" s="14" t="s">
        <v>83</v>
      </c>
      <c r="AW195" s="14" t="s">
        <v>34</v>
      </c>
      <c r="AX195" s="14" t="s">
        <v>73</v>
      </c>
      <c r="AY195" s="217" t="s">
        <v>238</v>
      </c>
    </row>
    <row r="196" spans="1:65" s="15" customFormat="1">
      <c r="B196" s="218"/>
      <c r="C196" s="219"/>
      <c r="D196" s="198" t="s">
        <v>248</v>
      </c>
      <c r="E196" s="220" t="s">
        <v>173</v>
      </c>
      <c r="F196" s="221" t="s">
        <v>257</v>
      </c>
      <c r="G196" s="219"/>
      <c r="H196" s="222">
        <v>7.0880000000000001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248</v>
      </c>
      <c r="AU196" s="228" t="s">
        <v>83</v>
      </c>
      <c r="AV196" s="15" t="s">
        <v>258</v>
      </c>
      <c r="AW196" s="15" t="s">
        <v>34</v>
      </c>
      <c r="AX196" s="15" t="s">
        <v>73</v>
      </c>
      <c r="AY196" s="228" t="s">
        <v>238</v>
      </c>
    </row>
    <row r="197" spans="1:65" s="16" customFormat="1">
      <c r="B197" s="229"/>
      <c r="C197" s="230"/>
      <c r="D197" s="198" t="s">
        <v>248</v>
      </c>
      <c r="E197" s="231" t="s">
        <v>21</v>
      </c>
      <c r="F197" s="232" t="s">
        <v>259</v>
      </c>
      <c r="G197" s="230"/>
      <c r="H197" s="233">
        <v>7.0880000000000001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248</v>
      </c>
      <c r="AU197" s="239" t="s">
        <v>83</v>
      </c>
      <c r="AV197" s="16" t="s">
        <v>244</v>
      </c>
      <c r="AW197" s="16" t="s">
        <v>34</v>
      </c>
      <c r="AX197" s="16" t="s">
        <v>81</v>
      </c>
      <c r="AY197" s="239" t="s">
        <v>238</v>
      </c>
    </row>
    <row r="198" spans="1:65" s="12" customFormat="1" ht="22.9" customHeight="1">
      <c r="B198" s="162"/>
      <c r="C198" s="163"/>
      <c r="D198" s="164" t="s">
        <v>72</v>
      </c>
      <c r="E198" s="176" t="s">
        <v>258</v>
      </c>
      <c r="F198" s="176" t="s">
        <v>359</v>
      </c>
      <c r="G198" s="163"/>
      <c r="H198" s="163"/>
      <c r="I198" s="166"/>
      <c r="J198" s="177">
        <f>BK198</f>
        <v>0</v>
      </c>
      <c r="K198" s="163"/>
      <c r="L198" s="168"/>
      <c r="M198" s="169"/>
      <c r="N198" s="170"/>
      <c r="O198" s="170"/>
      <c r="P198" s="171">
        <f>SUM(P199:P236)</f>
        <v>0</v>
      </c>
      <c r="Q198" s="170"/>
      <c r="R198" s="171">
        <f>SUM(R199:R236)</f>
        <v>0.61677813000000004</v>
      </c>
      <c r="S198" s="170"/>
      <c r="T198" s="172">
        <f>SUM(T199:T236)</f>
        <v>0</v>
      </c>
      <c r="AR198" s="173" t="s">
        <v>81</v>
      </c>
      <c r="AT198" s="174" t="s">
        <v>72</v>
      </c>
      <c r="AU198" s="174" t="s">
        <v>81</v>
      </c>
      <c r="AY198" s="173" t="s">
        <v>238</v>
      </c>
      <c r="BK198" s="175">
        <f>SUM(BK199:BK236)</f>
        <v>0</v>
      </c>
    </row>
    <row r="199" spans="1:65" s="2" customFormat="1" ht="44.25" customHeight="1">
      <c r="A199" s="37"/>
      <c r="B199" s="38"/>
      <c r="C199" s="178" t="s">
        <v>360</v>
      </c>
      <c r="D199" s="178" t="s">
        <v>240</v>
      </c>
      <c r="E199" s="179" t="s">
        <v>361</v>
      </c>
      <c r="F199" s="180" t="s">
        <v>362</v>
      </c>
      <c r="G199" s="181" t="s">
        <v>363</v>
      </c>
      <c r="H199" s="182">
        <v>1</v>
      </c>
      <c r="I199" s="183"/>
      <c r="J199" s="184">
        <f>ROUND(I199*H199,2)</f>
        <v>0</v>
      </c>
      <c r="K199" s="180" t="s">
        <v>243</v>
      </c>
      <c r="L199" s="42"/>
      <c r="M199" s="185" t="s">
        <v>21</v>
      </c>
      <c r="N199" s="186" t="s">
        <v>44</v>
      </c>
      <c r="O199" s="67"/>
      <c r="P199" s="187">
        <f>O199*H199</f>
        <v>0</v>
      </c>
      <c r="Q199" s="187">
        <v>2.2280000000000001E-2</v>
      </c>
      <c r="R199" s="187">
        <f>Q199*H199</f>
        <v>2.2280000000000001E-2</v>
      </c>
      <c r="S199" s="187">
        <v>0</v>
      </c>
      <c r="T199" s="18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9" t="s">
        <v>244</v>
      </c>
      <c r="AT199" s="189" t="s">
        <v>240</v>
      </c>
      <c r="AU199" s="189" t="s">
        <v>83</v>
      </c>
      <c r="AY199" s="20" t="s">
        <v>238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20" t="s">
        <v>81</v>
      </c>
      <c r="BK199" s="190">
        <f>ROUND(I199*H199,2)</f>
        <v>0</v>
      </c>
      <c r="BL199" s="20" t="s">
        <v>244</v>
      </c>
      <c r="BM199" s="189" t="s">
        <v>364</v>
      </c>
    </row>
    <row r="200" spans="1:65" s="2" customFormat="1">
      <c r="A200" s="37"/>
      <c r="B200" s="38"/>
      <c r="C200" s="39"/>
      <c r="D200" s="191" t="s">
        <v>246</v>
      </c>
      <c r="E200" s="39"/>
      <c r="F200" s="192" t="s">
        <v>365</v>
      </c>
      <c r="G200" s="39"/>
      <c r="H200" s="39"/>
      <c r="I200" s="193"/>
      <c r="J200" s="39"/>
      <c r="K200" s="39"/>
      <c r="L200" s="42"/>
      <c r="M200" s="194"/>
      <c r="N200" s="195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20" t="s">
        <v>246</v>
      </c>
      <c r="AU200" s="20" t="s">
        <v>83</v>
      </c>
    </row>
    <row r="201" spans="1:65" s="13" customFormat="1">
      <c r="B201" s="196"/>
      <c r="C201" s="197"/>
      <c r="D201" s="198" t="s">
        <v>248</v>
      </c>
      <c r="E201" s="199" t="s">
        <v>21</v>
      </c>
      <c r="F201" s="200" t="s">
        <v>366</v>
      </c>
      <c r="G201" s="197"/>
      <c r="H201" s="199" t="s">
        <v>21</v>
      </c>
      <c r="I201" s="201"/>
      <c r="J201" s="197"/>
      <c r="K201" s="197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248</v>
      </c>
      <c r="AU201" s="206" t="s">
        <v>83</v>
      </c>
      <c r="AV201" s="13" t="s">
        <v>81</v>
      </c>
      <c r="AW201" s="13" t="s">
        <v>34</v>
      </c>
      <c r="AX201" s="13" t="s">
        <v>73</v>
      </c>
      <c r="AY201" s="206" t="s">
        <v>238</v>
      </c>
    </row>
    <row r="202" spans="1:65" s="14" customFormat="1">
      <c r="B202" s="207"/>
      <c r="C202" s="208"/>
      <c r="D202" s="198" t="s">
        <v>248</v>
      </c>
      <c r="E202" s="209" t="s">
        <v>21</v>
      </c>
      <c r="F202" s="210" t="s">
        <v>81</v>
      </c>
      <c r="G202" s="208"/>
      <c r="H202" s="211">
        <v>1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248</v>
      </c>
      <c r="AU202" s="217" t="s">
        <v>83</v>
      </c>
      <c r="AV202" s="14" t="s">
        <v>83</v>
      </c>
      <c r="AW202" s="14" t="s">
        <v>34</v>
      </c>
      <c r="AX202" s="14" t="s">
        <v>81</v>
      </c>
      <c r="AY202" s="217" t="s">
        <v>238</v>
      </c>
    </row>
    <row r="203" spans="1:65" s="2" customFormat="1" ht="24.2" customHeight="1">
      <c r="A203" s="37"/>
      <c r="B203" s="38"/>
      <c r="C203" s="178" t="s">
        <v>367</v>
      </c>
      <c r="D203" s="178" t="s">
        <v>240</v>
      </c>
      <c r="E203" s="179" t="s">
        <v>368</v>
      </c>
      <c r="F203" s="180" t="s">
        <v>369</v>
      </c>
      <c r="G203" s="181" t="s">
        <v>120</v>
      </c>
      <c r="H203" s="182">
        <v>0.38700000000000001</v>
      </c>
      <c r="I203" s="183"/>
      <c r="J203" s="184">
        <f>ROUND(I203*H203,2)</f>
        <v>0</v>
      </c>
      <c r="K203" s="180" t="s">
        <v>243</v>
      </c>
      <c r="L203" s="42"/>
      <c r="M203" s="185" t="s">
        <v>21</v>
      </c>
      <c r="N203" s="186" t="s">
        <v>44</v>
      </c>
      <c r="O203" s="67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9" t="s">
        <v>244</v>
      </c>
      <c r="AT203" s="189" t="s">
        <v>240</v>
      </c>
      <c r="AU203" s="189" t="s">
        <v>83</v>
      </c>
      <c r="AY203" s="20" t="s">
        <v>238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20" t="s">
        <v>81</v>
      </c>
      <c r="BK203" s="190">
        <f>ROUND(I203*H203,2)</f>
        <v>0</v>
      </c>
      <c r="BL203" s="20" t="s">
        <v>244</v>
      </c>
      <c r="BM203" s="189" t="s">
        <v>370</v>
      </c>
    </row>
    <row r="204" spans="1:65" s="2" customFormat="1">
      <c r="A204" s="37"/>
      <c r="B204" s="38"/>
      <c r="C204" s="39"/>
      <c r="D204" s="191" t="s">
        <v>246</v>
      </c>
      <c r="E204" s="39"/>
      <c r="F204" s="192" t="s">
        <v>371</v>
      </c>
      <c r="G204" s="39"/>
      <c r="H204" s="39"/>
      <c r="I204" s="193"/>
      <c r="J204" s="39"/>
      <c r="K204" s="39"/>
      <c r="L204" s="42"/>
      <c r="M204" s="194"/>
      <c r="N204" s="195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20" t="s">
        <v>246</v>
      </c>
      <c r="AU204" s="20" t="s">
        <v>83</v>
      </c>
    </row>
    <row r="205" spans="1:65" s="13" customFormat="1">
      <c r="B205" s="196"/>
      <c r="C205" s="197"/>
      <c r="D205" s="198" t="s">
        <v>248</v>
      </c>
      <c r="E205" s="199" t="s">
        <v>21</v>
      </c>
      <c r="F205" s="200" t="s">
        <v>372</v>
      </c>
      <c r="G205" s="197"/>
      <c r="H205" s="199" t="s">
        <v>21</v>
      </c>
      <c r="I205" s="201"/>
      <c r="J205" s="197"/>
      <c r="K205" s="197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248</v>
      </c>
      <c r="AU205" s="206" t="s">
        <v>83</v>
      </c>
      <c r="AV205" s="13" t="s">
        <v>81</v>
      </c>
      <c r="AW205" s="13" t="s">
        <v>34</v>
      </c>
      <c r="AX205" s="13" t="s">
        <v>73</v>
      </c>
      <c r="AY205" s="206" t="s">
        <v>238</v>
      </c>
    </row>
    <row r="206" spans="1:65" s="14" customFormat="1">
      <c r="B206" s="207"/>
      <c r="C206" s="208"/>
      <c r="D206" s="198" t="s">
        <v>248</v>
      </c>
      <c r="E206" s="209" t="s">
        <v>21</v>
      </c>
      <c r="F206" s="210" t="s">
        <v>373</v>
      </c>
      <c r="G206" s="208"/>
      <c r="H206" s="211">
        <v>0.38700000000000001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248</v>
      </c>
      <c r="AU206" s="217" t="s">
        <v>83</v>
      </c>
      <c r="AV206" s="14" t="s">
        <v>83</v>
      </c>
      <c r="AW206" s="14" t="s">
        <v>34</v>
      </c>
      <c r="AX206" s="14" t="s">
        <v>81</v>
      </c>
      <c r="AY206" s="217" t="s">
        <v>238</v>
      </c>
    </row>
    <row r="207" spans="1:65" s="2" customFormat="1" ht="24.2" customHeight="1">
      <c r="A207" s="37"/>
      <c r="B207" s="38"/>
      <c r="C207" s="178" t="s">
        <v>374</v>
      </c>
      <c r="D207" s="178" t="s">
        <v>240</v>
      </c>
      <c r="E207" s="179" t="s">
        <v>375</v>
      </c>
      <c r="F207" s="180" t="s">
        <v>376</v>
      </c>
      <c r="G207" s="181" t="s">
        <v>120</v>
      </c>
      <c r="H207" s="182">
        <v>0.877</v>
      </c>
      <c r="I207" s="183"/>
      <c r="J207" s="184">
        <f>ROUND(I207*H207,2)</f>
        <v>0</v>
      </c>
      <c r="K207" s="180" t="s">
        <v>243</v>
      </c>
      <c r="L207" s="42"/>
      <c r="M207" s="185" t="s">
        <v>21</v>
      </c>
      <c r="N207" s="186" t="s">
        <v>44</v>
      </c>
      <c r="O207" s="67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9" t="s">
        <v>244</v>
      </c>
      <c r="AT207" s="189" t="s">
        <v>240</v>
      </c>
      <c r="AU207" s="189" t="s">
        <v>83</v>
      </c>
      <c r="AY207" s="20" t="s">
        <v>238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20" t="s">
        <v>81</v>
      </c>
      <c r="BK207" s="190">
        <f>ROUND(I207*H207,2)</f>
        <v>0</v>
      </c>
      <c r="BL207" s="20" t="s">
        <v>244</v>
      </c>
      <c r="BM207" s="189" t="s">
        <v>377</v>
      </c>
    </row>
    <row r="208" spans="1:65" s="2" customFormat="1">
      <c r="A208" s="37"/>
      <c r="B208" s="38"/>
      <c r="C208" s="39"/>
      <c r="D208" s="191" t="s">
        <v>246</v>
      </c>
      <c r="E208" s="39"/>
      <c r="F208" s="192" t="s">
        <v>378</v>
      </c>
      <c r="G208" s="39"/>
      <c r="H208" s="39"/>
      <c r="I208" s="193"/>
      <c r="J208" s="39"/>
      <c r="K208" s="39"/>
      <c r="L208" s="42"/>
      <c r="M208" s="194"/>
      <c r="N208" s="195"/>
      <c r="O208" s="67"/>
      <c r="P208" s="67"/>
      <c r="Q208" s="67"/>
      <c r="R208" s="67"/>
      <c r="S208" s="67"/>
      <c r="T208" s="68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20" t="s">
        <v>246</v>
      </c>
      <c r="AU208" s="20" t="s">
        <v>83</v>
      </c>
    </row>
    <row r="209" spans="1:65" s="13" customFormat="1">
      <c r="B209" s="196"/>
      <c r="C209" s="197"/>
      <c r="D209" s="198" t="s">
        <v>248</v>
      </c>
      <c r="E209" s="199" t="s">
        <v>21</v>
      </c>
      <c r="F209" s="200" t="s">
        <v>372</v>
      </c>
      <c r="G209" s="197"/>
      <c r="H209" s="199" t="s">
        <v>21</v>
      </c>
      <c r="I209" s="201"/>
      <c r="J209" s="197"/>
      <c r="K209" s="197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248</v>
      </c>
      <c r="AU209" s="206" t="s">
        <v>83</v>
      </c>
      <c r="AV209" s="13" t="s">
        <v>81</v>
      </c>
      <c r="AW209" s="13" t="s">
        <v>34</v>
      </c>
      <c r="AX209" s="13" t="s">
        <v>73</v>
      </c>
      <c r="AY209" s="206" t="s">
        <v>238</v>
      </c>
    </row>
    <row r="210" spans="1:65" s="14" customFormat="1">
      <c r="B210" s="207"/>
      <c r="C210" s="208"/>
      <c r="D210" s="198" t="s">
        <v>248</v>
      </c>
      <c r="E210" s="209" t="s">
        <v>21</v>
      </c>
      <c r="F210" s="210" t="s">
        <v>379</v>
      </c>
      <c r="G210" s="208"/>
      <c r="H210" s="211">
        <v>0.877</v>
      </c>
      <c r="I210" s="212"/>
      <c r="J210" s="208"/>
      <c r="K210" s="208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248</v>
      </c>
      <c r="AU210" s="217" t="s">
        <v>83</v>
      </c>
      <c r="AV210" s="14" t="s">
        <v>83</v>
      </c>
      <c r="AW210" s="14" t="s">
        <v>34</v>
      </c>
      <c r="AX210" s="14" t="s">
        <v>81</v>
      </c>
      <c r="AY210" s="217" t="s">
        <v>238</v>
      </c>
    </row>
    <row r="211" spans="1:65" s="2" customFormat="1" ht="24.2" customHeight="1">
      <c r="A211" s="37"/>
      <c r="B211" s="38"/>
      <c r="C211" s="178" t="s">
        <v>7</v>
      </c>
      <c r="D211" s="178" t="s">
        <v>240</v>
      </c>
      <c r="E211" s="179" t="s">
        <v>380</v>
      </c>
      <c r="F211" s="180" t="s">
        <v>381</v>
      </c>
      <c r="G211" s="181" t="s">
        <v>103</v>
      </c>
      <c r="H211" s="182">
        <v>10.382999999999999</v>
      </c>
      <c r="I211" s="183"/>
      <c r="J211" s="184">
        <f>ROUND(I211*H211,2)</f>
        <v>0</v>
      </c>
      <c r="K211" s="180" t="s">
        <v>243</v>
      </c>
      <c r="L211" s="42"/>
      <c r="M211" s="185" t="s">
        <v>21</v>
      </c>
      <c r="N211" s="186" t="s">
        <v>44</v>
      </c>
      <c r="O211" s="67"/>
      <c r="P211" s="187">
        <f>O211*H211</f>
        <v>0</v>
      </c>
      <c r="Q211" s="187">
        <v>3.3500000000000001E-3</v>
      </c>
      <c r="R211" s="187">
        <f>Q211*H211</f>
        <v>3.4783049999999996E-2</v>
      </c>
      <c r="S211" s="187">
        <v>0</v>
      </c>
      <c r="T211" s="18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9" t="s">
        <v>244</v>
      </c>
      <c r="AT211" s="189" t="s">
        <v>240</v>
      </c>
      <c r="AU211" s="189" t="s">
        <v>83</v>
      </c>
      <c r="AY211" s="20" t="s">
        <v>238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20" t="s">
        <v>81</v>
      </c>
      <c r="BK211" s="190">
        <f>ROUND(I211*H211,2)</f>
        <v>0</v>
      </c>
      <c r="BL211" s="20" t="s">
        <v>244</v>
      </c>
      <c r="BM211" s="189" t="s">
        <v>382</v>
      </c>
    </row>
    <row r="212" spans="1:65" s="2" customFormat="1">
      <c r="A212" s="37"/>
      <c r="B212" s="38"/>
      <c r="C212" s="39"/>
      <c r="D212" s="191" t="s">
        <v>246</v>
      </c>
      <c r="E212" s="39"/>
      <c r="F212" s="192" t="s">
        <v>383</v>
      </c>
      <c r="G212" s="39"/>
      <c r="H212" s="39"/>
      <c r="I212" s="193"/>
      <c r="J212" s="39"/>
      <c r="K212" s="39"/>
      <c r="L212" s="42"/>
      <c r="M212" s="194"/>
      <c r="N212" s="195"/>
      <c r="O212" s="67"/>
      <c r="P212" s="67"/>
      <c r="Q212" s="67"/>
      <c r="R212" s="67"/>
      <c r="S212" s="67"/>
      <c r="T212" s="68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20" t="s">
        <v>246</v>
      </c>
      <c r="AU212" s="20" t="s">
        <v>83</v>
      </c>
    </row>
    <row r="213" spans="1:65" s="14" customFormat="1">
      <c r="B213" s="207"/>
      <c r="C213" s="208"/>
      <c r="D213" s="198" t="s">
        <v>248</v>
      </c>
      <c r="E213" s="209" t="s">
        <v>21</v>
      </c>
      <c r="F213" s="210" t="s">
        <v>384</v>
      </c>
      <c r="G213" s="208"/>
      <c r="H213" s="211">
        <v>3.18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248</v>
      </c>
      <c r="AU213" s="217" t="s">
        <v>83</v>
      </c>
      <c r="AV213" s="14" t="s">
        <v>83</v>
      </c>
      <c r="AW213" s="14" t="s">
        <v>34</v>
      </c>
      <c r="AX213" s="14" t="s">
        <v>73</v>
      </c>
      <c r="AY213" s="217" t="s">
        <v>238</v>
      </c>
    </row>
    <row r="214" spans="1:65" s="14" customFormat="1">
      <c r="B214" s="207"/>
      <c r="C214" s="208"/>
      <c r="D214" s="198" t="s">
        <v>248</v>
      </c>
      <c r="E214" s="209" t="s">
        <v>21</v>
      </c>
      <c r="F214" s="210" t="s">
        <v>385</v>
      </c>
      <c r="G214" s="208"/>
      <c r="H214" s="211">
        <v>7.2030000000000003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248</v>
      </c>
      <c r="AU214" s="217" t="s">
        <v>83</v>
      </c>
      <c r="AV214" s="14" t="s">
        <v>83</v>
      </c>
      <c r="AW214" s="14" t="s">
        <v>34</v>
      </c>
      <c r="AX214" s="14" t="s">
        <v>73</v>
      </c>
      <c r="AY214" s="217" t="s">
        <v>238</v>
      </c>
    </row>
    <row r="215" spans="1:65" s="16" customFormat="1">
      <c r="B215" s="229"/>
      <c r="C215" s="230"/>
      <c r="D215" s="198" t="s">
        <v>248</v>
      </c>
      <c r="E215" s="231" t="s">
        <v>101</v>
      </c>
      <c r="F215" s="232" t="s">
        <v>259</v>
      </c>
      <c r="G215" s="230"/>
      <c r="H215" s="233">
        <v>10.382999999999999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248</v>
      </c>
      <c r="AU215" s="239" t="s">
        <v>83</v>
      </c>
      <c r="AV215" s="16" t="s">
        <v>244</v>
      </c>
      <c r="AW215" s="16" t="s">
        <v>34</v>
      </c>
      <c r="AX215" s="16" t="s">
        <v>81</v>
      </c>
      <c r="AY215" s="239" t="s">
        <v>238</v>
      </c>
    </row>
    <row r="216" spans="1:65" s="2" customFormat="1" ht="24.2" customHeight="1">
      <c r="A216" s="37"/>
      <c r="B216" s="38"/>
      <c r="C216" s="178" t="s">
        <v>386</v>
      </c>
      <c r="D216" s="178" t="s">
        <v>240</v>
      </c>
      <c r="E216" s="179" t="s">
        <v>387</v>
      </c>
      <c r="F216" s="180" t="s">
        <v>388</v>
      </c>
      <c r="G216" s="181" t="s">
        <v>103</v>
      </c>
      <c r="H216" s="182">
        <v>10.382999999999999</v>
      </c>
      <c r="I216" s="183"/>
      <c r="J216" s="184">
        <f>ROUND(I216*H216,2)</f>
        <v>0</v>
      </c>
      <c r="K216" s="180" t="s">
        <v>243</v>
      </c>
      <c r="L216" s="42"/>
      <c r="M216" s="185" t="s">
        <v>21</v>
      </c>
      <c r="N216" s="186" t="s">
        <v>44</v>
      </c>
      <c r="O216" s="67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9" t="s">
        <v>244</v>
      </c>
      <c r="AT216" s="189" t="s">
        <v>240</v>
      </c>
      <c r="AU216" s="189" t="s">
        <v>83</v>
      </c>
      <c r="AY216" s="20" t="s">
        <v>238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20" t="s">
        <v>81</v>
      </c>
      <c r="BK216" s="190">
        <f>ROUND(I216*H216,2)</f>
        <v>0</v>
      </c>
      <c r="BL216" s="20" t="s">
        <v>244</v>
      </c>
      <c r="BM216" s="189" t="s">
        <v>389</v>
      </c>
    </row>
    <row r="217" spans="1:65" s="2" customFormat="1">
      <c r="A217" s="37"/>
      <c r="B217" s="38"/>
      <c r="C217" s="39"/>
      <c r="D217" s="191" t="s">
        <v>246</v>
      </c>
      <c r="E217" s="39"/>
      <c r="F217" s="192" t="s">
        <v>390</v>
      </c>
      <c r="G217" s="39"/>
      <c r="H217" s="39"/>
      <c r="I217" s="193"/>
      <c r="J217" s="39"/>
      <c r="K217" s="39"/>
      <c r="L217" s="42"/>
      <c r="M217" s="194"/>
      <c r="N217" s="195"/>
      <c r="O217" s="67"/>
      <c r="P217" s="67"/>
      <c r="Q217" s="67"/>
      <c r="R217" s="67"/>
      <c r="S217" s="67"/>
      <c r="T217" s="68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20" t="s">
        <v>246</v>
      </c>
      <c r="AU217" s="20" t="s">
        <v>83</v>
      </c>
    </row>
    <row r="218" spans="1:65" s="14" customFormat="1">
      <c r="B218" s="207"/>
      <c r="C218" s="208"/>
      <c r="D218" s="198" t="s">
        <v>248</v>
      </c>
      <c r="E218" s="209" t="s">
        <v>21</v>
      </c>
      <c r="F218" s="210" t="s">
        <v>101</v>
      </c>
      <c r="G218" s="208"/>
      <c r="H218" s="211">
        <v>10.382999999999999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248</v>
      </c>
      <c r="AU218" s="217" t="s">
        <v>83</v>
      </c>
      <c r="AV218" s="14" t="s">
        <v>83</v>
      </c>
      <c r="AW218" s="14" t="s">
        <v>34</v>
      </c>
      <c r="AX218" s="14" t="s">
        <v>81</v>
      </c>
      <c r="AY218" s="217" t="s">
        <v>238</v>
      </c>
    </row>
    <row r="219" spans="1:65" s="2" customFormat="1" ht="24.2" customHeight="1">
      <c r="A219" s="37"/>
      <c r="B219" s="38"/>
      <c r="C219" s="178" t="s">
        <v>391</v>
      </c>
      <c r="D219" s="178" t="s">
        <v>240</v>
      </c>
      <c r="E219" s="179" t="s">
        <v>392</v>
      </c>
      <c r="F219" s="180" t="s">
        <v>393</v>
      </c>
      <c r="G219" s="181" t="s">
        <v>394</v>
      </c>
      <c r="H219" s="182">
        <v>1.2E-2</v>
      </c>
      <c r="I219" s="183"/>
      <c r="J219" s="184">
        <f>ROUND(I219*H219,2)</f>
        <v>0</v>
      </c>
      <c r="K219" s="180" t="s">
        <v>243</v>
      </c>
      <c r="L219" s="42"/>
      <c r="M219" s="185" t="s">
        <v>21</v>
      </c>
      <c r="N219" s="186" t="s">
        <v>44</v>
      </c>
      <c r="O219" s="67"/>
      <c r="P219" s="187">
        <f>O219*H219</f>
        <v>0</v>
      </c>
      <c r="Q219" s="187">
        <v>1.04359</v>
      </c>
      <c r="R219" s="187">
        <f>Q219*H219</f>
        <v>1.2523080000000001E-2</v>
      </c>
      <c r="S219" s="187">
        <v>0</v>
      </c>
      <c r="T219" s="188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9" t="s">
        <v>244</v>
      </c>
      <c r="AT219" s="189" t="s">
        <v>240</v>
      </c>
      <c r="AU219" s="189" t="s">
        <v>83</v>
      </c>
      <c r="AY219" s="20" t="s">
        <v>238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20" t="s">
        <v>81</v>
      </c>
      <c r="BK219" s="190">
        <f>ROUND(I219*H219,2)</f>
        <v>0</v>
      </c>
      <c r="BL219" s="20" t="s">
        <v>244</v>
      </c>
      <c r="BM219" s="189" t="s">
        <v>395</v>
      </c>
    </row>
    <row r="220" spans="1:65" s="2" customFormat="1">
      <c r="A220" s="37"/>
      <c r="B220" s="38"/>
      <c r="C220" s="39"/>
      <c r="D220" s="191" t="s">
        <v>246</v>
      </c>
      <c r="E220" s="39"/>
      <c r="F220" s="192" t="s">
        <v>396</v>
      </c>
      <c r="G220" s="39"/>
      <c r="H220" s="39"/>
      <c r="I220" s="193"/>
      <c r="J220" s="39"/>
      <c r="K220" s="39"/>
      <c r="L220" s="42"/>
      <c r="M220" s="194"/>
      <c r="N220" s="195"/>
      <c r="O220" s="67"/>
      <c r="P220" s="67"/>
      <c r="Q220" s="67"/>
      <c r="R220" s="67"/>
      <c r="S220" s="67"/>
      <c r="T220" s="68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20" t="s">
        <v>246</v>
      </c>
      <c r="AU220" s="20" t="s">
        <v>83</v>
      </c>
    </row>
    <row r="221" spans="1:65" s="13" customFormat="1">
      <c r="B221" s="196"/>
      <c r="C221" s="197"/>
      <c r="D221" s="198" t="s">
        <v>248</v>
      </c>
      <c r="E221" s="199" t="s">
        <v>21</v>
      </c>
      <c r="F221" s="200" t="s">
        <v>372</v>
      </c>
      <c r="G221" s="197"/>
      <c r="H221" s="199" t="s">
        <v>21</v>
      </c>
      <c r="I221" s="201"/>
      <c r="J221" s="197"/>
      <c r="K221" s="197"/>
      <c r="L221" s="202"/>
      <c r="M221" s="203"/>
      <c r="N221" s="204"/>
      <c r="O221" s="204"/>
      <c r="P221" s="204"/>
      <c r="Q221" s="204"/>
      <c r="R221" s="204"/>
      <c r="S221" s="204"/>
      <c r="T221" s="205"/>
      <c r="AT221" s="206" t="s">
        <v>248</v>
      </c>
      <c r="AU221" s="206" t="s">
        <v>83</v>
      </c>
      <c r="AV221" s="13" t="s">
        <v>81</v>
      </c>
      <c r="AW221" s="13" t="s">
        <v>34</v>
      </c>
      <c r="AX221" s="13" t="s">
        <v>73</v>
      </c>
      <c r="AY221" s="206" t="s">
        <v>238</v>
      </c>
    </row>
    <row r="222" spans="1:65" s="13" customFormat="1">
      <c r="B222" s="196"/>
      <c r="C222" s="197"/>
      <c r="D222" s="198" t="s">
        <v>248</v>
      </c>
      <c r="E222" s="199" t="s">
        <v>21</v>
      </c>
      <c r="F222" s="200" t="s">
        <v>397</v>
      </c>
      <c r="G222" s="197"/>
      <c r="H222" s="199" t="s">
        <v>21</v>
      </c>
      <c r="I222" s="201"/>
      <c r="J222" s="197"/>
      <c r="K222" s="197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248</v>
      </c>
      <c r="AU222" s="206" t="s">
        <v>83</v>
      </c>
      <c r="AV222" s="13" t="s">
        <v>81</v>
      </c>
      <c r="AW222" s="13" t="s">
        <v>34</v>
      </c>
      <c r="AX222" s="13" t="s">
        <v>73</v>
      </c>
      <c r="AY222" s="206" t="s">
        <v>238</v>
      </c>
    </row>
    <row r="223" spans="1:65" s="14" customFormat="1">
      <c r="B223" s="207"/>
      <c r="C223" s="208"/>
      <c r="D223" s="198" t="s">
        <v>248</v>
      </c>
      <c r="E223" s="209" t="s">
        <v>21</v>
      </c>
      <c r="F223" s="210" t="s">
        <v>398</v>
      </c>
      <c r="G223" s="208"/>
      <c r="H223" s="211">
        <v>1.2E-2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248</v>
      </c>
      <c r="AU223" s="217" t="s">
        <v>83</v>
      </c>
      <c r="AV223" s="14" t="s">
        <v>83</v>
      </c>
      <c r="AW223" s="14" t="s">
        <v>34</v>
      </c>
      <c r="AX223" s="14" t="s">
        <v>81</v>
      </c>
      <c r="AY223" s="217" t="s">
        <v>238</v>
      </c>
    </row>
    <row r="224" spans="1:65" s="2" customFormat="1" ht="16.5" customHeight="1">
      <c r="A224" s="37"/>
      <c r="B224" s="38"/>
      <c r="C224" s="178" t="s">
        <v>399</v>
      </c>
      <c r="D224" s="178" t="s">
        <v>240</v>
      </c>
      <c r="E224" s="179" t="s">
        <v>400</v>
      </c>
      <c r="F224" s="180" t="s">
        <v>401</v>
      </c>
      <c r="G224" s="181" t="s">
        <v>394</v>
      </c>
      <c r="H224" s="182">
        <v>0.03</v>
      </c>
      <c r="I224" s="183"/>
      <c r="J224" s="184">
        <f>ROUND(I224*H224,2)</f>
        <v>0</v>
      </c>
      <c r="K224" s="180" t="s">
        <v>243</v>
      </c>
      <c r="L224" s="42"/>
      <c r="M224" s="185" t="s">
        <v>21</v>
      </c>
      <c r="N224" s="186" t="s">
        <v>44</v>
      </c>
      <c r="O224" s="67"/>
      <c r="P224" s="187">
        <f>O224*H224</f>
        <v>0</v>
      </c>
      <c r="Q224" s="187">
        <v>1.07636</v>
      </c>
      <c r="R224" s="187">
        <f>Q224*H224</f>
        <v>3.2290800000000001E-2</v>
      </c>
      <c r="S224" s="187">
        <v>0</v>
      </c>
      <c r="T224" s="188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9" t="s">
        <v>244</v>
      </c>
      <c r="AT224" s="189" t="s">
        <v>240</v>
      </c>
      <c r="AU224" s="189" t="s">
        <v>83</v>
      </c>
      <c r="AY224" s="20" t="s">
        <v>238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20" t="s">
        <v>81</v>
      </c>
      <c r="BK224" s="190">
        <f>ROUND(I224*H224,2)</f>
        <v>0</v>
      </c>
      <c r="BL224" s="20" t="s">
        <v>244</v>
      </c>
      <c r="BM224" s="189" t="s">
        <v>402</v>
      </c>
    </row>
    <row r="225" spans="1:65" s="2" customFormat="1">
      <c r="A225" s="37"/>
      <c r="B225" s="38"/>
      <c r="C225" s="39"/>
      <c r="D225" s="191" t="s">
        <v>246</v>
      </c>
      <c r="E225" s="39"/>
      <c r="F225" s="192" t="s">
        <v>403</v>
      </c>
      <c r="G225" s="39"/>
      <c r="H225" s="39"/>
      <c r="I225" s="193"/>
      <c r="J225" s="39"/>
      <c r="K225" s="39"/>
      <c r="L225" s="42"/>
      <c r="M225" s="194"/>
      <c r="N225" s="195"/>
      <c r="O225" s="67"/>
      <c r="P225" s="67"/>
      <c r="Q225" s="67"/>
      <c r="R225" s="67"/>
      <c r="S225" s="67"/>
      <c r="T225" s="68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20" t="s">
        <v>246</v>
      </c>
      <c r="AU225" s="20" t="s">
        <v>83</v>
      </c>
    </row>
    <row r="226" spans="1:65" s="13" customFormat="1">
      <c r="B226" s="196"/>
      <c r="C226" s="197"/>
      <c r="D226" s="198" t="s">
        <v>248</v>
      </c>
      <c r="E226" s="199" t="s">
        <v>21</v>
      </c>
      <c r="F226" s="200" t="s">
        <v>372</v>
      </c>
      <c r="G226" s="197"/>
      <c r="H226" s="199" t="s">
        <v>21</v>
      </c>
      <c r="I226" s="201"/>
      <c r="J226" s="197"/>
      <c r="K226" s="197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248</v>
      </c>
      <c r="AU226" s="206" t="s">
        <v>83</v>
      </c>
      <c r="AV226" s="13" t="s">
        <v>81</v>
      </c>
      <c r="AW226" s="13" t="s">
        <v>34</v>
      </c>
      <c r="AX226" s="13" t="s">
        <v>73</v>
      </c>
      <c r="AY226" s="206" t="s">
        <v>238</v>
      </c>
    </row>
    <row r="227" spans="1:65" s="13" customFormat="1">
      <c r="B227" s="196"/>
      <c r="C227" s="197"/>
      <c r="D227" s="198" t="s">
        <v>248</v>
      </c>
      <c r="E227" s="199" t="s">
        <v>21</v>
      </c>
      <c r="F227" s="200" t="s">
        <v>404</v>
      </c>
      <c r="G227" s="197"/>
      <c r="H227" s="199" t="s">
        <v>21</v>
      </c>
      <c r="I227" s="201"/>
      <c r="J227" s="197"/>
      <c r="K227" s="197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248</v>
      </c>
      <c r="AU227" s="206" t="s">
        <v>83</v>
      </c>
      <c r="AV227" s="13" t="s">
        <v>81</v>
      </c>
      <c r="AW227" s="13" t="s">
        <v>34</v>
      </c>
      <c r="AX227" s="13" t="s">
        <v>73</v>
      </c>
      <c r="AY227" s="206" t="s">
        <v>238</v>
      </c>
    </row>
    <row r="228" spans="1:65" s="14" customFormat="1">
      <c r="B228" s="207"/>
      <c r="C228" s="208"/>
      <c r="D228" s="198" t="s">
        <v>248</v>
      </c>
      <c r="E228" s="209" t="s">
        <v>21</v>
      </c>
      <c r="F228" s="210" t="s">
        <v>405</v>
      </c>
      <c r="G228" s="208"/>
      <c r="H228" s="211">
        <v>0.03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248</v>
      </c>
      <c r="AU228" s="217" t="s">
        <v>83</v>
      </c>
      <c r="AV228" s="14" t="s">
        <v>83</v>
      </c>
      <c r="AW228" s="14" t="s">
        <v>34</v>
      </c>
      <c r="AX228" s="14" t="s">
        <v>81</v>
      </c>
      <c r="AY228" s="217" t="s">
        <v>238</v>
      </c>
    </row>
    <row r="229" spans="1:65" s="2" customFormat="1" ht="37.9" customHeight="1">
      <c r="A229" s="37"/>
      <c r="B229" s="38"/>
      <c r="C229" s="178" t="s">
        <v>406</v>
      </c>
      <c r="D229" s="178" t="s">
        <v>240</v>
      </c>
      <c r="E229" s="179" t="s">
        <v>407</v>
      </c>
      <c r="F229" s="180" t="s">
        <v>408</v>
      </c>
      <c r="G229" s="181" t="s">
        <v>103</v>
      </c>
      <c r="H229" s="182">
        <v>5.1100000000000003</v>
      </c>
      <c r="I229" s="183"/>
      <c r="J229" s="184">
        <f>ROUND(I229*H229,2)</f>
        <v>0</v>
      </c>
      <c r="K229" s="180" t="s">
        <v>243</v>
      </c>
      <c r="L229" s="42"/>
      <c r="M229" s="185" t="s">
        <v>21</v>
      </c>
      <c r="N229" s="186" t="s">
        <v>44</v>
      </c>
      <c r="O229" s="67"/>
      <c r="P229" s="187">
        <f>O229*H229</f>
        <v>0</v>
      </c>
      <c r="Q229" s="187">
        <v>6.1719999999999997E-2</v>
      </c>
      <c r="R229" s="187">
        <f>Q229*H229</f>
        <v>0.31538919999999998</v>
      </c>
      <c r="S229" s="187">
        <v>0</v>
      </c>
      <c r="T229" s="188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9" t="s">
        <v>244</v>
      </c>
      <c r="AT229" s="189" t="s">
        <v>240</v>
      </c>
      <c r="AU229" s="189" t="s">
        <v>83</v>
      </c>
      <c r="AY229" s="20" t="s">
        <v>238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20" t="s">
        <v>81</v>
      </c>
      <c r="BK229" s="190">
        <f>ROUND(I229*H229,2)</f>
        <v>0</v>
      </c>
      <c r="BL229" s="20" t="s">
        <v>244</v>
      </c>
      <c r="BM229" s="189" t="s">
        <v>409</v>
      </c>
    </row>
    <row r="230" spans="1:65" s="2" customFormat="1">
      <c r="A230" s="37"/>
      <c r="B230" s="38"/>
      <c r="C230" s="39"/>
      <c r="D230" s="191" t="s">
        <v>246</v>
      </c>
      <c r="E230" s="39"/>
      <c r="F230" s="192" t="s">
        <v>410</v>
      </c>
      <c r="G230" s="39"/>
      <c r="H230" s="39"/>
      <c r="I230" s="193"/>
      <c r="J230" s="39"/>
      <c r="K230" s="39"/>
      <c r="L230" s="42"/>
      <c r="M230" s="194"/>
      <c r="N230" s="195"/>
      <c r="O230" s="67"/>
      <c r="P230" s="67"/>
      <c r="Q230" s="67"/>
      <c r="R230" s="67"/>
      <c r="S230" s="67"/>
      <c r="T230" s="68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20" t="s">
        <v>246</v>
      </c>
      <c r="AU230" s="20" t="s">
        <v>83</v>
      </c>
    </row>
    <row r="231" spans="1:65" s="13" customFormat="1">
      <c r="B231" s="196"/>
      <c r="C231" s="197"/>
      <c r="D231" s="198" t="s">
        <v>248</v>
      </c>
      <c r="E231" s="199" t="s">
        <v>21</v>
      </c>
      <c r="F231" s="200" t="s">
        <v>411</v>
      </c>
      <c r="G231" s="197"/>
      <c r="H231" s="199" t="s">
        <v>21</v>
      </c>
      <c r="I231" s="201"/>
      <c r="J231" s="197"/>
      <c r="K231" s="197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248</v>
      </c>
      <c r="AU231" s="206" t="s">
        <v>83</v>
      </c>
      <c r="AV231" s="13" t="s">
        <v>81</v>
      </c>
      <c r="AW231" s="13" t="s">
        <v>34</v>
      </c>
      <c r="AX231" s="13" t="s">
        <v>73</v>
      </c>
      <c r="AY231" s="206" t="s">
        <v>238</v>
      </c>
    </row>
    <row r="232" spans="1:65" s="14" customFormat="1">
      <c r="B232" s="207"/>
      <c r="C232" s="208"/>
      <c r="D232" s="198" t="s">
        <v>248</v>
      </c>
      <c r="E232" s="209" t="s">
        <v>21</v>
      </c>
      <c r="F232" s="210" t="s">
        <v>412</v>
      </c>
      <c r="G232" s="208"/>
      <c r="H232" s="211">
        <v>5.1100000000000003</v>
      </c>
      <c r="I232" s="212"/>
      <c r="J232" s="208"/>
      <c r="K232" s="208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248</v>
      </c>
      <c r="AU232" s="217" t="s">
        <v>83</v>
      </c>
      <c r="AV232" s="14" t="s">
        <v>83</v>
      </c>
      <c r="AW232" s="14" t="s">
        <v>34</v>
      </c>
      <c r="AX232" s="14" t="s">
        <v>81</v>
      </c>
      <c r="AY232" s="217" t="s">
        <v>238</v>
      </c>
    </row>
    <row r="233" spans="1:65" s="2" customFormat="1" ht="49.15" customHeight="1">
      <c r="A233" s="37"/>
      <c r="B233" s="38"/>
      <c r="C233" s="178" t="s">
        <v>413</v>
      </c>
      <c r="D233" s="178" t="s">
        <v>240</v>
      </c>
      <c r="E233" s="179" t="s">
        <v>414</v>
      </c>
      <c r="F233" s="180" t="s">
        <v>415</v>
      </c>
      <c r="G233" s="181" t="s">
        <v>145</v>
      </c>
      <c r="H233" s="182">
        <v>3.06</v>
      </c>
      <c r="I233" s="183"/>
      <c r="J233" s="184">
        <f>ROUND(I233*H233,2)</f>
        <v>0</v>
      </c>
      <c r="K233" s="180" t="s">
        <v>243</v>
      </c>
      <c r="L233" s="42"/>
      <c r="M233" s="185" t="s">
        <v>21</v>
      </c>
      <c r="N233" s="186" t="s">
        <v>44</v>
      </c>
      <c r="O233" s="67"/>
      <c r="P233" s="187">
        <f>O233*H233</f>
        <v>0</v>
      </c>
      <c r="Q233" s="187">
        <v>6.5199999999999994E-2</v>
      </c>
      <c r="R233" s="187">
        <f>Q233*H233</f>
        <v>0.19951199999999999</v>
      </c>
      <c r="S233" s="187">
        <v>0</v>
      </c>
      <c r="T233" s="188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9" t="s">
        <v>244</v>
      </c>
      <c r="AT233" s="189" t="s">
        <v>240</v>
      </c>
      <c r="AU233" s="189" t="s">
        <v>83</v>
      </c>
      <c r="AY233" s="20" t="s">
        <v>238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20" t="s">
        <v>81</v>
      </c>
      <c r="BK233" s="190">
        <f>ROUND(I233*H233,2)</f>
        <v>0</v>
      </c>
      <c r="BL233" s="20" t="s">
        <v>244</v>
      </c>
      <c r="BM233" s="189" t="s">
        <v>416</v>
      </c>
    </row>
    <row r="234" spans="1:65" s="2" customFormat="1">
      <c r="A234" s="37"/>
      <c r="B234" s="38"/>
      <c r="C234" s="39"/>
      <c r="D234" s="191" t="s">
        <v>246</v>
      </c>
      <c r="E234" s="39"/>
      <c r="F234" s="192" t="s">
        <v>417</v>
      </c>
      <c r="G234" s="39"/>
      <c r="H234" s="39"/>
      <c r="I234" s="193"/>
      <c r="J234" s="39"/>
      <c r="K234" s="39"/>
      <c r="L234" s="42"/>
      <c r="M234" s="194"/>
      <c r="N234" s="195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20" t="s">
        <v>246</v>
      </c>
      <c r="AU234" s="20" t="s">
        <v>83</v>
      </c>
    </row>
    <row r="235" spans="1:65" s="13" customFormat="1">
      <c r="B235" s="196"/>
      <c r="C235" s="197"/>
      <c r="D235" s="198" t="s">
        <v>248</v>
      </c>
      <c r="E235" s="199" t="s">
        <v>21</v>
      </c>
      <c r="F235" s="200" t="s">
        <v>418</v>
      </c>
      <c r="G235" s="197"/>
      <c r="H235" s="199" t="s">
        <v>21</v>
      </c>
      <c r="I235" s="201"/>
      <c r="J235" s="197"/>
      <c r="K235" s="197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248</v>
      </c>
      <c r="AU235" s="206" t="s">
        <v>83</v>
      </c>
      <c r="AV235" s="13" t="s">
        <v>81</v>
      </c>
      <c r="AW235" s="13" t="s">
        <v>34</v>
      </c>
      <c r="AX235" s="13" t="s">
        <v>73</v>
      </c>
      <c r="AY235" s="206" t="s">
        <v>238</v>
      </c>
    </row>
    <row r="236" spans="1:65" s="14" customFormat="1">
      <c r="B236" s="207"/>
      <c r="C236" s="208"/>
      <c r="D236" s="198" t="s">
        <v>248</v>
      </c>
      <c r="E236" s="209" t="s">
        <v>21</v>
      </c>
      <c r="F236" s="210" t="s">
        <v>419</v>
      </c>
      <c r="G236" s="208"/>
      <c r="H236" s="211">
        <v>3.06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248</v>
      </c>
      <c r="AU236" s="217" t="s">
        <v>83</v>
      </c>
      <c r="AV236" s="14" t="s">
        <v>83</v>
      </c>
      <c r="AW236" s="14" t="s">
        <v>34</v>
      </c>
      <c r="AX236" s="14" t="s">
        <v>81</v>
      </c>
      <c r="AY236" s="217" t="s">
        <v>238</v>
      </c>
    </row>
    <row r="237" spans="1:65" s="12" customFormat="1" ht="22.9" customHeight="1">
      <c r="B237" s="162"/>
      <c r="C237" s="163"/>
      <c r="D237" s="164" t="s">
        <v>72</v>
      </c>
      <c r="E237" s="176" t="s">
        <v>278</v>
      </c>
      <c r="F237" s="176" t="s">
        <v>420</v>
      </c>
      <c r="G237" s="163"/>
      <c r="H237" s="163"/>
      <c r="I237" s="166"/>
      <c r="J237" s="177">
        <f>BK237</f>
        <v>0</v>
      </c>
      <c r="K237" s="163"/>
      <c r="L237" s="168"/>
      <c r="M237" s="169"/>
      <c r="N237" s="170"/>
      <c r="O237" s="170"/>
      <c r="P237" s="171">
        <f>SUM(P238:P253)</f>
        <v>0</v>
      </c>
      <c r="Q237" s="170"/>
      <c r="R237" s="171">
        <f>SUM(R238:R253)</f>
        <v>3.0416797999999998</v>
      </c>
      <c r="S237" s="170"/>
      <c r="T237" s="172">
        <f>SUM(T238:T253)</f>
        <v>0</v>
      </c>
      <c r="AR237" s="173" t="s">
        <v>81</v>
      </c>
      <c r="AT237" s="174" t="s">
        <v>72</v>
      </c>
      <c r="AU237" s="174" t="s">
        <v>81</v>
      </c>
      <c r="AY237" s="173" t="s">
        <v>238</v>
      </c>
      <c r="BK237" s="175">
        <f>SUM(BK238:BK253)</f>
        <v>0</v>
      </c>
    </row>
    <row r="238" spans="1:65" s="2" customFormat="1" ht="44.25" customHeight="1">
      <c r="A238" s="37"/>
      <c r="B238" s="38"/>
      <c r="C238" s="178" t="s">
        <v>421</v>
      </c>
      <c r="D238" s="178" t="s">
        <v>240</v>
      </c>
      <c r="E238" s="179" t="s">
        <v>422</v>
      </c>
      <c r="F238" s="180" t="s">
        <v>423</v>
      </c>
      <c r="G238" s="181" t="s">
        <v>103</v>
      </c>
      <c r="H238" s="182">
        <v>18.288</v>
      </c>
      <c r="I238" s="183"/>
      <c r="J238" s="184">
        <f>ROUND(I238*H238,2)</f>
        <v>0</v>
      </c>
      <c r="K238" s="180" t="s">
        <v>243</v>
      </c>
      <c r="L238" s="42"/>
      <c r="M238" s="185" t="s">
        <v>21</v>
      </c>
      <c r="N238" s="186" t="s">
        <v>44</v>
      </c>
      <c r="O238" s="67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9" t="s">
        <v>244</v>
      </c>
      <c r="AT238" s="189" t="s">
        <v>240</v>
      </c>
      <c r="AU238" s="189" t="s">
        <v>83</v>
      </c>
      <c r="AY238" s="20" t="s">
        <v>238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20" t="s">
        <v>81</v>
      </c>
      <c r="BK238" s="190">
        <f>ROUND(I238*H238,2)</f>
        <v>0</v>
      </c>
      <c r="BL238" s="20" t="s">
        <v>244</v>
      </c>
      <c r="BM238" s="189" t="s">
        <v>424</v>
      </c>
    </row>
    <row r="239" spans="1:65" s="2" customFormat="1">
      <c r="A239" s="37"/>
      <c r="B239" s="38"/>
      <c r="C239" s="39"/>
      <c r="D239" s="191" t="s">
        <v>246</v>
      </c>
      <c r="E239" s="39"/>
      <c r="F239" s="192" t="s">
        <v>425</v>
      </c>
      <c r="G239" s="39"/>
      <c r="H239" s="39"/>
      <c r="I239" s="193"/>
      <c r="J239" s="39"/>
      <c r="K239" s="39"/>
      <c r="L239" s="42"/>
      <c r="M239" s="194"/>
      <c r="N239" s="195"/>
      <c r="O239" s="67"/>
      <c r="P239" s="67"/>
      <c r="Q239" s="67"/>
      <c r="R239" s="67"/>
      <c r="S239" s="67"/>
      <c r="T239" s="68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20" t="s">
        <v>246</v>
      </c>
      <c r="AU239" s="20" t="s">
        <v>83</v>
      </c>
    </row>
    <row r="240" spans="1:65" s="14" customFormat="1">
      <c r="B240" s="207"/>
      <c r="C240" s="208"/>
      <c r="D240" s="198" t="s">
        <v>248</v>
      </c>
      <c r="E240" s="209" t="s">
        <v>21</v>
      </c>
      <c r="F240" s="210" t="s">
        <v>426</v>
      </c>
      <c r="G240" s="208"/>
      <c r="H240" s="211">
        <v>18.288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248</v>
      </c>
      <c r="AU240" s="217" t="s">
        <v>83</v>
      </c>
      <c r="AV240" s="14" t="s">
        <v>83</v>
      </c>
      <c r="AW240" s="14" t="s">
        <v>34</v>
      </c>
      <c r="AX240" s="14" t="s">
        <v>81</v>
      </c>
      <c r="AY240" s="217" t="s">
        <v>238</v>
      </c>
    </row>
    <row r="241" spans="1:65" s="2" customFormat="1" ht="78" customHeight="1">
      <c r="A241" s="37"/>
      <c r="B241" s="38"/>
      <c r="C241" s="178" t="s">
        <v>427</v>
      </c>
      <c r="D241" s="178" t="s">
        <v>240</v>
      </c>
      <c r="E241" s="179" t="s">
        <v>428</v>
      </c>
      <c r="F241" s="180" t="s">
        <v>429</v>
      </c>
      <c r="G241" s="181" t="s">
        <v>103</v>
      </c>
      <c r="H241" s="182">
        <v>7.49</v>
      </c>
      <c r="I241" s="183"/>
      <c r="J241" s="184">
        <f>ROUND(I241*H241,2)</f>
        <v>0</v>
      </c>
      <c r="K241" s="180" t="s">
        <v>243</v>
      </c>
      <c r="L241" s="42"/>
      <c r="M241" s="185" t="s">
        <v>21</v>
      </c>
      <c r="N241" s="186" t="s">
        <v>44</v>
      </c>
      <c r="O241" s="67"/>
      <c r="P241" s="187">
        <f>O241*H241</f>
        <v>0</v>
      </c>
      <c r="Q241" s="187">
        <v>8.9219999999999994E-2</v>
      </c>
      <c r="R241" s="187">
        <f>Q241*H241</f>
        <v>0.66825780000000001</v>
      </c>
      <c r="S241" s="187">
        <v>0</v>
      </c>
      <c r="T241" s="188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9" t="s">
        <v>244</v>
      </c>
      <c r="AT241" s="189" t="s">
        <v>240</v>
      </c>
      <c r="AU241" s="189" t="s">
        <v>83</v>
      </c>
      <c r="AY241" s="20" t="s">
        <v>238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20" t="s">
        <v>81</v>
      </c>
      <c r="BK241" s="190">
        <f>ROUND(I241*H241,2)</f>
        <v>0</v>
      </c>
      <c r="BL241" s="20" t="s">
        <v>244</v>
      </c>
      <c r="BM241" s="189" t="s">
        <v>430</v>
      </c>
    </row>
    <row r="242" spans="1:65" s="2" customFormat="1">
      <c r="A242" s="37"/>
      <c r="B242" s="38"/>
      <c r="C242" s="39"/>
      <c r="D242" s="191" t="s">
        <v>246</v>
      </c>
      <c r="E242" s="39"/>
      <c r="F242" s="192" t="s">
        <v>431</v>
      </c>
      <c r="G242" s="39"/>
      <c r="H242" s="39"/>
      <c r="I242" s="193"/>
      <c r="J242" s="39"/>
      <c r="K242" s="39"/>
      <c r="L242" s="42"/>
      <c r="M242" s="194"/>
      <c r="N242" s="195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20" t="s">
        <v>246</v>
      </c>
      <c r="AU242" s="20" t="s">
        <v>83</v>
      </c>
    </row>
    <row r="243" spans="1:65" s="14" customFormat="1">
      <c r="B243" s="207"/>
      <c r="C243" s="208"/>
      <c r="D243" s="198" t="s">
        <v>248</v>
      </c>
      <c r="E243" s="209" t="s">
        <v>21</v>
      </c>
      <c r="F243" s="210" t="s">
        <v>167</v>
      </c>
      <c r="G243" s="208"/>
      <c r="H243" s="211">
        <v>7.49</v>
      </c>
      <c r="I243" s="212"/>
      <c r="J243" s="208"/>
      <c r="K243" s="208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248</v>
      </c>
      <c r="AU243" s="217" t="s">
        <v>83</v>
      </c>
      <c r="AV243" s="14" t="s">
        <v>83</v>
      </c>
      <c r="AW243" s="14" t="s">
        <v>34</v>
      </c>
      <c r="AX243" s="14" t="s">
        <v>81</v>
      </c>
      <c r="AY243" s="217" t="s">
        <v>238</v>
      </c>
    </row>
    <row r="244" spans="1:65" s="2" customFormat="1" ht="66.75" customHeight="1">
      <c r="A244" s="37"/>
      <c r="B244" s="38"/>
      <c r="C244" s="178" t="s">
        <v>432</v>
      </c>
      <c r="D244" s="178" t="s">
        <v>240</v>
      </c>
      <c r="E244" s="179" t="s">
        <v>433</v>
      </c>
      <c r="F244" s="180" t="s">
        <v>434</v>
      </c>
      <c r="G244" s="181" t="s">
        <v>103</v>
      </c>
      <c r="H244" s="182">
        <v>10.798</v>
      </c>
      <c r="I244" s="183"/>
      <c r="J244" s="184">
        <f>ROUND(I244*H244,2)</f>
        <v>0</v>
      </c>
      <c r="K244" s="180" t="s">
        <v>243</v>
      </c>
      <c r="L244" s="42"/>
      <c r="M244" s="185" t="s">
        <v>21</v>
      </c>
      <c r="N244" s="186" t="s">
        <v>44</v>
      </c>
      <c r="O244" s="67"/>
      <c r="P244" s="187">
        <f>O244*H244</f>
        <v>0</v>
      </c>
      <c r="Q244" s="187">
        <v>0.10100000000000001</v>
      </c>
      <c r="R244" s="187">
        <f>Q244*H244</f>
        <v>1.0905980000000002</v>
      </c>
      <c r="S244" s="187">
        <v>0</v>
      </c>
      <c r="T244" s="188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9" t="s">
        <v>244</v>
      </c>
      <c r="AT244" s="189" t="s">
        <v>240</v>
      </c>
      <c r="AU244" s="189" t="s">
        <v>83</v>
      </c>
      <c r="AY244" s="20" t="s">
        <v>238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20" t="s">
        <v>81</v>
      </c>
      <c r="BK244" s="190">
        <f>ROUND(I244*H244,2)</f>
        <v>0</v>
      </c>
      <c r="BL244" s="20" t="s">
        <v>244</v>
      </c>
      <c r="BM244" s="189" t="s">
        <v>435</v>
      </c>
    </row>
    <row r="245" spans="1:65" s="2" customFormat="1">
      <c r="A245" s="37"/>
      <c r="B245" s="38"/>
      <c r="C245" s="39"/>
      <c r="D245" s="191" t="s">
        <v>246</v>
      </c>
      <c r="E245" s="39"/>
      <c r="F245" s="192" t="s">
        <v>436</v>
      </c>
      <c r="G245" s="39"/>
      <c r="H245" s="39"/>
      <c r="I245" s="193"/>
      <c r="J245" s="39"/>
      <c r="K245" s="39"/>
      <c r="L245" s="42"/>
      <c r="M245" s="194"/>
      <c r="N245" s="195"/>
      <c r="O245" s="67"/>
      <c r="P245" s="67"/>
      <c r="Q245" s="67"/>
      <c r="R245" s="67"/>
      <c r="S245" s="67"/>
      <c r="T245" s="68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20" t="s">
        <v>246</v>
      </c>
      <c r="AU245" s="20" t="s">
        <v>83</v>
      </c>
    </row>
    <row r="246" spans="1:65" s="14" customFormat="1">
      <c r="B246" s="207"/>
      <c r="C246" s="208"/>
      <c r="D246" s="198" t="s">
        <v>248</v>
      </c>
      <c r="E246" s="209" t="s">
        <v>21</v>
      </c>
      <c r="F246" s="210" t="s">
        <v>437</v>
      </c>
      <c r="G246" s="208"/>
      <c r="H246" s="211">
        <v>10.941000000000001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248</v>
      </c>
      <c r="AU246" s="217" t="s">
        <v>83</v>
      </c>
      <c r="AV246" s="14" t="s">
        <v>83</v>
      </c>
      <c r="AW246" s="14" t="s">
        <v>34</v>
      </c>
      <c r="AX246" s="14" t="s">
        <v>73</v>
      </c>
      <c r="AY246" s="217" t="s">
        <v>238</v>
      </c>
    </row>
    <row r="247" spans="1:65" s="14" customFormat="1">
      <c r="B247" s="207"/>
      <c r="C247" s="208"/>
      <c r="D247" s="198" t="s">
        <v>248</v>
      </c>
      <c r="E247" s="209" t="s">
        <v>21</v>
      </c>
      <c r="F247" s="210" t="s">
        <v>438</v>
      </c>
      <c r="G247" s="208"/>
      <c r="H247" s="211">
        <v>-0.14299999999999999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248</v>
      </c>
      <c r="AU247" s="217" t="s">
        <v>83</v>
      </c>
      <c r="AV247" s="14" t="s">
        <v>83</v>
      </c>
      <c r="AW247" s="14" t="s">
        <v>34</v>
      </c>
      <c r="AX247" s="14" t="s">
        <v>73</v>
      </c>
      <c r="AY247" s="217" t="s">
        <v>238</v>
      </c>
    </row>
    <row r="248" spans="1:65" s="15" customFormat="1">
      <c r="B248" s="218"/>
      <c r="C248" s="219"/>
      <c r="D248" s="198" t="s">
        <v>248</v>
      </c>
      <c r="E248" s="220" t="s">
        <v>105</v>
      </c>
      <c r="F248" s="221" t="s">
        <v>257</v>
      </c>
      <c r="G248" s="219"/>
      <c r="H248" s="222">
        <v>10.798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248</v>
      </c>
      <c r="AU248" s="228" t="s">
        <v>83</v>
      </c>
      <c r="AV248" s="15" t="s">
        <v>258</v>
      </c>
      <c r="AW248" s="15" t="s">
        <v>34</v>
      </c>
      <c r="AX248" s="15" t="s">
        <v>73</v>
      </c>
      <c r="AY248" s="228" t="s">
        <v>238</v>
      </c>
    </row>
    <row r="249" spans="1:65" s="16" customFormat="1">
      <c r="B249" s="229"/>
      <c r="C249" s="230"/>
      <c r="D249" s="198" t="s">
        <v>248</v>
      </c>
      <c r="E249" s="231" t="s">
        <v>21</v>
      </c>
      <c r="F249" s="232" t="s">
        <v>259</v>
      </c>
      <c r="G249" s="230"/>
      <c r="H249" s="233">
        <v>10.798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AT249" s="239" t="s">
        <v>248</v>
      </c>
      <c r="AU249" s="239" t="s">
        <v>83</v>
      </c>
      <c r="AV249" s="16" t="s">
        <v>244</v>
      </c>
      <c r="AW249" s="16" t="s">
        <v>34</v>
      </c>
      <c r="AX249" s="16" t="s">
        <v>81</v>
      </c>
      <c r="AY249" s="239" t="s">
        <v>238</v>
      </c>
    </row>
    <row r="250" spans="1:65" s="2" customFormat="1" ht="16.5" customHeight="1">
      <c r="A250" s="37"/>
      <c r="B250" s="38"/>
      <c r="C250" s="240" t="s">
        <v>439</v>
      </c>
      <c r="D250" s="240" t="s">
        <v>440</v>
      </c>
      <c r="E250" s="241" t="s">
        <v>441</v>
      </c>
      <c r="F250" s="242" t="s">
        <v>442</v>
      </c>
      <c r="G250" s="243" t="s">
        <v>103</v>
      </c>
      <c r="H250" s="244">
        <v>11.878</v>
      </c>
      <c r="I250" s="245"/>
      <c r="J250" s="246">
        <f>ROUND(I250*H250,2)</f>
        <v>0</v>
      </c>
      <c r="K250" s="242" t="s">
        <v>243</v>
      </c>
      <c r="L250" s="247"/>
      <c r="M250" s="248" t="s">
        <v>21</v>
      </c>
      <c r="N250" s="249" t="s">
        <v>44</v>
      </c>
      <c r="O250" s="67"/>
      <c r="P250" s="187">
        <f>O250*H250</f>
        <v>0</v>
      </c>
      <c r="Q250" s="187">
        <v>0.108</v>
      </c>
      <c r="R250" s="187">
        <f>Q250*H250</f>
        <v>1.282824</v>
      </c>
      <c r="S250" s="187">
        <v>0</v>
      </c>
      <c r="T250" s="188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9" t="s">
        <v>303</v>
      </c>
      <c r="AT250" s="189" t="s">
        <v>440</v>
      </c>
      <c r="AU250" s="189" t="s">
        <v>83</v>
      </c>
      <c r="AY250" s="20" t="s">
        <v>238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20" t="s">
        <v>81</v>
      </c>
      <c r="BK250" s="190">
        <f>ROUND(I250*H250,2)</f>
        <v>0</v>
      </c>
      <c r="BL250" s="20" t="s">
        <v>244</v>
      </c>
      <c r="BM250" s="189" t="s">
        <v>443</v>
      </c>
    </row>
    <row r="251" spans="1:65" s="14" customFormat="1">
      <c r="B251" s="207"/>
      <c r="C251" s="208"/>
      <c r="D251" s="198" t="s">
        <v>248</v>
      </c>
      <c r="E251" s="209" t="s">
        <v>21</v>
      </c>
      <c r="F251" s="210" t="s">
        <v>444</v>
      </c>
      <c r="G251" s="208"/>
      <c r="H251" s="211">
        <v>11.878</v>
      </c>
      <c r="I251" s="212"/>
      <c r="J251" s="208"/>
      <c r="K251" s="208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248</v>
      </c>
      <c r="AU251" s="217" t="s">
        <v>83</v>
      </c>
      <c r="AV251" s="14" t="s">
        <v>83</v>
      </c>
      <c r="AW251" s="14" t="s">
        <v>34</v>
      </c>
      <c r="AX251" s="14" t="s">
        <v>81</v>
      </c>
      <c r="AY251" s="217" t="s">
        <v>238</v>
      </c>
    </row>
    <row r="252" spans="1:65" s="2" customFormat="1" ht="16.5" customHeight="1">
      <c r="A252" s="37"/>
      <c r="B252" s="38"/>
      <c r="C252" s="178" t="s">
        <v>445</v>
      </c>
      <c r="D252" s="178" t="s">
        <v>240</v>
      </c>
      <c r="E252" s="179" t="s">
        <v>446</v>
      </c>
      <c r="F252" s="180" t="s">
        <v>447</v>
      </c>
      <c r="G252" s="181" t="s">
        <v>103</v>
      </c>
      <c r="H252" s="182">
        <v>10.798</v>
      </c>
      <c r="I252" s="183"/>
      <c r="J252" s="184">
        <f>ROUND(I252*H252,2)</f>
        <v>0</v>
      </c>
      <c r="K252" s="180" t="s">
        <v>21</v>
      </c>
      <c r="L252" s="42"/>
      <c r="M252" s="185" t="s">
        <v>21</v>
      </c>
      <c r="N252" s="186" t="s">
        <v>44</v>
      </c>
      <c r="O252" s="67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9" t="s">
        <v>244</v>
      </c>
      <c r="AT252" s="189" t="s">
        <v>240</v>
      </c>
      <c r="AU252" s="189" t="s">
        <v>83</v>
      </c>
      <c r="AY252" s="20" t="s">
        <v>238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20" t="s">
        <v>81</v>
      </c>
      <c r="BK252" s="190">
        <f>ROUND(I252*H252,2)</f>
        <v>0</v>
      </c>
      <c r="BL252" s="20" t="s">
        <v>244</v>
      </c>
      <c r="BM252" s="189" t="s">
        <v>448</v>
      </c>
    </row>
    <row r="253" spans="1:65" s="14" customFormat="1">
      <c r="B253" s="207"/>
      <c r="C253" s="208"/>
      <c r="D253" s="198" t="s">
        <v>248</v>
      </c>
      <c r="E253" s="209" t="s">
        <v>21</v>
      </c>
      <c r="F253" s="210" t="s">
        <v>105</v>
      </c>
      <c r="G253" s="208"/>
      <c r="H253" s="211">
        <v>10.798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248</v>
      </c>
      <c r="AU253" s="217" t="s">
        <v>83</v>
      </c>
      <c r="AV253" s="14" t="s">
        <v>83</v>
      </c>
      <c r="AW253" s="14" t="s">
        <v>34</v>
      </c>
      <c r="AX253" s="14" t="s">
        <v>81</v>
      </c>
      <c r="AY253" s="217" t="s">
        <v>238</v>
      </c>
    </row>
    <row r="254" spans="1:65" s="12" customFormat="1" ht="22.9" customHeight="1">
      <c r="B254" s="162"/>
      <c r="C254" s="163"/>
      <c r="D254" s="164" t="s">
        <v>72</v>
      </c>
      <c r="E254" s="176" t="s">
        <v>285</v>
      </c>
      <c r="F254" s="176" t="s">
        <v>449</v>
      </c>
      <c r="G254" s="163"/>
      <c r="H254" s="163"/>
      <c r="I254" s="166"/>
      <c r="J254" s="177">
        <f>BK254</f>
        <v>0</v>
      </c>
      <c r="K254" s="163"/>
      <c r="L254" s="168"/>
      <c r="M254" s="169"/>
      <c r="N254" s="170"/>
      <c r="O254" s="170"/>
      <c r="P254" s="171">
        <f>SUM(P255:P418)</f>
        <v>0</v>
      </c>
      <c r="Q254" s="170"/>
      <c r="R254" s="171">
        <f>SUM(R255:R418)</f>
        <v>11.26860405</v>
      </c>
      <c r="S254" s="170"/>
      <c r="T254" s="172">
        <f>SUM(T255:T418)</f>
        <v>0</v>
      </c>
      <c r="AR254" s="173" t="s">
        <v>81</v>
      </c>
      <c r="AT254" s="174" t="s">
        <v>72</v>
      </c>
      <c r="AU254" s="174" t="s">
        <v>81</v>
      </c>
      <c r="AY254" s="173" t="s">
        <v>238</v>
      </c>
      <c r="BK254" s="175">
        <f>SUM(BK255:BK418)</f>
        <v>0</v>
      </c>
    </row>
    <row r="255" spans="1:65" s="2" customFormat="1" ht="24.2" customHeight="1">
      <c r="A255" s="37"/>
      <c r="B255" s="38"/>
      <c r="C255" s="178" t="s">
        <v>450</v>
      </c>
      <c r="D255" s="178" t="s">
        <v>240</v>
      </c>
      <c r="E255" s="179" t="s">
        <v>451</v>
      </c>
      <c r="F255" s="180" t="s">
        <v>452</v>
      </c>
      <c r="G255" s="181" t="s">
        <v>103</v>
      </c>
      <c r="H255" s="182">
        <v>38.747</v>
      </c>
      <c r="I255" s="183"/>
      <c r="J255" s="184">
        <f>ROUND(I255*H255,2)</f>
        <v>0</v>
      </c>
      <c r="K255" s="180" t="s">
        <v>243</v>
      </c>
      <c r="L255" s="42"/>
      <c r="M255" s="185" t="s">
        <v>21</v>
      </c>
      <c r="N255" s="186" t="s">
        <v>44</v>
      </c>
      <c r="O255" s="67"/>
      <c r="P255" s="187">
        <f>O255*H255</f>
        <v>0</v>
      </c>
      <c r="Q255" s="187">
        <v>2.5999999999999998E-4</v>
      </c>
      <c r="R255" s="187">
        <f>Q255*H255</f>
        <v>1.0074219999999998E-2</v>
      </c>
      <c r="S255" s="187">
        <v>0</v>
      </c>
      <c r="T255" s="188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9" t="s">
        <v>244</v>
      </c>
      <c r="AT255" s="189" t="s">
        <v>240</v>
      </c>
      <c r="AU255" s="189" t="s">
        <v>83</v>
      </c>
      <c r="AY255" s="20" t="s">
        <v>238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20" t="s">
        <v>81</v>
      </c>
      <c r="BK255" s="190">
        <f>ROUND(I255*H255,2)</f>
        <v>0</v>
      </c>
      <c r="BL255" s="20" t="s">
        <v>244</v>
      </c>
      <c r="BM255" s="189" t="s">
        <v>453</v>
      </c>
    </row>
    <row r="256" spans="1:65" s="2" customFormat="1">
      <c r="A256" s="37"/>
      <c r="B256" s="38"/>
      <c r="C256" s="39"/>
      <c r="D256" s="191" t="s">
        <v>246</v>
      </c>
      <c r="E256" s="39"/>
      <c r="F256" s="192" t="s">
        <v>454</v>
      </c>
      <c r="G256" s="39"/>
      <c r="H256" s="39"/>
      <c r="I256" s="193"/>
      <c r="J256" s="39"/>
      <c r="K256" s="39"/>
      <c r="L256" s="42"/>
      <c r="M256" s="194"/>
      <c r="N256" s="195"/>
      <c r="O256" s="67"/>
      <c r="P256" s="67"/>
      <c r="Q256" s="67"/>
      <c r="R256" s="67"/>
      <c r="S256" s="67"/>
      <c r="T256" s="68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20" t="s">
        <v>246</v>
      </c>
      <c r="AU256" s="20" t="s">
        <v>83</v>
      </c>
    </row>
    <row r="257" spans="1:65" s="14" customFormat="1">
      <c r="B257" s="207"/>
      <c r="C257" s="208"/>
      <c r="D257" s="198" t="s">
        <v>248</v>
      </c>
      <c r="E257" s="209" t="s">
        <v>21</v>
      </c>
      <c r="F257" s="210" t="s">
        <v>137</v>
      </c>
      <c r="G257" s="208"/>
      <c r="H257" s="211">
        <v>38.747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248</v>
      </c>
      <c r="AU257" s="217" t="s">
        <v>83</v>
      </c>
      <c r="AV257" s="14" t="s">
        <v>83</v>
      </c>
      <c r="AW257" s="14" t="s">
        <v>34</v>
      </c>
      <c r="AX257" s="14" t="s">
        <v>81</v>
      </c>
      <c r="AY257" s="217" t="s">
        <v>238</v>
      </c>
    </row>
    <row r="258" spans="1:65" s="2" customFormat="1" ht="24.2" customHeight="1">
      <c r="A258" s="37"/>
      <c r="B258" s="38"/>
      <c r="C258" s="178" t="s">
        <v>455</v>
      </c>
      <c r="D258" s="178" t="s">
        <v>240</v>
      </c>
      <c r="E258" s="179" t="s">
        <v>456</v>
      </c>
      <c r="F258" s="180" t="s">
        <v>457</v>
      </c>
      <c r="G258" s="181" t="s">
        <v>103</v>
      </c>
      <c r="H258" s="182">
        <v>38.747</v>
      </c>
      <c r="I258" s="183"/>
      <c r="J258" s="184">
        <f>ROUND(I258*H258,2)</f>
        <v>0</v>
      </c>
      <c r="K258" s="180" t="s">
        <v>243</v>
      </c>
      <c r="L258" s="42"/>
      <c r="M258" s="185" t="s">
        <v>21</v>
      </c>
      <c r="N258" s="186" t="s">
        <v>44</v>
      </c>
      <c r="O258" s="67"/>
      <c r="P258" s="187">
        <f>O258*H258</f>
        <v>0</v>
      </c>
      <c r="Q258" s="187">
        <v>3.0000000000000001E-3</v>
      </c>
      <c r="R258" s="187">
        <f>Q258*H258</f>
        <v>0.116241</v>
      </c>
      <c r="S258" s="187">
        <v>0</v>
      </c>
      <c r="T258" s="188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9" t="s">
        <v>244</v>
      </c>
      <c r="AT258" s="189" t="s">
        <v>240</v>
      </c>
      <c r="AU258" s="189" t="s">
        <v>83</v>
      </c>
      <c r="AY258" s="20" t="s">
        <v>238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20" t="s">
        <v>81</v>
      </c>
      <c r="BK258" s="190">
        <f>ROUND(I258*H258,2)</f>
        <v>0</v>
      </c>
      <c r="BL258" s="20" t="s">
        <v>244</v>
      </c>
      <c r="BM258" s="189" t="s">
        <v>458</v>
      </c>
    </row>
    <row r="259" spans="1:65" s="2" customFormat="1">
      <c r="A259" s="37"/>
      <c r="B259" s="38"/>
      <c r="C259" s="39"/>
      <c r="D259" s="191" t="s">
        <v>246</v>
      </c>
      <c r="E259" s="39"/>
      <c r="F259" s="192" t="s">
        <v>459</v>
      </c>
      <c r="G259" s="39"/>
      <c r="H259" s="39"/>
      <c r="I259" s="193"/>
      <c r="J259" s="39"/>
      <c r="K259" s="39"/>
      <c r="L259" s="42"/>
      <c r="M259" s="194"/>
      <c r="N259" s="195"/>
      <c r="O259" s="67"/>
      <c r="P259" s="67"/>
      <c r="Q259" s="67"/>
      <c r="R259" s="67"/>
      <c r="S259" s="67"/>
      <c r="T259" s="68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20" t="s">
        <v>246</v>
      </c>
      <c r="AU259" s="20" t="s">
        <v>83</v>
      </c>
    </row>
    <row r="260" spans="1:65" s="13" customFormat="1">
      <c r="B260" s="196"/>
      <c r="C260" s="197"/>
      <c r="D260" s="198" t="s">
        <v>248</v>
      </c>
      <c r="E260" s="199" t="s">
        <v>21</v>
      </c>
      <c r="F260" s="200" t="s">
        <v>460</v>
      </c>
      <c r="G260" s="197"/>
      <c r="H260" s="199" t="s">
        <v>21</v>
      </c>
      <c r="I260" s="201"/>
      <c r="J260" s="197"/>
      <c r="K260" s="197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248</v>
      </c>
      <c r="AU260" s="206" t="s">
        <v>83</v>
      </c>
      <c r="AV260" s="13" t="s">
        <v>81</v>
      </c>
      <c r="AW260" s="13" t="s">
        <v>34</v>
      </c>
      <c r="AX260" s="13" t="s">
        <v>73</v>
      </c>
      <c r="AY260" s="206" t="s">
        <v>238</v>
      </c>
    </row>
    <row r="261" spans="1:65" s="14" customFormat="1">
      <c r="B261" s="207"/>
      <c r="C261" s="208"/>
      <c r="D261" s="198" t="s">
        <v>248</v>
      </c>
      <c r="E261" s="209" t="s">
        <v>21</v>
      </c>
      <c r="F261" s="210" t="s">
        <v>461</v>
      </c>
      <c r="G261" s="208"/>
      <c r="H261" s="211">
        <v>2.6160000000000001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248</v>
      </c>
      <c r="AU261" s="217" t="s">
        <v>83</v>
      </c>
      <c r="AV261" s="14" t="s">
        <v>83</v>
      </c>
      <c r="AW261" s="14" t="s">
        <v>34</v>
      </c>
      <c r="AX261" s="14" t="s">
        <v>73</v>
      </c>
      <c r="AY261" s="217" t="s">
        <v>238</v>
      </c>
    </row>
    <row r="262" spans="1:65" s="13" customFormat="1">
      <c r="B262" s="196"/>
      <c r="C262" s="197"/>
      <c r="D262" s="198" t="s">
        <v>248</v>
      </c>
      <c r="E262" s="199" t="s">
        <v>21</v>
      </c>
      <c r="F262" s="200" t="s">
        <v>462</v>
      </c>
      <c r="G262" s="197"/>
      <c r="H262" s="199" t="s">
        <v>21</v>
      </c>
      <c r="I262" s="201"/>
      <c r="J262" s="197"/>
      <c r="K262" s="197"/>
      <c r="L262" s="202"/>
      <c r="M262" s="203"/>
      <c r="N262" s="204"/>
      <c r="O262" s="204"/>
      <c r="P262" s="204"/>
      <c r="Q262" s="204"/>
      <c r="R262" s="204"/>
      <c r="S262" s="204"/>
      <c r="T262" s="205"/>
      <c r="AT262" s="206" t="s">
        <v>248</v>
      </c>
      <c r="AU262" s="206" t="s">
        <v>83</v>
      </c>
      <c r="AV262" s="13" t="s">
        <v>81</v>
      </c>
      <c r="AW262" s="13" t="s">
        <v>34</v>
      </c>
      <c r="AX262" s="13" t="s">
        <v>73</v>
      </c>
      <c r="AY262" s="206" t="s">
        <v>238</v>
      </c>
    </row>
    <row r="263" spans="1:65" s="14" customFormat="1">
      <c r="B263" s="207"/>
      <c r="C263" s="208"/>
      <c r="D263" s="198" t="s">
        <v>248</v>
      </c>
      <c r="E263" s="209" t="s">
        <v>21</v>
      </c>
      <c r="F263" s="210" t="s">
        <v>463</v>
      </c>
      <c r="G263" s="208"/>
      <c r="H263" s="211">
        <v>3.335</v>
      </c>
      <c r="I263" s="212"/>
      <c r="J263" s="208"/>
      <c r="K263" s="208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248</v>
      </c>
      <c r="AU263" s="217" t="s">
        <v>83</v>
      </c>
      <c r="AV263" s="14" t="s">
        <v>83</v>
      </c>
      <c r="AW263" s="14" t="s">
        <v>34</v>
      </c>
      <c r="AX263" s="14" t="s">
        <v>73</v>
      </c>
      <c r="AY263" s="217" t="s">
        <v>238</v>
      </c>
    </row>
    <row r="264" spans="1:65" s="13" customFormat="1">
      <c r="B264" s="196"/>
      <c r="C264" s="197"/>
      <c r="D264" s="198" t="s">
        <v>248</v>
      </c>
      <c r="E264" s="199" t="s">
        <v>21</v>
      </c>
      <c r="F264" s="200" t="s">
        <v>464</v>
      </c>
      <c r="G264" s="197"/>
      <c r="H264" s="199" t="s">
        <v>21</v>
      </c>
      <c r="I264" s="201"/>
      <c r="J264" s="197"/>
      <c r="K264" s="197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248</v>
      </c>
      <c r="AU264" s="206" t="s">
        <v>83</v>
      </c>
      <c r="AV264" s="13" t="s">
        <v>81</v>
      </c>
      <c r="AW264" s="13" t="s">
        <v>34</v>
      </c>
      <c r="AX264" s="13" t="s">
        <v>73</v>
      </c>
      <c r="AY264" s="206" t="s">
        <v>238</v>
      </c>
    </row>
    <row r="265" spans="1:65" s="14" customFormat="1">
      <c r="B265" s="207"/>
      <c r="C265" s="208"/>
      <c r="D265" s="198" t="s">
        <v>248</v>
      </c>
      <c r="E265" s="209" t="s">
        <v>21</v>
      </c>
      <c r="F265" s="210" t="s">
        <v>465</v>
      </c>
      <c r="G265" s="208"/>
      <c r="H265" s="211">
        <v>17.058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248</v>
      </c>
      <c r="AU265" s="217" t="s">
        <v>83</v>
      </c>
      <c r="AV265" s="14" t="s">
        <v>83</v>
      </c>
      <c r="AW265" s="14" t="s">
        <v>34</v>
      </c>
      <c r="AX265" s="14" t="s">
        <v>73</v>
      </c>
      <c r="AY265" s="217" t="s">
        <v>238</v>
      </c>
    </row>
    <row r="266" spans="1:65" s="13" customFormat="1">
      <c r="B266" s="196"/>
      <c r="C266" s="197"/>
      <c r="D266" s="198" t="s">
        <v>248</v>
      </c>
      <c r="E266" s="199" t="s">
        <v>21</v>
      </c>
      <c r="F266" s="200" t="s">
        <v>466</v>
      </c>
      <c r="G266" s="197"/>
      <c r="H266" s="199" t="s">
        <v>21</v>
      </c>
      <c r="I266" s="201"/>
      <c r="J266" s="197"/>
      <c r="K266" s="197"/>
      <c r="L266" s="202"/>
      <c r="M266" s="203"/>
      <c r="N266" s="204"/>
      <c r="O266" s="204"/>
      <c r="P266" s="204"/>
      <c r="Q266" s="204"/>
      <c r="R266" s="204"/>
      <c r="S266" s="204"/>
      <c r="T266" s="205"/>
      <c r="AT266" s="206" t="s">
        <v>248</v>
      </c>
      <c r="AU266" s="206" t="s">
        <v>83</v>
      </c>
      <c r="AV266" s="13" t="s">
        <v>81</v>
      </c>
      <c r="AW266" s="13" t="s">
        <v>34</v>
      </c>
      <c r="AX266" s="13" t="s">
        <v>73</v>
      </c>
      <c r="AY266" s="206" t="s">
        <v>238</v>
      </c>
    </row>
    <row r="267" spans="1:65" s="14" customFormat="1">
      <c r="B267" s="207"/>
      <c r="C267" s="208"/>
      <c r="D267" s="198" t="s">
        <v>248</v>
      </c>
      <c r="E267" s="209" t="s">
        <v>21</v>
      </c>
      <c r="F267" s="210" t="s">
        <v>467</v>
      </c>
      <c r="G267" s="208"/>
      <c r="H267" s="211">
        <v>15.738</v>
      </c>
      <c r="I267" s="212"/>
      <c r="J267" s="208"/>
      <c r="K267" s="208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248</v>
      </c>
      <c r="AU267" s="217" t="s">
        <v>83</v>
      </c>
      <c r="AV267" s="14" t="s">
        <v>83</v>
      </c>
      <c r="AW267" s="14" t="s">
        <v>34</v>
      </c>
      <c r="AX267" s="14" t="s">
        <v>73</v>
      </c>
      <c r="AY267" s="217" t="s">
        <v>238</v>
      </c>
    </row>
    <row r="268" spans="1:65" s="15" customFormat="1">
      <c r="B268" s="218"/>
      <c r="C268" s="219"/>
      <c r="D268" s="198" t="s">
        <v>248</v>
      </c>
      <c r="E268" s="220" t="s">
        <v>137</v>
      </c>
      <c r="F268" s="221" t="s">
        <v>257</v>
      </c>
      <c r="G268" s="219"/>
      <c r="H268" s="222">
        <v>38.747</v>
      </c>
      <c r="I268" s="223"/>
      <c r="J268" s="219"/>
      <c r="K268" s="219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248</v>
      </c>
      <c r="AU268" s="228" t="s">
        <v>83</v>
      </c>
      <c r="AV268" s="15" t="s">
        <v>258</v>
      </c>
      <c r="AW268" s="15" t="s">
        <v>34</v>
      </c>
      <c r="AX268" s="15" t="s">
        <v>73</v>
      </c>
      <c r="AY268" s="228" t="s">
        <v>238</v>
      </c>
    </row>
    <row r="269" spans="1:65" s="16" customFormat="1">
      <c r="B269" s="229"/>
      <c r="C269" s="230"/>
      <c r="D269" s="198" t="s">
        <v>248</v>
      </c>
      <c r="E269" s="231" t="s">
        <v>21</v>
      </c>
      <c r="F269" s="232" t="s">
        <v>259</v>
      </c>
      <c r="G269" s="230"/>
      <c r="H269" s="233">
        <v>38.747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248</v>
      </c>
      <c r="AU269" s="239" t="s">
        <v>83</v>
      </c>
      <c r="AV269" s="16" t="s">
        <v>244</v>
      </c>
      <c r="AW269" s="16" t="s">
        <v>34</v>
      </c>
      <c r="AX269" s="16" t="s">
        <v>81</v>
      </c>
      <c r="AY269" s="239" t="s">
        <v>238</v>
      </c>
    </row>
    <row r="270" spans="1:65" s="2" customFormat="1" ht="33" customHeight="1">
      <c r="A270" s="37"/>
      <c r="B270" s="38"/>
      <c r="C270" s="178" t="s">
        <v>468</v>
      </c>
      <c r="D270" s="178" t="s">
        <v>240</v>
      </c>
      <c r="E270" s="179" t="s">
        <v>469</v>
      </c>
      <c r="F270" s="180" t="s">
        <v>470</v>
      </c>
      <c r="G270" s="181" t="s">
        <v>103</v>
      </c>
      <c r="H270" s="182">
        <v>150.13</v>
      </c>
      <c r="I270" s="183"/>
      <c r="J270" s="184">
        <f>ROUND(I270*H270,2)</f>
        <v>0</v>
      </c>
      <c r="K270" s="180" t="s">
        <v>243</v>
      </c>
      <c r="L270" s="42"/>
      <c r="M270" s="185" t="s">
        <v>21</v>
      </c>
      <c r="N270" s="186" t="s">
        <v>44</v>
      </c>
      <c r="O270" s="67"/>
      <c r="P270" s="187">
        <f>O270*H270</f>
        <v>0</v>
      </c>
      <c r="Q270" s="187">
        <v>7.3499999999999998E-3</v>
      </c>
      <c r="R270" s="187">
        <f>Q270*H270</f>
        <v>1.1034554999999999</v>
      </c>
      <c r="S270" s="187">
        <v>0</v>
      </c>
      <c r="T270" s="188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9" t="s">
        <v>244</v>
      </c>
      <c r="AT270" s="189" t="s">
        <v>240</v>
      </c>
      <c r="AU270" s="189" t="s">
        <v>83</v>
      </c>
      <c r="AY270" s="20" t="s">
        <v>238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20" t="s">
        <v>81</v>
      </c>
      <c r="BK270" s="190">
        <f>ROUND(I270*H270,2)</f>
        <v>0</v>
      </c>
      <c r="BL270" s="20" t="s">
        <v>244</v>
      </c>
      <c r="BM270" s="189" t="s">
        <v>471</v>
      </c>
    </row>
    <row r="271" spans="1:65" s="2" customFormat="1">
      <c r="A271" s="37"/>
      <c r="B271" s="38"/>
      <c r="C271" s="39"/>
      <c r="D271" s="191" t="s">
        <v>246</v>
      </c>
      <c r="E271" s="39"/>
      <c r="F271" s="192" t="s">
        <v>472</v>
      </c>
      <c r="G271" s="39"/>
      <c r="H271" s="39"/>
      <c r="I271" s="193"/>
      <c r="J271" s="39"/>
      <c r="K271" s="39"/>
      <c r="L271" s="42"/>
      <c r="M271" s="194"/>
      <c r="N271" s="195"/>
      <c r="O271" s="67"/>
      <c r="P271" s="67"/>
      <c r="Q271" s="67"/>
      <c r="R271" s="67"/>
      <c r="S271" s="67"/>
      <c r="T271" s="68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20" t="s">
        <v>246</v>
      </c>
      <c r="AU271" s="20" t="s">
        <v>83</v>
      </c>
    </row>
    <row r="272" spans="1:65" s="14" customFormat="1">
      <c r="B272" s="207"/>
      <c r="C272" s="208"/>
      <c r="D272" s="198" t="s">
        <v>248</v>
      </c>
      <c r="E272" s="209" t="s">
        <v>21</v>
      </c>
      <c r="F272" s="210" t="s">
        <v>140</v>
      </c>
      <c r="G272" s="208"/>
      <c r="H272" s="211">
        <v>150.13</v>
      </c>
      <c r="I272" s="212"/>
      <c r="J272" s="208"/>
      <c r="K272" s="208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248</v>
      </c>
      <c r="AU272" s="217" t="s">
        <v>83</v>
      </c>
      <c r="AV272" s="14" t="s">
        <v>83</v>
      </c>
      <c r="AW272" s="14" t="s">
        <v>34</v>
      </c>
      <c r="AX272" s="14" t="s">
        <v>81</v>
      </c>
      <c r="AY272" s="217" t="s">
        <v>238</v>
      </c>
    </row>
    <row r="273" spans="1:65" s="2" customFormat="1" ht="24.2" customHeight="1">
      <c r="A273" s="37"/>
      <c r="B273" s="38"/>
      <c r="C273" s="178" t="s">
        <v>473</v>
      </c>
      <c r="D273" s="178" t="s">
        <v>240</v>
      </c>
      <c r="E273" s="179" t="s">
        <v>474</v>
      </c>
      <c r="F273" s="180" t="s">
        <v>475</v>
      </c>
      <c r="G273" s="181" t="s">
        <v>103</v>
      </c>
      <c r="H273" s="182">
        <v>143.303</v>
      </c>
      <c r="I273" s="183"/>
      <c r="J273" s="184">
        <f>ROUND(I273*H273,2)</f>
        <v>0</v>
      </c>
      <c r="K273" s="180" t="s">
        <v>243</v>
      </c>
      <c r="L273" s="42"/>
      <c r="M273" s="185" t="s">
        <v>21</v>
      </c>
      <c r="N273" s="186" t="s">
        <v>44</v>
      </c>
      <c r="O273" s="67"/>
      <c r="P273" s="187">
        <f>O273*H273</f>
        <v>0</v>
      </c>
      <c r="Q273" s="187">
        <v>2.5999999999999998E-4</v>
      </c>
      <c r="R273" s="187">
        <f>Q273*H273</f>
        <v>3.7258779999999998E-2</v>
      </c>
      <c r="S273" s="187">
        <v>0</v>
      </c>
      <c r="T273" s="188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9" t="s">
        <v>244</v>
      </c>
      <c r="AT273" s="189" t="s">
        <v>240</v>
      </c>
      <c r="AU273" s="189" t="s">
        <v>83</v>
      </c>
      <c r="AY273" s="20" t="s">
        <v>238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20" t="s">
        <v>81</v>
      </c>
      <c r="BK273" s="190">
        <f>ROUND(I273*H273,2)</f>
        <v>0</v>
      </c>
      <c r="BL273" s="20" t="s">
        <v>244</v>
      </c>
      <c r="BM273" s="189" t="s">
        <v>476</v>
      </c>
    </row>
    <row r="274" spans="1:65" s="2" customFormat="1">
      <c r="A274" s="37"/>
      <c r="B274" s="38"/>
      <c r="C274" s="39"/>
      <c r="D274" s="191" t="s">
        <v>246</v>
      </c>
      <c r="E274" s="39"/>
      <c r="F274" s="192" t="s">
        <v>477</v>
      </c>
      <c r="G274" s="39"/>
      <c r="H274" s="39"/>
      <c r="I274" s="193"/>
      <c r="J274" s="39"/>
      <c r="K274" s="39"/>
      <c r="L274" s="42"/>
      <c r="M274" s="194"/>
      <c r="N274" s="195"/>
      <c r="O274" s="67"/>
      <c r="P274" s="67"/>
      <c r="Q274" s="67"/>
      <c r="R274" s="67"/>
      <c r="S274" s="67"/>
      <c r="T274" s="68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20" t="s">
        <v>246</v>
      </c>
      <c r="AU274" s="20" t="s">
        <v>83</v>
      </c>
    </row>
    <row r="275" spans="1:65" s="14" customFormat="1">
      <c r="B275" s="207"/>
      <c r="C275" s="208"/>
      <c r="D275" s="198" t="s">
        <v>248</v>
      </c>
      <c r="E275" s="209" t="s">
        <v>21</v>
      </c>
      <c r="F275" s="210" t="s">
        <v>478</v>
      </c>
      <c r="G275" s="208"/>
      <c r="H275" s="211">
        <v>143.303</v>
      </c>
      <c r="I275" s="212"/>
      <c r="J275" s="208"/>
      <c r="K275" s="208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248</v>
      </c>
      <c r="AU275" s="217" t="s">
        <v>83</v>
      </c>
      <c r="AV275" s="14" t="s">
        <v>83</v>
      </c>
      <c r="AW275" s="14" t="s">
        <v>34</v>
      </c>
      <c r="AX275" s="14" t="s">
        <v>81</v>
      </c>
      <c r="AY275" s="217" t="s">
        <v>238</v>
      </c>
    </row>
    <row r="276" spans="1:65" s="2" customFormat="1" ht="37.9" customHeight="1">
      <c r="A276" s="37"/>
      <c r="B276" s="38"/>
      <c r="C276" s="178" t="s">
        <v>479</v>
      </c>
      <c r="D276" s="178" t="s">
        <v>240</v>
      </c>
      <c r="E276" s="179" t="s">
        <v>480</v>
      </c>
      <c r="F276" s="180" t="s">
        <v>481</v>
      </c>
      <c r="G276" s="181" t="s">
        <v>103</v>
      </c>
      <c r="H276" s="182">
        <v>9.8480000000000008</v>
      </c>
      <c r="I276" s="183"/>
      <c r="J276" s="184">
        <f>ROUND(I276*H276,2)</f>
        <v>0</v>
      </c>
      <c r="K276" s="180" t="s">
        <v>243</v>
      </c>
      <c r="L276" s="42"/>
      <c r="M276" s="185" t="s">
        <v>21</v>
      </c>
      <c r="N276" s="186" t="s">
        <v>44</v>
      </c>
      <c r="O276" s="67"/>
      <c r="P276" s="187">
        <f>O276*H276</f>
        <v>0</v>
      </c>
      <c r="Q276" s="187">
        <v>4.3800000000000002E-3</v>
      </c>
      <c r="R276" s="187">
        <f>Q276*H276</f>
        <v>4.3134240000000004E-2</v>
      </c>
      <c r="S276" s="187">
        <v>0</v>
      </c>
      <c r="T276" s="188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9" t="s">
        <v>244</v>
      </c>
      <c r="AT276" s="189" t="s">
        <v>240</v>
      </c>
      <c r="AU276" s="189" t="s">
        <v>83</v>
      </c>
      <c r="AY276" s="20" t="s">
        <v>238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20" t="s">
        <v>81</v>
      </c>
      <c r="BK276" s="190">
        <f>ROUND(I276*H276,2)</f>
        <v>0</v>
      </c>
      <c r="BL276" s="20" t="s">
        <v>244</v>
      </c>
      <c r="BM276" s="189" t="s">
        <v>482</v>
      </c>
    </row>
    <row r="277" spans="1:65" s="2" customFormat="1">
      <c r="A277" s="37"/>
      <c r="B277" s="38"/>
      <c r="C277" s="39"/>
      <c r="D277" s="191" t="s">
        <v>246</v>
      </c>
      <c r="E277" s="39"/>
      <c r="F277" s="192" t="s">
        <v>483</v>
      </c>
      <c r="G277" s="39"/>
      <c r="H277" s="39"/>
      <c r="I277" s="193"/>
      <c r="J277" s="39"/>
      <c r="K277" s="39"/>
      <c r="L277" s="42"/>
      <c r="M277" s="194"/>
      <c r="N277" s="195"/>
      <c r="O277" s="67"/>
      <c r="P277" s="67"/>
      <c r="Q277" s="67"/>
      <c r="R277" s="67"/>
      <c r="S277" s="67"/>
      <c r="T277" s="68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20" t="s">
        <v>246</v>
      </c>
      <c r="AU277" s="20" t="s">
        <v>83</v>
      </c>
    </row>
    <row r="278" spans="1:65" s="13" customFormat="1">
      <c r="B278" s="196"/>
      <c r="C278" s="197"/>
      <c r="D278" s="198" t="s">
        <v>248</v>
      </c>
      <c r="E278" s="199" t="s">
        <v>21</v>
      </c>
      <c r="F278" s="200" t="s">
        <v>484</v>
      </c>
      <c r="G278" s="197"/>
      <c r="H278" s="199" t="s">
        <v>21</v>
      </c>
      <c r="I278" s="201"/>
      <c r="J278" s="197"/>
      <c r="K278" s="197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248</v>
      </c>
      <c r="AU278" s="206" t="s">
        <v>83</v>
      </c>
      <c r="AV278" s="13" t="s">
        <v>81</v>
      </c>
      <c r="AW278" s="13" t="s">
        <v>34</v>
      </c>
      <c r="AX278" s="13" t="s">
        <v>73</v>
      </c>
      <c r="AY278" s="206" t="s">
        <v>238</v>
      </c>
    </row>
    <row r="279" spans="1:65" s="14" customFormat="1">
      <c r="B279" s="207"/>
      <c r="C279" s="208"/>
      <c r="D279" s="198" t="s">
        <v>248</v>
      </c>
      <c r="E279" s="209" t="s">
        <v>21</v>
      </c>
      <c r="F279" s="210" t="s">
        <v>485</v>
      </c>
      <c r="G279" s="208"/>
      <c r="H279" s="211">
        <v>9.8480000000000008</v>
      </c>
      <c r="I279" s="212"/>
      <c r="J279" s="208"/>
      <c r="K279" s="208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248</v>
      </c>
      <c r="AU279" s="217" t="s">
        <v>83</v>
      </c>
      <c r="AV279" s="14" t="s">
        <v>83</v>
      </c>
      <c r="AW279" s="14" t="s">
        <v>34</v>
      </c>
      <c r="AX279" s="14" t="s">
        <v>73</v>
      </c>
      <c r="AY279" s="217" t="s">
        <v>238</v>
      </c>
    </row>
    <row r="280" spans="1:65" s="15" customFormat="1">
      <c r="B280" s="218"/>
      <c r="C280" s="219"/>
      <c r="D280" s="198" t="s">
        <v>248</v>
      </c>
      <c r="E280" s="220" t="s">
        <v>196</v>
      </c>
      <c r="F280" s="221" t="s">
        <v>257</v>
      </c>
      <c r="G280" s="219"/>
      <c r="H280" s="222">
        <v>9.8480000000000008</v>
      </c>
      <c r="I280" s="223"/>
      <c r="J280" s="219"/>
      <c r="K280" s="219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248</v>
      </c>
      <c r="AU280" s="228" t="s">
        <v>83</v>
      </c>
      <c r="AV280" s="15" t="s">
        <v>258</v>
      </c>
      <c r="AW280" s="15" t="s">
        <v>34</v>
      </c>
      <c r="AX280" s="15" t="s">
        <v>73</v>
      </c>
      <c r="AY280" s="228" t="s">
        <v>238</v>
      </c>
    </row>
    <row r="281" spans="1:65" s="16" customFormat="1">
      <c r="B281" s="229"/>
      <c r="C281" s="230"/>
      <c r="D281" s="198" t="s">
        <v>248</v>
      </c>
      <c r="E281" s="231" t="s">
        <v>21</v>
      </c>
      <c r="F281" s="232" t="s">
        <v>259</v>
      </c>
      <c r="G281" s="230"/>
      <c r="H281" s="233">
        <v>9.8480000000000008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AT281" s="239" t="s">
        <v>248</v>
      </c>
      <c r="AU281" s="239" t="s">
        <v>83</v>
      </c>
      <c r="AV281" s="16" t="s">
        <v>244</v>
      </c>
      <c r="AW281" s="16" t="s">
        <v>34</v>
      </c>
      <c r="AX281" s="16" t="s">
        <v>81</v>
      </c>
      <c r="AY281" s="239" t="s">
        <v>238</v>
      </c>
    </row>
    <row r="282" spans="1:65" s="2" customFormat="1" ht="24.2" customHeight="1">
      <c r="A282" s="37"/>
      <c r="B282" s="38"/>
      <c r="C282" s="178" t="s">
        <v>486</v>
      </c>
      <c r="D282" s="178" t="s">
        <v>240</v>
      </c>
      <c r="E282" s="179" t="s">
        <v>487</v>
      </c>
      <c r="F282" s="180" t="s">
        <v>488</v>
      </c>
      <c r="G282" s="181" t="s">
        <v>103</v>
      </c>
      <c r="H282" s="182">
        <v>7.3029999999999999</v>
      </c>
      <c r="I282" s="183"/>
      <c r="J282" s="184">
        <f>ROUND(I282*H282,2)</f>
        <v>0</v>
      </c>
      <c r="K282" s="180" t="s">
        <v>243</v>
      </c>
      <c r="L282" s="42"/>
      <c r="M282" s="185" t="s">
        <v>21</v>
      </c>
      <c r="N282" s="186" t="s">
        <v>44</v>
      </c>
      <c r="O282" s="67"/>
      <c r="P282" s="187">
        <f>O282*H282</f>
        <v>0</v>
      </c>
      <c r="Q282" s="187">
        <v>3.0000000000000001E-3</v>
      </c>
      <c r="R282" s="187">
        <f>Q282*H282</f>
        <v>2.1909000000000001E-2</v>
      </c>
      <c r="S282" s="187">
        <v>0</v>
      </c>
      <c r="T282" s="188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9" t="s">
        <v>244</v>
      </c>
      <c r="AT282" s="189" t="s">
        <v>240</v>
      </c>
      <c r="AU282" s="189" t="s">
        <v>83</v>
      </c>
      <c r="AY282" s="20" t="s">
        <v>238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20" t="s">
        <v>81</v>
      </c>
      <c r="BK282" s="190">
        <f>ROUND(I282*H282,2)</f>
        <v>0</v>
      </c>
      <c r="BL282" s="20" t="s">
        <v>244</v>
      </c>
      <c r="BM282" s="189" t="s">
        <v>489</v>
      </c>
    </row>
    <row r="283" spans="1:65" s="2" customFormat="1">
      <c r="A283" s="37"/>
      <c r="B283" s="38"/>
      <c r="C283" s="39"/>
      <c r="D283" s="191" t="s">
        <v>246</v>
      </c>
      <c r="E283" s="39"/>
      <c r="F283" s="192" t="s">
        <v>490</v>
      </c>
      <c r="G283" s="39"/>
      <c r="H283" s="39"/>
      <c r="I283" s="193"/>
      <c r="J283" s="39"/>
      <c r="K283" s="39"/>
      <c r="L283" s="42"/>
      <c r="M283" s="194"/>
      <c r="N283" s="195"/>
      <c r="O283" s="67"/>
      <c r="P283" s="67"/>
      <c r="Q283" s="67"/>
      <c r="R283" s="67"/>
      <c r="S283" s="67"/>
      <c r="T283" s="68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20" t="s">
        <v>246</v>
      </c>
      <c r="AU283" s="20" t="s">
        <v>83</v>
      </c>
    </row>
    <row r="284" spans="1:65" s="13" customFormat="1">
      <c r="B284" s="196"/>
      <c r="C284" s="197"/>
      <c r="D284" s="198" t="s">
        <v>248</v>
      </c>
      <c r="E284" s="199" t="s">
        <v>21</v>
      </c>
      <c r="F284" s="200" t="s">
        <v>484</v>
      </c>
      <c r="G284" s="197"/>
      <c r="H284" s="199" t="s">
        <v>21</v>
      </c>
      <c r="I284" s="201"/>
      <c r="J284" s="197"/>
      <c r="K284" s="197"/>
      <c r="L284" s="202"/>
      <c r="M284" s="203"/>
      <c r="N284" s="204"/>
      <c r="O284" s="204"/>
      <c r="P284" s="204"/>
      <c r="Q284" s="204"/>
      <c r="R284" s="204"/>
      <c r="S284" s="204"/>
      <c r="T284" s="205"/>
      <c r="AT284" s="206" t="s">
        <v>248</v>
      </c>
      <c r="AU284" s="206" t="s">
        <v>83</v>
      </c>
      <c r="AV284" s="13" t="s">
        <v>81</v>
      </c>
      <c r="AW284" s="13" t="s">
        <v>34</v>
      </c>
      <c r="AX284" s="13" t="s">
        <v>73</v>
      </c>
      <c r="AY284" s="206" t="s">
        <v>238</v>
      </c>
    </row>
    <row r="285" spans="1:65" s="14" customFormat="1">
      <c r="B285" s="207"/>
      <c r="C285" s="208"/>
      <c r="D285" s="198" t="s">
        <v>248</v>
      </c>
      <c r="E285" s="209" t="s">
        <v>21</v>
      </c>
      <c r="F285" s="210" t="s">
        <v>491</v>
      </c>
      <c r="G285" s="208"/>
      <c r="H285" s="211">
        <v>4.9240000000000004</v>
      </c>
      <c r="I285" s="212"/>
      <c r="J285" s="208"/>
      <c r="K285" s="208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 t="s">
        <v>248</v>
      </c>
      <c r="AU285" s="217" t="s">
        <v>83</v>
      </c>
      <c r="AV285" s="14" t="s">
        <v>83</v>
      </c>
      <c r="AW285" s="14" t="s">
        <v>34</v>
      </c>
      <c r="AX285" s="14" t="s">
        <v>73</v>
      </c>
      <c r="AY285" s="217" t="s">
        <v>238</v>
      </c>
    </row>
    <row r="286" spans="1:65" s="14" customFormat="1">
      <c r="B286" s="207"/>
      <c r="C286" s="208"/>
      <c r="D286" s="198" t="s">
        <v>248</v>
      </c>
      <c r="E286" s="209" t="s">
        <v>21</v>
      </c>
      <c r="F286" s="210" t="s">
        <v>492</v>
      </c>
      <c r="G286" s="208"/>
      <c r="H286" s="211">
        <v>2.379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248</v>
      </c>
      <c r="AU286" s="217" t="s">
        <v>83</v>
      </c>
      <c r="AV286" s="14" t="s">
        <v>83</v>
      </c>
      <c r="AW286" s="14" t="s">
        <v>34</v>
      </c>
      <c r="AX286" s="14" t="s">
        <v>73</v>
      </c>
      <c r="AY286" s="217" t="s">
        <v>238</v>
      </c>
    </row>
    <row r="287" spans="1:65" s="16" customFormat="1">
      <c r="B287" s="229"/>
      <c r="C287" s="230"/>
      <c r="D287" s="198" t="s">
        <v>248</v>
      </c>
      <c r="E287" s="231" t="s">
        <v>21</v>
      </c>
      <c r="F287" s="232" t="s">
        <v>259</v>
      </c>
      <c r="G287" s="230"/>
      <c r="H287" s="233">
        <v>7.3029999999999999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AT287" s="239" t="s">
        <v>248</v>
      </c>
      <c r="AU287" s="239" t="s">
        <v>83</v>
      </c>
      <c r="AV287" s="16" t="s">
        <v>244</v>
      </c>
      <c r="AW287" s="16" t="s">
        <v>34</v>
      </c>
      <c r="AX287" s="16" t="s">
        <v>81</v>
      </c>
      <c r="AY287" s="239" t="s">
        <v>238</v>
      </c>
    </row>
    <row r="288" spans="1:65" s="2" customFormat="1" ht="33" customHeight="1">
      <c r="A288" s="37"/>
      <c r="B288" s="38"/>
      <c r="C288" s="178" t="s">
        <v>493</v>
      </c>
      <c r="D288" s="178" t="s">
        <v>240</v>
      </c>
      <c r="E288" s="179" t="s">
        <v>494</v>
      </c>
      <c r="F288" s="180" t="s">
        <v>495</v>
      </c>
      <c r="G288" s="181" t="s">
        <v>103</v>
      </c>
      <c r="H288" s="182">
        <v>150.13</v>
      </c>
      <c r="I288" s="183"/>
      <c r="J288" s="184">
        <f>ROUND(I288*H288,2)</f>
        <v>0</v>
      </c>
      <c r="K288" s="180" t="s">
        <v>243</v>
      </c>
      <c r="L288" s="42"/>
      <c r="M288" s="185" t="s">
        <v>21</v>
      </c>
      <c r="N288" s="186" t="s">
        <v>44</v>
      </c>
      <c r="O288" s="67"/>
      <c r="P288" s="187">
        <f>O288*H288</f>
        <v>0</v>
      </c>
      <c r="Q288" s="187">
        <v>1.6199999999999999E-2</v>
      </c>
      <c r="R288" s="187">
        <f>Q288*H288</f>
        <v>2.4321059999999997</v>
      </c>
      <c r="S288" s="187">
        <v>0</v>
      </c>
      <c r="T288" s="188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9" t="s">
        <v>244</v>
      </c>
      <c r="AT288" s="189" t="s">
        <v>240</v>
      </c>
      <c r="AU288" s="189" t="s">
        <v>83</v>
      </c>
      <c r="AY288" s="20" t="s">
        <v>238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20" t="s">
        <v>81</v>
      </c>
      <c r="BK288" s="190">
        <f>ROUND(I288*H288,2)</f>
        <v>0</v>
      </c>
      <c r="BL288" s="20" t="s">
        <v>244</v>
      </c>
      <c r="BM288" s="189" t="s">
        <v>496</v>
      </c>
    </row>
    <row r="289" spans="1:51" s="2" customFormat="1">
      <c r="A289" s="37"/>
      <c r="B289" s="38"/>
      <c r="C289" s="39"/>
      <c r="D289" s="191" t="s">
        <v>246</v>
      </c>
      <c r="E289" s="39"/>
      <c r="F289" s="192" t="s">
        <v>497</v>
      </c>
      <c r="G289" s="39"/>
      <c r="H289" s="39"/>
      <c r="I289" s="193"/>
      <c r="J289" s="39"/>
      <c r="K289" s="39"/>
      <c r="L289" s="42"/>
      <c r="M289" s="194"/>
      <c r="N289" s="195"/>
      <c r="O289" s="67"/>
      <c r="P289" s="67"/>
      <c r="Q289" s="67"/>
      <c r="R289" s="67"/>
      <c r="S289" s="67"/>
      <c r="T289" s="68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20" t="s">
        <v>246</v>
      </c>
      <c r="AU289" s="20" t="s">
        <v>83</v>
      </c>
    </row>
    <row r="290" spans="1:51" s="13" customFormat="1">
      <c r="B290" s="196"/>
      <c r="C290" s="197"/>
      <c r="D290" s="198" t="s">
        <v>248</v>
      </c>
      <c r="E290" s="199" t="s">
        <v>21</v>
      </c>
      <c r="F290" s="200" t="s">
        <v>460</v>
      </c>
      <c r="G290" s="197"/>
      <c r="H290" s="199" t="s">
        <v>21</v>
      </c>
      <c r="I290" s="201"/>
      <c r="J290" s="197"/>
      <c r="K290" s="197"/>
      <c r="L290" s="202"/>
      <c r="M290" s="203"/>
      <c r="N290" s="204"/>
      <c r="O290" s="204"/>
      <c r="P290" s="204"/>
      <c r="Q290" s="204"/>
      <c r="R290" s="204"/>
      <c r="S290" s="204"/>
      <c r="T290" s="205"/>
      <c r="AT290" s="206" t="s">
        <v>248</v>
      </c>
      <c r="AU290" s="206" t="s">
        <v>83</v>
      </c>
      <c r="AV290" s="13" t="s">
        <v>81</v>
      </c>
      <c r="AW290" s="13" t="s">
        <v>34</v>
      </c>
      <c r="AX290" s="13" t="s">
        <v>73</v>
      </c>
      <c r="AY290" s="206" t="s">
        <v>238</v>
      </c>
    </row>
    <row r="291" spans="1:51" s="14" customFormat="1">
      <c r="B291" s="207"/>
      <c r="C291" s="208"/>
      <c r="D291" s="198" t="s">
        <v>248</v>
      </c>
      <c r="E291" s="209" t="s">
        <v>21</v>
      </c>
      <c r="F291" s="210" t="s">
        <v>498</v>
      </c>
      <c r="G291" s="208"/>
      <c r="H291" s="211">
        <v>20.042999999999999</v>
      </c>
      <c r="I291" s="212"/>
      <c r="J291" s="208"/>
      <c r="K291" s="208"/>
      <c r="L291" s="213"/>
      <c r="M291" s="214"/>
      <c r="N291" s="215"/>
      <c r="O291" s="215"/>
      <c r="P291" s="215"/>
      <c r="Q291" s="215"/>
      <c r="R291" s="215"/>
      <c r="S291" s="215"/>
      <c r="T291" s="216"/>
      <c r="AT291" s="217" t="s">
        <v>248</v>
      </c>
      <c r="AU291" s="217" t="s">
        <v>83</v>
      </c>
      <c r="AV291" s="14" t="s">
        <v>83</v>
      </c>
      <c r="AW291" s="14" t="s">
        <v>34</v>
      </c>
      <c r="AX291" s="14" t="s">
        <v>73</v>
      </c>
      <c r="AY291" s="217" t="s">
        <v>238</v>
      </c>
    </row>
    <row r="292" spans="1:51" s="14" customFormat="1">
      <c r="B292" s="207"/>
      <c r="C292" s="208"/>
      <c r="D292" s="198" t="s">
        <v>248</v>
      </c>
      <c r="E292" s="209" t="s">
        <v>21</v>
      </c>
      <c r="F292" s="210" t="s">
        <v>499</v>
      </c>
      <c r="G292" s="208"/>
      <c r="H292" s="211">
        <v>-1.377</v>
      </c>
      <c r="I292" s="212"/>
      <c r="J292" s="208"/>
      <c r="K292" s="208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248</v>
      </c>
      <c r="AU292" s="217" t="s">
        <v>83</v>
      </c>
      <c r="AV292" s="14" t="s">
        <v>83</v>
      </c>
      <c r="AW292" s="14" t="s">
        <v>34</v>
      </c>
      <c r="AX292" s="14" t="s">
        <v>73</v>
      </c>
      <c r="AY292" s="217" t="s">
        <v>238</v>
      </c>
    </row>
    <row r="293" spans="1:51" s="14" customFormat="1">
      <c r="B293" s="207"/>
      <c r="C293" s="208"/>
      <c r="D293" s="198" t="s">
        <v>248</v>
      </c>
      <c r="E293" s="209" t="s">
        <v>21</v>
      </c>
      <c r="F293" s="210" t="s">
        <v>500</v>
      </c>
      <c r="G293" s="208"/>
      <c r="H293" s="211">
        <v>-1.2250000000000001</v>
      </c>
      <c r="I293" s="212"/>
      <c r="J293" s="208"/>
      <c r="K293" s="208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248</v>
      </c>
      <c r="AU293" s="217" t="s">
        <v>83</v>
      </c>
      <c r="AV293" s="14" t="s">
        <v>83</v>
      </c>
      <c r="AW293" s="14" t="s">
        <v>34</v>
      </c>
      <c r="AX293" s="14" t="s">
        <v>73</v>
      </c>
      <c r="AY293" s="217" t="s">
        <v>238</v>
      </c>
    </row>
    <row r="294" spans="1:51" s="13" customFormat="1">
      <c r="B294" s="196"/>
      <c r="C294" s="197"/>
      <c r="D294" s="198" t="s">
        <v>248</v>
      </c>
      <c r="E294" s="199" t="s">
        <v>21</v>
      </c>
      <c r="F294" s="200" t="s">
        <v>501</v>
      </c>
      <c r="G294" s="197"/>
      <c r="H294" s="199" t="s">
        <v>21</v>
      </c>
      <c r="I294" s="201"/>
      <c r="J294" s="197"/>
      <c r="K294" s="197"/>
      <c r="L294" s="202"/>
      <c r="M294" s="203"/>
      <c r="N294" s="204"/>
      <c r="O294" s="204"/>
      <c r="P294" s="204"/>
      <c r="Q294" s="204"/>
      <c r="R294" s="204"/>
      <c r="S294" s="204"/>
      <c r="T294" s="205"/>
      <c r="AT294" s="206" t="s">
        <v>248</v>
      </c>
      <c r="AU294" s="206" t="s">
        <v>83</v>
      </c>
      <c r="AV294" s="13" t="s">
        <v>81</v>
      </c>
      <c r="AW294" s="13" t="s">
        <v>34</v>
      </c>
      <c r="AX294" s="13" t="s">
        <v>73</v>
      </c>
      <c r="AY294" s="206" t="s">
        <v>238</v>
      </c>
    </row>
    <row r="295" spans="1:51" s="14" customFormat="1">
      <c r="B295" s="207"/>
      <c r="C295" s="208"/>
      <c r="D295" s="198" t="s">
        <v>248</v>
      </c>
      <c r="E295" s="209" t="s">
        <v>21</v>
      </c>
      <c r="F295" s="210" t="s">
        <v>502</v>
      </c>
      <c r="G295" s="208"/>
      <c r="H295" s="211">
        <v>31.518000000000001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248</v>
      </c>
      <c r="AU295" s="217" t="s">
        <v>83</v>
      </c>
      <c r="AV295" s="14" t="s">
        <v>83</v>
      </c>
      <c r="AW295" s="14" t="s">
        <v>34</v>
      </c>
      <c r="AX295" s="14" t="s">
        <v>73</v>
      </c>
      <c r="AY295" s="217" t="s">
        <v>238</v>
      </c>
    </row>
    <row r="296" spans="1:51" s="14" customFormat="1">
      <c r="B296" s="207"/>
      <c r="C296" s="208"/>
      <c r="D296" s="198" t="s">
        <v>248</v>
      </c>
      <c r="E296" s="209" t="s">
        <v>21</v>
      </c>
      <c r="F296" s="210" t="s">
        <v>503</v>
      </c>
      <c r="G296" s="208"/>
      <c r="H296" s="211">
        <v>-3.1520000000000001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248</v>
      </c>
      <c r="AU296" s="217" t="s">
        <v>83</v>
      </c>
      <c r="AV296" s="14" t="s">
        <v>83</v>
      </c>
      <c r="AW296" s="14" t="s">
        <v>34</v>
      </c>
      <c r="AX296" s="14" t="s">
        <v>73</v>
      </c>
      <c r="AY296" s="217" t="s">
        <v>238</v>
      </c>
    </row>
    <row r="297" spans="1:51" s="14" customFormat="1">
      <c r="B297" s="207"/>
      <c r="C297" s="208"/>
      <c r="D297" s="198" t="s">
        <v>248</v>
      </c>
      <c r="E297" s="209" t="s">
        <v>21</v>
      </c>
      <c r="F297" s="210" t="s">
        <v>504</v>
      </c>
      <c r="G297" s="208"/>
      <c r="H297" s="211">
        <v>-1.1819999999999999</v>
      </c>
      <c r="I297" s="212"/>
      <c r="J297" s="208"/>
      <c r="K297" s="208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248</v>
      </c>
      <c r="AU297" s="217" t="s">
        <v>83</v>
      </c>
      <c r="AV297" s="14" t="s">
        <v>83</v>
      </c>
      <c r="AW297" s="14" t="s">
        <v>34</v>
      </c>
      <c r="AX297" s="14" t="s">
        <v>73</v>
      </c>
      <c r="AY297" s="217" t="s">
        <v>238</v>
      </c>
    </row>
    <row r="298" spans="1:51" s="14" customFormat="1">
      <c r="B298" s="207"/>
      <c r="C298" s="208"/>
      <c r="D298" s="198" t="s">
        <v>248</v>
      </c>
      <c r="E298" s="209" t="s">
        <v>21</v>
      </c>
      <c r="F298" s="210" t="s">
        <v>505</v>
      </c>
      <c r="G298" s="208"/>
      <c r="H298" s="211">
        <v>-4.2619999999999996</v>
      </c>
      <c r="I298" s="212"/>
      <c r="J298" s="208"/>
      <c r="K298" s="208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248</v>
      </c>
      <c r="AU298" s="217" t="s">
        <v>83</v>
      </c>
      <c r="AV298" s="14" t="s">
        <v>83</v>
      </c>
      <c r="AW298" s="14" t="s">
        <v>34</v>
      </c>
      <c r="AX298" s="14" t="s">
        <v>73</v>
      </c>
      <c r="AY298" s="217" t="s">
        <v>238</v>
      </c>
    </row>
    <row r="299" spans="1:51" s="13" customFormat="1">
      <c r="B299" s="196"/>
      <c r="C299" s="197"/>
      <c r="D299" s="198" t="s">
        <v>248</v>
      </c>
      <c r="E299" s="199" t="s">
        <v>21</v>
      </c>
      <c r="F299" s="200" t="s">
        <v>462</v>
      </c>
      <c r="G299" s="197"/>
      <c r="H299" s="199" t="s">
        <v>21</v>
      </c>
      <c r="I299" s="201"/>
      <c r="J299" s="197"/>
      <c r="K299" s="197"/>
      <c r="L299" s="202"/>
      <c r="M299" s="203"/>
      <c r="N299" s="204"/>
      <c r="O299" s="204"/>
      <c r="P299" s="204"/>
      <c r="Q299" s="204"/>
      <c r="R299" s="204"/>
      <c r="S299" s="204"/>
      <c r="T299" s="205"/>
      <c r="AT299" s="206" t="s">
        <v>248</v>
      </c>
      <c r="AU299" s="206" t="s">
        <v>83</v>
      </c>
      <c r="AV299" s="13" t="s">
        <v>81</v>
      </c>
      <c r="AW299" s="13" t="s">
        <v>34</v>
      </c>
      <c r="AX299" s="13" t="s">
        <v>73</v>
      </c>
      <c r="AY299" s="206" t="s">
        <v>238</v>
      </c>
    </row>
    <row r="300" spans="1:51" s="14" customFormat="1">
      <c r="B300" s="207"/>
      <c r="C300" s="208"/>
      <c r="D300" s="198" t="s">
        <v>248</v>
      </c>
      <c r="E300" s="209" t="s">
        <v>21</v>
      </c>
      <c r="F300" s="210" t="s">
        <v>506</v>
      </c>
      <c r="G300" s="208"/>
      <c r="H300" s="211">
        <v>22.361999999999998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248</v>
      </c>
      <c r="AU300" s="217" t="s">
        <v>83</v>
      </c>
      <c r="AV300" s="14" t="s">
        <v>83</v>
      </c>
      <c r="AW300" s="14" t="s">
        <v>34</v>
      </c>
      <c r="AX300" s="14" t="s">
        <v>73</v>
      </c>
      <c r="AY300" s="217" t="s">
        <v>238</v>
      </c>
    </row>
    <row r="301" spans="1:51" s="14" customFormat="1">
      <c r="B301" s="207"/>
      <c r="C301" s="208"/>
      <c r="D301" s="198" t="s">
        <v>248</v>
      </c>
      <c r="E301" s="209" t="s">
        <v>21</v>
      </c>
      <c r="F301" s="210" t="s">
        <v>504</v>
      </c>
      <c r="G301" s="208"/>
      <c r="H301" s="211">
        <v>-1.1819999999999999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248</v>
      </c>
      <c r="AU301" s="217" t="s">
        <v>83</v>
      </c>
      <c r="AV301" s="14" t="s">
        <v>83</v>
      </c>
      <c r="AW301" s="14" t="s">
        <v>34</v>
      </c>
      <c r="AX301" s="14" t="s">
        <v>73</v>
      </c>
      <c r="AY301" s="217" t="s">
        <v>238</v>
      </c>
    </row>
    <row r="302" spans="1:51" s="14" customFormat="1">
      <c r="B302" s="207"/>
      <c r="C302" s="208"/>
      <c r="D302" s="198" t="s">
        <v>248</v>
      </c>
      <c r="E302" s="209" t="s">
        <v>21</v>
      </c>
      <c r="F302" s="210" t="s">
        <v>507</v>
      </c>
      <c r="G302" s="208"/>
      <c r="H302" s="211">
        <v>0.53</v>
      </c>
      <c r="I302" s="212"/>
      <c r="J302" s="208"/>
      <c r="K302" s="208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248</v>
      </c>
      <c r="AU302" s="217" t="s">
        <v>83</v>
      </c>
      <c r="AV302" s="14" t="s">
        <v>83</v>
      </c>
      <c r="AW302" s="14" t="s">
        <v>34</v>
      </c>
      <c r="AX302" s="14" t="s">
        <v>73</v>
      </c>
      <c r="AY302" s="217" t="s">
        <v>238</v>
      </c>
    </row>
    <row r="303" spans="1:51" s="14" customFormat="1">
      <c r="B303" s="207"/>
      <c r="C303" s="208"/>
      <c r="D303" s="198" t="s">
        <v>248</v>
      </c>
      <c r="E303" s="209" t="s">
        <v>21</v>
      </c>
      <c r="F303" s="210" t="s">
        <v>508</v>
      </c>
      <c r="G303" s="208"/>
      <c r="H303" s="211">
        <v>-4.25</v>
      </c>
      <c r="I303" s="212"/>
      <c r="J303" s="208"/>
      <c r="K303" s="208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248</v>
      </c>
      <c r="AU303" s="217" t="s">
        <v>83</v>
      </c>
      <c r="AV303" s="14" t="s">
        <v>83</v>
      </c>
      <c r="AW303" s="14" t="s">
        <v>34</v>
      </c>
      <c r="AX303" s="14" t="s">
        <v>73</v>
      </c>
      <c r="AY303" s="217" t="s">
        <v>238</v>
      </c>
    </row>
    <row r="304" spans="1:51" s="13" customFormat="1">
      <c r="B304" s="196"/>
      <c r="C304" s="197"/>
      <c r="D304" s="198" t="s">
        <v>248</v>
      </c>
      <c r="E304" s="199" t="s">
        <v>21</v>
      </c>
      <c r="F304" s="200" t="s">
        <v>464</v>
      </c>
      <c r="G304" s="197"/>
      <c r="H304" s="199" t="s">
        <v>21</v>
      </c>
      <c r="I304" s="201"/>
      <c r="J304" s="197"/>
      <c r="K304" s="197"/>
      <c r="L304" s="202"/>
      <c r="M304" s="203"/>
      <c r="N304" s="204"/>
      <c r="O304" s="204"/>
      <c r="P304" s="204"/>
      <c r="Q304" s="204"/>
      <c r="R304" s="204"/>
      <c r="S304" s="204"/>
      <c r="T304" s="205"/>
      <c r="AT304" s="206" t="s">
        <v>248</v>
      </c>
      <c r="AU304" s="206" t="s">
        <v>83</v>
      </c>
      <c r="AV304" s="13" t="s">
        <v>81</v>
      </c>
      <c r="AW304" s="13" t="s">
        <v>34</v>
      </c>
      <c r="AX304" s="13" t="s">
        <v>73</v>
      </c>
      <c r="AY304" s="206" t="s">
        <v>238</v>
      </c>
    </row>
    <row r="305" spans="1:65" s="14" customFormat="1">
      <c r="B305" s="207"/>
      <c r="C305" s="208"/>
      <c r="D305" s="198" t="s">
        <v>248</v>
      </c>
      <c r="E305" s="209" t="s">
        <v>21</v>
      </c>
      <c r="F305" s="210" t="s">
        <v>509</v>
      </c>
      <c r="G305" s="208"/>
      <c r="H305" s="211">
        <v>51.003999999999998</v>
      </c>
      <c r="I305" s="212"/>
      <c r="J305" s="208"/>
      <c r="K305" s="208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248</v>
      </c>
      <c r="AU305" s="217" t="s">
        <v>83</v>
      </c>
      <c r="AV305" s="14" t="s">
        <v>83</v>
      </c>
      <c r="AW305" s="14" t="s">
        <v>34</v>
      </c>
      <c r="AX305" s="14" t="s">
        <v>73</v>
      </c>
      <c r="AY305" s="217" t="s">
        <v>238</v>
      </c>
    </row>
    <row r="306" spans="1:65" s="14" customFormat="1">
      <c r="B306" s="207"/>
      <c r="C306" s="208"/>
      <c r="D306" s="198" t="s">
        <v>248</v>
      </c>
      <c r="E306" s="209" t="s">
        <v>21</v>
      </c>
      <c r="F306" s="210" t="s">
        <v>510</v>
      </c>
      <c r="G306" s="208"/>
      <c r="H306" s="211">
        <v>-1.2589999999999999</v>
      </c>
      <c r="I306" s="212"/>
      <c r="J306" s="208"/>
      <c r="K306" s="208"/>
      <c r="L306" s="213"/>
      <c r="M306" s="214"/>
      <c r="N306" s="215"/>
      <c r="O306" s="215"/>
      <c r="P306" s="215"/>
      <c r="Q306" s="215"/>
      <c r="R306" s="215"/>
      <c r="S306" s="215"/>
      <c r="T306" s="216"/>
      <c r="AT306" s="217" t="s">
        <v>248</v>
      </c>
      <c r="AU306" s="217" t="s">
        <v>83</v>
      </c>
      <c r="AV306" s="14" t="s">
        <v>83</v>
      </c>
      <c r="AW306" s="14" t="s">
        <v>34</v>
      </c>
      <c r="AX306" s="14" t="s">
        <v>73</v>
      </c>
      <c r="AY306" s="217" t="s">
        <v>238</v>
      </c>
    </row>
    <row r="307" spans="1:65" s="14" customFormat="1">
      <c r="B307" s="207"/>
      <c r="C307" s="208"/>
      <c r="D307" s="198" t="s">
        <v>248</v>
      </c>
      <c r="E307" s="209" t="s">
        <v>21</v>
      </c>
      <c r="F307" s="210" t="s">
        <v>511</v>
      </c>
      <c r="G307" s="208"/>
      <c r="H307" s="211">
        <v>-1.5760000000000001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248</v>
      </c>
      <c r="AU307" s="217" t="s">
        <v>83</v>
      </c>
      <c r="AV307" s="14" t="s">
        <v>83</v>
      </c>
      <c r="AW307" s="14" t="s">
        <v>34</v>
      </c>
      <c r="AX307" s="14" t="s">
        <v>73</v>
      </c>
      <c r="AY307" s="217" t="s">
        <v>238</v>
      </c>
    </row>
    <row r="308" spans="1:65" s="14" customFormat="1">
      <c r="B308" s="207"/>
      <c r="C308" s="208"/>
      <c r="D308" s="198" t="s">
        <v>248</v>
      </c>
      <c r="E308" s="209" t="s">
        <v>21</v>
      </c>
      <c r="F308" s="210" t="s">
        <v>512</v>
      </c>
      <c r="G308" s="208"/>
      <c r="H308" s="211">
        <v>-1.587</v>
      </c>
      <c r="I308" s="212"/>
      <c r="J308" s="208"/>
      <c r="K308" s="208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248</v>
      </c>
      <c r="AU308" s="217" t="s">
        <v>83</v>
      </c>
      <c r="AV308" s="14" t="s">
        <v>83</v>
      </c>
      <c r="AW308" s="14" t="s">
        <v>34</v>
      </c>
      <c r="AX308" s="14" t="s">
        <v>73</v>
      </c>
      <c r="AY308" s="217" t="s">
        <v>238</v>
      </c>
    </row>
    <row r="309" spans="1:65" s="13" customFormat="1">
      <c r="B309" s="196"/>
      <c r="C309" s="197"/>
      <c r="D309" s="198" t="s">
        <v>248</v>
      </c>
      <c r="E309" s="199" t="s">
        <v>21</v>
      </c>
      <c r="F309" s="200" t="s">
        <v>466</v>
      </c>
      <c r="G309" s="197"/>
      <c r="H309" s="199" t="s">
        <v>21</v>
      </c>
      <c r="I309" s="201"/>
      <c r="J309" s="197"/>
      <c r="K309" s="197"/>
      <c r="L309" s="202"/>
      <c r="M309" s="203"/>
      <c r="N309" s="204"/>
      <c r="O309" s="204"/>
      <c r="P309" s="204"/>
      <c r="Q309" s="204"/>
      <c r="R309" s="204"/>
      <c r="S309" s="204"/>
      <c r="T309" s="205"/>
      <c r="AT309" s="206" t="s">
        <v>248</v>
      </c>
      <c r="AU309" s="206" t="s">
        <v>83</v>
      </c>
      <c r="AV309" s="13" t="s">
        <v>81</v>
      </c>
      <c r="AW309" s="13" t="s">
        <v>34</v>
      </c>
      <c r="AX309" s="13" t="s">
        <v>73</v>
      </c>
      <c r="AY309" s="206" t="s">
        <v>238</v>
      </c>
    </row>
    <row r="310" spans="1:65" s="14" customFormat="1">
      <c r="B310" s="207"/>
      <c r="C310" s="208"/>
      <c r="D310" s="198" t="s">
        <v>248</v>
      </c>
      <c r="E310" s="209" t="s">
        <v>21</v>
      </c>
      <c r="F310" s="210" t="s">
        <v>513</v>
      </c>
      <c r="G310" s="208"/>
      <c r="H310" s="211">
        <v>48.966000000000001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248</v>
      </c>
      <c r="AU310" s="217" t="s">
        <v>83</v>
      </c>
      <c r="AV310" s="14" t="s">
        <v>83</v>
      </c>
      <c r="AW310" s="14" t="s">
        <v>34</v>
      </c>
      <c r="AX310" s="14" t="s">
        <v>73</v>
      </c>
      <c r="AY310" s="217" t="s">
        <v>238</v>
      </c>
    </row>
    <row r="311" spans="1:65" s="14" customFormat="1">
      <c r="B311" s="207"/>
      <c r="C311" s="208"/>
      <c r="D311" s="198" t="s">
        <v>248</v>
      </c>
      <c r="E311" s="209" t="s">
        <v>21</v>
      </c>
      <c r="F311" s="210" t="s">
        <v>514</v>
      </c>
      <c r="G311" s="208"/>
      <c r="H311" s="211">
        <v>-0.999</v>
      </c>
      <c r="I311" s="212"/>
      <c r="J311" s="208"/>
      <c r="K311" s="208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248</v>
      </c>
      <c r="AU311" s="217" t="s">
        <v>83</v>
      </c>
      <c r="AV311" s="14" t="s">
        <v>83</v>
      </c>
      <c r="AW311" s="14" t="s">
        <v>34</v>
      </c>
      <c r="AX311" s="14" t="s">
        <v>73</v>
      </c>
      <c r="AY311" s="217" t="s">
        <v>238</v>
      </c>
    </row>
    <row r="312" spans="1:65" s="14" customFormat="1">
      <c r="B312" s="207"/>
      <c r="C312" s="208"/>
      <c r="D312" s="198" t="s">
        <v>248</v>
      </c>
      <c r="E312" s="209" t="s">
        <v>21</v>
      </c>
      <c r="F312" s="210" t="s">
        <v>515</v>
      </c>
      <c r="G312" s="208"/>
      <c r="H312" s="211">
        <v>-2.242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248</v>
      </c>
      <c r="AU312" s="217" t="s">
        <v>83</v>
      </c>
      <c r="AV312" s="14" t="s">
        <v>83</v>
      </c>
      <c r="AW312" s="14" t="s">
        <v>34</v>
      </c>
      <c r="AX312" s="14" t="s">
        <v>73</v>
      </c>
      <c r="AY312" s="217" t="s">
        <v>238</v>
      </c>
    </row>
    <row r="313" spans="1:65" s="15" customFormat="1">
      <c r="B313" s="218"/>
      <c r="C313" s="219"/>
      <c r="D313" s="198" t="s">
        <v>248</v>
      </c>
      <c r="E313" s="220" t="s">
        <v>140</v>
      </c>
      <c r="F313" s="221" t="s">
        <v>257</v>
      </c>
      <c r="G313" s="219"/>
      <c r="H313" s="222">
        <v>150.13</v>
      </c>
      <c r="I313" s="223"/>
      <c r="J313" s="219"/>
      <c r="K313" s="219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248</v>
      </c>
      <c r="AU313" s="228" t="s">
        <v>83</v>
      </c>
      <c r="AV313" s="15" t="s">
        <v>258</v>
      </c>
      <c r="AW313" s="15" t="s">
        <v>34</v>
      </c>
      <c r="AX313" s="15" t="s">
        <v>73</v>
      </c>
      <c r="AY313" s="228" t="s">
        <v>238</v>
      </c>
    </row>
    <row r="314" spans="1:65" s="16" customFormat="1">
      <c r="B314" s="229"/>
      <c r="C314" s="230"/>
      <c r="D314" s="198" t="s">
        <v>248</v>
      </c>
      <c r="E314" s="231" t="s">
        <v>21</v>
      </c>
      <c r="F314" s="232" t="s">
        <v>259</v>
      </c>
      <c r="G314" s="230"/>
      <c r="H314" s="233">
        <v>150.13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AT314" s="239" t="s">
        <v>248</v>
      </c>
      <c r="AU314" s="239" t="s">
        <v>83</v>
      </c>
      <c r="AV314" s="16" t="s">
        <v>244</v>
      </c>
      <c r="AW314" s="16" t="s">
        <v>34</v>
      </c>
      <c r="AX314" s="16" t="s">
        <v>81</v>
      </c>
      <c r="AY314" s="239" t="s">
        <v>238</v>
      </c>
    </row>
    <row r="315" spans="1:65" s="2" customFormat="1" ht="24.2" customHeight="1">
      <c r="A315" s="37"/>
      <c r="B315" s="38"/>
      <c r="C315" s="178" t="s">
        <v>516</v>
      </c>
      <c r="D315" s="178" t="s">
        <v>240</v>
      </c>
      <c r="E315" s="179" t="s">
        <v>517</v>
      </c>
      <c r="F315" s="180" t="s">
        <v>518</v>
      </c>
      <c r="G315" s="181" t="s">
        <v>103</v>
      </c>
      <c r="H315" s="182">
        <v>133.45500000000001</v>
      </c>
      <c r="I315" s="183"/>
      <c r="J315" s="184">
        <f>ROUND(I315*H315,2)</f>
        <v>0</v>
      </c>
      <c r="K315" s="180" t="s">
        <v>243</v>
      </c>
      <c r="L315" s="42"/>
      <c r="M315" s="185" t="s">
        <v>21</v>
      </c>
      <c r="N315" s="186" t="s">
        <v>44</v>
      </c>
      <c r="O315" s="67"/>
      <c r="P315" s="187">
        <f>O315*H315</f>
        <v>0</v>
      </c>
      <c r="Q315" s="187">
        <v>4.0000000000000001E-3</v>
      </c>
      <c r="R315" s="187">
        <f>Q315*H315</f>
        <v>0.53382000000000007</v>
      </c>
      <c r="S315" s="187">
        <v>0</v>
      </c>
      <c r="T315" s="188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89" t="s">
        <v>244</v>
      </c>
      <c r="AT315" s="189" t="s">
        <v>240</v>
      </c>
      <c r="AU315" s="189" t="s">
        <v>83</v>
      </c>
      <c r="AY315" s="20" t="s">
        <v>238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20" t="s">
        <v>81</v>
      </c>
      <c r="BK315" s="190">
        <f>ROUND(I315*H315,2)</f>
        <v>0</v>
      </c>
      <c r="BL315" s="20" t="s">
        <v>244</v>
      </c>
      <c r="BM315" s="189" t="s">
        <v>519</v>
      </c>
    </row>
    <row r="316" spans="1:65" s="2" customFormat="1">
      <c r="A316" s="37"/>
      <c r="B316" s="38"/>
      <c r="C316" s="39"/>
      <c r="D316" s="191" t="s">
        <v>246</v>
      </c>
      <c r="E316" s="39"/>
      <c r="F316" s="192" t="s">
        <v>520</v>
      </c>
      <c r="G316" s="39"/>
      <c r="H316" s="39"/>
      <c r="I316" s="193"/>
      <c r="J316" s="39"/>
      <c r="K316" s="39"/>
      <c r="L316" s="42"/>
      <c r="M316" s="194"/>
      <c r="N316" s="195"/>
      <c r="O316" s="67"/>
      <c r="P316" s="67"/>
      <c r="Q316" s="67"/>
      <c r="R316" s="67"/>
      <c r="S316" s="67"/>
      <c r="T316" s="68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20" t="s">
        <v>246</v>
      </c>
      <c r="AU316" s="20" t="s">
        <v>83</v>
      </c>
    </row>
    <row r="317" spans="1:65" s="14" customFormat="1">
      <c r="B317" s="207"/>
      <c r="C317" s="208"/>
      <c r="D317" s="198" t="s">
        <v>248</v>
      </c>
      <c r="E317" s="209" t="s">
        <v>21</v>
      </c>
      <c r="F317" s="210" t="s">
        <v>521</v>
      </c>
      <c r="G317" s="208"/>
      <c r="H317" s="211">
        <v>133.45500000000001</v>
      </c>
      <c r="I317" s="212"/>
      <c r="J317" s="208"/>
      <c r="K317" s="208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248</v>
      </c>
      <c r="AU317" s="217" t="s">
        <v>83</v>
      </c>
      <c r="AV317" s="14" t="s">
        <v>83</v>
      </c>
      <c r="AW317" s="14" t="s">
        <v>34</v>
      </c>
      <c r="AX317" s="14" t="s">
        <v>81</v>
      </c>
      <c r="AY317" s="217" t="s">
        <v>238</v>
      </c>
    </row>
    <row r="318" spans="1:65" s="2" customFormat="1" ht="33" customHeight="1">
      <c r="A318" s="37"/>
      <c r="B318" s="38"/>
      <c r="C318" s="178" t="s">
        <v>522</v>
      </c>
      <c r="D318" s="178" t="s">
        <v>240</v>
      </c>
      <c r="E318" s="179" t="s">
        <v>523</v>
      </c>
      <c r="F318" s="180" t="s">
        <v>524</v>
      </c>
      <c r="G318" s="181" t="s">
        <v>103</v>
      </c>
      <c r="H318" s="182">
        <v>50.698</v>
      </c>
      <c r="I318" s="183"/>
      <c r="J318" s="184">
        <f>ROUND(I318*H318,2)</f>
        <v>0</v>
      </c>
      <c r="K318" s="180" t="s">
        <v>243</v>
      </c>
      <c r="L318" s="42"/>
      <c r="M318" s="185" t="s">
        <v>21</v>
      </c>
      <c r="N318" s="186" t="s">
        <v>44</v>
      </c>
      <c r="O318" s="67"/>
      <c r="P318" s="187">
        <f>O318*H318</f>
        <v>0</v>
      </c>
      <c r="Q318" s="187">
        <v>2.7300000000000001E-2</v>
      </c>
      <c r="R318" s="187">
        <f>Q318*H318</f>
        <v>1.3840554</v>
      </c>
      <c r="S318" s="187">
        <v>0</v>
      </c>
      <c r="T318" s="188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89" t="s">
        <v>244</v>
      </c>
      <c r="AT318" s="189" t="s">
        <v>240</v>
      </c>
      <c r="AU318" s="189" t="s">
        <v>83</v>
      </c>
      <c r="AY318" s="20" t="s">
        <v>238</v>
      </c>
      <c r="BE318" s="190">
        <f>IF(N318="základní",J318,0)</f>
        <v>0</v>
      </c>
      <c r="BF318" s="190">
        <f>IF(N318="snížená",J318,0)</f>
        <v>0</v>
      </c>
      <c r="BG318" s="190">
        <f>IF(N318="zákl. přenesená",J318,0)</f>
        <v>0</v>
      </c>
      <c r="BH318" s="190">
        <f>IF(N318="sníž. přenesená",J318,0)</f>
        <v>0</v>
      </c>
      <c r="BI318" s="190">
        <f>IF(N318="nulová",J318,0)</f>
        <v>0</v>
      </c>
      <c r="BJ318" s="20" t="s">
        <v>81</v>
      </c>
      <c r="BK318" s="190">
        <f>ROUND(I318*H318,2)</f>
        <v>0</v>
      </c>
      <c r="BL318" s="20" t="s">
        <v>244</v>
      </c>
      <c r="BM318" s="189" t="s">
        <v>525</v>
      </c>
    </row>
    <row r="319" spans="1:65" s="2" customFormat="1">
      <c r="A319" s="37"/>
      <c r="B319" s="38"/>
      <c r="C319" s="39"/>
      <c r="D319" s="191" t="s">
        <v>246</v>
      </c>
      <c r="E319" s="39"/>
      <c r="F319" s="192" t="s">
        <v>526</v>
      </c>
      <c r="G319" s="39"/>
      <c r="H319" s="39"/>
      <c r="I319" s="193"/>
      <c r="J319" s="39"/>
      <c r="K319" s="39"/>
      <c r="L319" s="42"/>
      <c r="M319" s="194"/>
      <c r="N319" s="195"/>
      <c r="O319" s="67"/>
      <c r="P319" s="67"/>
      <c r="Q319" s="67"/>
      <c r="R319" s="67"/>
      <c r="S319" s="67"/>
      <c r="T319" s="68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20" t="s">
        <v>246</v>
      </c>
      <c r="AU319" s="20" t="s">
        <v>83</v>
      </c>
    </row>
    <row r="320" spans="1:65" s="14" customFormat="1">
      <c r="B320" s="207"/>
      <c r="C320" s="208"/>
      <c r="D320" s="198" t="s">
        <v>248</v>
      </c>
      <c r="E320" s="209" t="s">
        <v>21</v>
      </c>
      <c r="F320" s="210" t="s">
        <v>527</v>
      </c>
      <c r="G320" s="208"/>
      <c r="H320" s="211">
        <v>50.698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248</v>
      </c>
      <c r="AU320" s="217" t="s">
        <v>83</v>
      </c>
      <c r="AV320" s="14" t="s">
        <v>83</v>
      </c>
      <c r="AW320" s="14" t="s">
        <v>34</v>
      </c>
      <c r="AX320" s="14" t="s">
        <v>81</v>
      </c>
      <c r="AY320" s="217" t="s">
        <v>238</v>
      </c>
    </row>
    <row r="321" spans="1:65" s="2" customFormat="1" ht="24.2" customHeight="1">
      <c r="A321" s="37"/>
      <c r="B321" s="38"/>
      <c r="C321" s="178" t="s">
        <v>528</v>
      </c>
      <c r="D321" s="178" t="s">
        <v>240</v>
      </c>
      <c r="E321" s="179" t="s">
        <v>529</v>
      </c>
      <c r="F321" s="180" t="s">
        <v>530</v>
      </c>
      <c r="G321" s="181" t="s">
        <v>103</v>
      </c>
      <c r="H321" s="182">
        <v>45.167000000000002</v>
      </c>
      <c r="I321" s="183"/>
      <c r="J321" s="184">
        <f>ROUND(I321*H321,2)</f>
        <v>0</v>
      </c>
      <c r="K321" s="180" t="s">
        <v>243</v>
      </c>
      <c r="L321" s="42"/>
      <c r="M321" s="185" t="s">
        <v>21</v>
      </c>
      <c r="N321" s="186" t="s">
        <v>44</v>
      </c>
      <c r="O321" s="67"/>
      <c r="P321" s="187">
        <f>O321*H321</f>
        <v>0</v>
      </c>
      <c r="Q321" s="187">
        <v>2.2000000000000001E-4</v>
      </c>
      <c r="R321" s="187">
        <f>Q321*H321</f>
        <v>9.9367400000000012E-3</v>
      </c>
      <c r="S321" s="187">
        <v>0</v>
      </c>
      <c r="T321" s="188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89" t="s">
        <v>244</v>
      </c>
      <c r="AT321" s="189" t="s">
        <v>240</v>
      </c>
      <c r="AU321" s="189" t="s">
        <v>83</v>
      </c>
      <c r="AY321" s="20" t="s">
        <v>238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20" t="s">
        <v>81</v>
      </c>
      <c r="BK321" s="190">
        <f>ROUND(I321*H321,2)</f>
        <v>0</v>
      </c>
      <c r="BL321" s="20" t="s">
        <v>244</v>
      </c>
      <c r="BM321" s="189" t="s">
        <v>531</v>
      </c>
    </row>
    <row r="322" spans="1:65" s="2" customFormat="1">
      <c r="A322" s="37"/>
      <c r="B322" s="38"/>
      <c r="C322" s="39"/>
      <c r="D322" s="191" t="s">
        <v>246</v>
      </c>
      <c r="E322" s="39"/>
      <c r="F322" s="192" t="s">
        <v>532</v>
      </c>
      <c r="G322" s="39"/>
      <c r="H322" s="39"/>
      <c r="I322" s="193"/>
      <c r="J322" s="39"/>
      <c r="K322" s="39"/>
      <c r="L322" s="42"/>
      <c r="M322" s="194"/>
      <c r="N322" s="195"/>
      <c r="O322" s="67"/>
      <c r="P322" s="67"/>
      <c r="Q322" s="67"/>
      <c r="R322" s="67"/>
      <c r="S322" s="67"/>
      <c r="T322" s="68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20" t="s">
        <v>246</v>
      </c>
      <c r="AU322" s="20" t="s">
        <v>83</v>
      </c>
    </row>
    <row r="323" spans="1:65" s="14" customFormat="1">
      <c r="B323" s="207"/>
      <c r="C323" s="208"/>
      <c r="D323" s="198" t="s">
        <v>248</v>
      </c>
      <c r="E323" s="209" t="s">
        <v>21</v>
      </c>
      <c r="F323" s="210" t="s">
        <v>131</v>
      </c>
      <c r="G323" s="208"/>
      <c r="H323" s="211">
        <v>45.167000000000002</v>
      </c>
      <c r="I323" s="212"/>
      <c r="J323" s="208"/>
      <c r="K323" s="208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248</v>
      </c>
      <c r="AU323" s="217" t="s">
        <v>83</v>
      </c>
      <c r="AV323" s="14" t="s">
        <v>83</v>
      </c>
      <c r="AW323" s="14" t="s">
        <v>34</v>
      </c>
      <c r="AX323" s="14" t="s">
        <v>81</v>
      </c>
      <c r="AY323" s="217" t="s">
        <v>238</v>
      </c>
    </row>
    <row r="324" spans="1:65" s="2" customFormat="1" ht="66.75" customHeight="1">
      <c r="A324" s="37"/>
      <c r="B324" s="38"/>
      <c r="C324" s="178" t="s">
        <v>533</v>
      </c>
      <c r="D324" s="178" t="s">
        <v>240</v>
      </c>
      <c r="E324" s="179" t="s">
        <v>534</v>
      </c>
      <c r="F324" s="180" t="s">
        <v>535</v>
      </c>
      <c r="G324" s="181" t="s">
        <v>103</v>
      </c>
      <c r="H324" s="182">
        <v>45.167000000000002</v>
      </c>
      <c r="I324" s="183"/>
      <c r="J324" s="184">
        <f>ROUND(I324*H324,2)</f>
        <v>0</v>
      </c>
      <c r="K324" s="180" t="s">
        <v>243</v>
      </c>
      <c r="L324" s="42"/>
      <c r="M324" s="185" t="s">
        <v>21</v>
      </c>
      <c r="N324" s="186" t="s">
        <v>44</v>
      </c>
      <c r="O324" s="67"/>
      <c r="P324" s="187">
        <f>O324*H324</f>
        <v>0</v>
      </c>
      <c r="Q324" s="187">
        <v>8.3499999999999998E-3</v>
      </c>
      <c r="R324" s="187">
        <f>Q324*H324</f>
        <v>0.37714445000000002</v>
      </c>
      <c r="S324" s="187">
        <v>0</v>
      </c>
      <c r="T324" s="188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9" t="s">
        <v>244</v>
      </c>
      <c r="AT324" s="189" t="s">
        <v>240</v>
      </c>
      <c r="AU324" s="189" t="s">
        <v>83</v>
      </c>
      <c r="AY324" s="20" t="s">
        <v>238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20" t="s">
        <v>81</v>
      </c>
      <c r="BK324" s="190">
        <f>ROUND(I324*H324,2)</f>
        <v>0</v>
      </c>
      <c r="BL324" s="20" t="s">
        <v>244</v>
      </c>
      <c r="BM324" s="189" t="s">
        <v>536</v>
      </c>
    </row>
    <row r="325" spans="1:65" s="2" customFormat="1">
      <c r="A325" s="37"/>
      <c r="B325" s="38"/>
      <c r="C325" s="39"/>
      <c r="D325" s="191" t="s">
        <v>246</v>
      </c>
      <c r="E325" s="39"/>
      <c r="F325" s="192" t="s">
        <v>537</v>
      </c>
      <c r="G325" s="39"/>
      <c r="H325" s="39"/>
      <c r="I325" s="193"/>
      <c r="J325" s="39"/>
      <c r="K325" s="39"/>
      <c r="L325" s="42"/>
      <c r="M325" s="194"/>
      <c r="N325" s="195"/>
      <c r="O325" s="67"/>
      <c r="P325" s="67"/>
      <c r="Q325" s="67"/>
      <c r="R325" s="67"/>
      <c r="S325" s="67"/>
      <c r="T325" s="68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20" t="s">
        <v>246</v>
      </c>
      <c r="AU325" s="20" t="s">
        <v>83</v>
      </c>
    </row>
    <row r="326" spans="1:65" s="13" customFormat="1">
      <c r="B326" s="196"/>
      <c r="C326" s="197"/>
      <c r="D326" s="198" t="s">
        <v>248</v>
      </c>
      <c r="E326" s="199" t="s">
        <v>21</v>
      </c>
      <c r="F326" s="200" t="s">
        <v>538</v>
      </c>
      <c r="G326" s="197"/>
      <c r="H326" s="199" t="s">
        <v>21</v>
      </c>
      <c r="I326" s="201"/>
      <c r="J326" s="197"/>
      <c r="K326" s="197"/>
      <c r="L326" s="202"/>
      <c r="M326" s="203"/>
      <c r="N326" s="204"/>
      <c r="O326" s="204"/>
      <c r="P326" s="204"/>
      <c r="Q326" s="204"/>
      <c r="R326" s="204"/>
      <c r="S326" s="204"/>
      <c r="T326" s="205"/>
      <c r="AT326" s="206" t="s">
        <v>248</v>
      </c>
      <c r="AU326" s="206" t="s">
        <v>83</v>
      </c>
      <c r="AV326" s="13" t="s">
        <v>81</v>
      </c>
      <c r="AW326" s="13" t="s">
        <v>34</v>
      </c>
      <c r="AX326" s="13" t="s">
        <v>73</v>
      </c>
      <c r="AY326" s="206" t="s">
        <v>238</v>
      </c>
    </row>
    <row r="327" spans="1:65" s="13" customFormat="1">
      <c r="B327" s="196"/>
      <c r="C327" s="197"/>
      <c r="D327" s="198" t="s">
        <v>248</v>
      </c>
      <c r="E327" s="199" t="s">
        <v>21</v>
      </c>
      <c r="F327" s="200" t="s">
        <v>539</v>
      </c>
      <c r="G327" s="197"/>
      <c r="H327" s="199" t="s">
        <v>21</v>
      </c>
      <c r="I327" s="201"/>
      <c r="J327" s="197"/>
      <c r="K327" s="197"/>
      <c r="L327" s="202"/>
      <c r="M327" s="203"/>
      <c r="N327" s="204"/>
      <c r="O327" s="204"/>
      <c r="P327" s="204"/>
      <c r="Q327" s="204"/>
      <c r="R327" s="204"/>
      <c r="S327" s="204"/>
      <c r="T327" s="205"/>
      <c r="AT327" s="206" t="s">
        <v>248</v>
      </c>
      <c r="AU327" s="206" t="s">
        <v>83</v>
      </c>
      <c r="AV327" s="13" t="s">
        <v>81</v>
      </c>
      <c r="AW327" s="13" t="s">
        <v>34</v>
      </c>
      <c r="AX327" s="13" t="s">
        <v>73</v>
      </c>
      <c r="AY327" s="206" t="s">
        <v>238</v>
      </c>
    </row>
    <row r="328" spans="1:65" s="14" customFormat="1">
      <c r="B328" s="207"/>
      <c r="C328" s="208"/>
      <c r="D328" s="198" t="s">
        <v>248</v>
      </c>
      <c r="E328" s="209" t="s">
        <v>21</v>
      </c>
      <c r="F328" s="210" t="s">
        <v>540</v>
      </c>
      <c r="G328" s="208"/>
      <c r="H328" s="211">
        <v>8.6620000000000008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248</v>
      </c>
      <c r="AU328" s="217" t="s">
        <v>83</v>
      </c>
      <c r="AV328" s="14" t="s">
        <v>83</v>
      </c>
      <c r="AW328" s="14" t="s">
        <v>34</v>
      </c>
      <c r="AX328" s="14" t="s">
        <v>73</v>
      </c>
      <c r="AY328" s="217" t="s">
        <v>238</v>
      </c>
    </row>
    <row r="329" spans="1:65" s="14" customFormat="1">
      <c r="B329" s="207"/>
      <c r="C329" s="208"/>
      <c r="D329" s="198" t="s">
        <v>248</v>
      </c>
      <c r="E329" s="209" t="s">
        <v>21</v>
      </c>
      <c r="F329" s="210" t="s">
        <v>541</v>
      </c>
      <c r="G329" s="208"/>
      <c r="H329" s="211">
        <v>0.39900000000000002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248</v>
      </c>
      <c r="AU329" s="217" t="s">
        <v>83</v>
      </c>
      <c r="AV329" s="14" t="s">
        <v>83</v>
      </c>
      <c r="AW329" s="14" t="s">
        <v>34</v>
      </c>
      <c r="AX329" s="14" t="s">
        <v>73</v>
      </c>
      <c r="AY329" s="217" t="s">
        <v>238</v>
      </c>
    </row>
    <row r="330" spans="1:65" s="13" customFormat="1">
      <c r="B330" s="196"/>
      <c r="C330" s="197"/>
      <c r="D330" s="198" t="s">
        <v>248</v>
      </c>
      <c r="E330" s="199" t="s">
        <v>21</v>
      </c>
      <c r="F330" s="200" t="s">
        <v>542</v>
      </c>
      <c r="G330" s="197"/>
      <c r="H330" s="199" t="s">
        <v>21</v>
      </c>
      <c r="I330" s="201"/>
      <c r="J330" s="197"/>
      <c r="K330" s="197"/>
      <c r="L330" s="202"/>
      <c r="M330" s="203"/>
      <c r="N330" s="204"/>
      <c r="O330" s="204"/>
      <c r="P330" s="204"/>
      <c r="Q330" s="204"/>
      <c r="R330" s="204"/>
      <c r="S330" s="204"/>
      <c r="T330" s="205"/>
      <c r="AT330" s="206" t="s">
        <v>248</v>
      </c>
      <c r="AU330" s="206" t="s">
        <v>83</v>
      </c>
      <c r="AV330" s="13" t="s">
        <v>81</v>
      </c>
      <c r="AW330" s="13" t="s">
        <v>34</v>
      </c>
      <c r="AX330" s="13" t="s">
        <v>73</v>
      </c>
      <c r="AY330" s="206" t="s">
        <v>238</v>
      </c>
    </row>
    <row r="331" spans="1:65" s="14" customFormat="1">
      <c r="B331" s="207"/>
      <c r="C331" s="208"/>
      <c r="D331" s="198" t="s">
        <v>248</v>
      </c>
      <c r="E331" s="209" t="s">
        <v>21</v>
      </c>
      <c r="F331" s="210" t="s">
        <v>543</v>
      </c>
      <c r="G331" s="208"/>
      <c r="H331" s="211">
        <v>2.44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248</v>
      </c>
      <c r="AU331" s="217" t="s">
        <v>83</v>
      </c>
      <c r="AV331" s="14" t="s">
        <v>83</v>
      </c>
      <c r="AW331" s="14" t="s">
        <v>34</v>
      </c>
      <c r="AX331" s="14" t="s">
        <v>73</v>
      </c>
      <c r="AY331" s="217" t="s">
        <v>238</v>
      </c>
    </row>
    <row r="332" spans="1:65" s="13" customFormat="1">
      <c r="B332" s="196"/>
      <c r="C332" s="197"/>
      <c r="D332" s="198" t="s">
        <v>248</v>
      </c>
      <c r="E332" s="199" t="s">
        <v>21</v>
      </c>
      <c r="F332" s="200" t="s">
        <v>544</v>
      </c>
      <c r="G332" s="197"/>
      <c r="H332" s="199" t="s">
        <v>21</v>
      </c>
      <c r="I332" s="201"/>
      <c r="J332" s="197"/>
      <c r="K332" s="197"/>
      <c r="L332" s="202"/>
      <c r="M332" s="203"/>
      <c r="N332" s="204"/>
      <c r="O332" s="204"/>
      <c r="P332" s="204"/>
      <c r="Q332" s="204"/>
      <c r="R332" s="204"/>
      <c r="S332" s="204"/>
      <c r="T332" s="205"/>
      <c r="AT332" s="206" t="s">
        <v>248</v>
      </c>
      <c r="AU332" s="206" t="s">
        <v>83</v>
      </c>
      <c r="AV332" s="13" t="s">
        <v>81</v>
      </c>
      <c r="AW332" s="13" t="s">
        <v>34</v>
      </c>
      <c r="AX332" s="13" t="s">
        <v>73</v>
      </c>
      <c r="AY332" s="206" t="s">
        <v>238</v>
      </c>
    </row>
    <row r="333" spans="1:65" s="13" customFormat="1">
      <c r="B333" s="196"/>
      <c r="C333" s="197"/>
      <c r="D333" s="198" t="s">
        <v>248</v>
      </c>
      <c r="E333" s="199" t="s">
        <v>21</v>
      </c>
      <c r="F333" s="200" t="s">
        <v>542</v>
      </c>
      <c r="G333" s="197"/>
      <c r="H333" s="199" t="s">
        <v>21</v>
      </c>
      <c r="I333" s="201"/>
      <c r="J333" s="197"/>
      <c r="K333" s="197"/>
      <c r="L333" s="202"/>
      <c r="M333" s="203"/>
      <c r="N333" s="204"/>
      <c r="O333" s="204"/>
      <c r="P333" s="204"/>
      <c r="Q333" s="204"/>
      <c r="R333" s="204"/>
      <c r="S333" s="204"/>
      <c r="T333" s="205"/>
      <c r="AT333" s="206" t="s">
        <v>248</v>
      </c>
      <c r="AU333" s="206" t="s">
        <v>83</v>
      </c>
      <c r="AV333" s="13" t="s">
        <v>81</v>
      </c>
      <c r="AW333" s="13" t="s">
        <v>34</v>
      </c>
      <c r="AX333" s="13" t="s">
        <v>73</v>
      </c>
      <c r="AY333" s="206" t="s">
        <v>238</v>
      </c>
    </row>
    <row r="334" spans="1:65" s="14" customFormat="1">
      <c r="B334" s="207"/>
      <c r="C334" s="208"/>
      <c r="D334" s="198" t="s">
        <v>248</v>
      </c>
      <c r="E334" s="209" t="s">
        <v>21</v>
      </c>
      <c r="F334" s="210" t="s">
        <v>545</v>
      </c>
      <c r="G334" s="208"/>
      <c r="H334" s="211">
        <v>18.901</v>
      </c>
      <c r="I334" s="212"/>
      <c r="J334" s="208"/>
      <c r="K334" s="208"/>
      <c r="L334" s="213"/>
      <c r="M334" s="214"/>
      <c r="N334" s="215"/>
      <c r="O334" s="215"/>
      <c r="P334" s="215"/>
      <c r="Q334" s="215"/>
      <c r="R334" s="215"/>
      <c r="S334" s="215"/>
      <c r="T334" s="216"/>
      <c r="AT334" s="217" t="s">
        <v>248</v>
      </c>
      <c r="AU334" s="217" t="s">
        <v>83</v>
      </c>
      <c r="AV334" s="14" t="s">
        <v>83</v>
      </c>
      <c r="AW334" s="14" t="s">
        <v>34</v>
      </c>
      <c r="AX334" s="14" t="s">
        <v>73</v>
      </c>
      <c r="AY334" s="217" t="s">
        <v>238</v>
      </c>
    </row>
    <row r="335" spans="1:65" s="13" customFormat="1">
      <c r="B335" s="196"/>
      <c r="C335" s="197"/>
      <c r="D335" s="198" t="s">
        <v>248</v>
      </c>
      <c r="E335" s="199" t="s">
        <v>21</v>
      </c>
      <c r="F335" s="200" t="s">
        <v>546</v>
      </c>
      <c r="G335" s="197"/>
      <c r="H335" s="199" t="s">
        <v>21</v>
      </c>
      <c r="I335" s="201"/>
      <c r="J335" s="197"/>
      <c r="K335" s="197"/>
      <c r="L335" s="202"/>
      <c r="M335" s="203"/>
      <c r="N335" s="204"/>
      <c r="O335" s="204"/>
      <c r="P335" s="204"/>
      <c r="Q335" s="204"/>
      <c r="R335" s="204"/>
      <c r="S335" s="204"/>
      <c r="T335" s="205"/>
      <c r="AT335" s="206" t="s">
        <v>248</v>
      </c>
      <c r="AU335" s="206" t="s">
        <v>83</v>
      </c>
      <c r="AV335" s="13" t="s">
        <v>81</v>
      </c>
      <c r="AW335" s="13" t="s">
        <v>34</v>
      </c>
      <c r="AX335" s="13" t="s">
        <v>73</v>
      </c>
      <c r="AY335" s="206" t="s">
        <v>238</v>
      </c>
    </row>
    <row r="336" spans="1:65" s="13" customFormat="1">
      <c r="B336" s="196"/>
      <c r="C336" s="197"/>
      <c r="D336" s="198" t="s">
        <v>248</v>
      </c>
      <c r="E336" s="199" t="s">
        <v>21</v>
      </c>
      <c r="F336" s="200" t="s">
        <v>542</v>
      </c>
      <c r="G336" s="197"/>
      <c r="H336" s="199" t="s">
        <v>21</v>
      </c>
      <c r="I336" s="201"/>
      <c r="J336" s="197"/>
      <c r="K336" s="197"/>
      <c r="L336" s="202"/>
      <c r="M336" s="203"/>
      <c r="N336" s="204"/>
      <c r="O336" s="204"/>
      <c r="P336" s="204"/>
      <c r="Q336" s="204"/>
      <c r="R336" s="204"/>
      <c r="S336" s="204"/>
      <c r="T336" s="205"/>
      <c r="AT336" s="206" t="s">
        <v>248</v>
      </c>
      <c r="AU336" s="206" t="s">
        <v>83</v>
      </c>
      <c r="AV336" s="13" t="s">
        <v>81</v>
      </c>
      <c r="AW336" s="13" t="s">
        <v>34</v>
      </c>
      <c r="AX336" s="13" t="s">
        <v>73</v>
      </c>
      <c r="AY336" s="206" t="s">
        <v>238</v>
      </c>
    </row>
    <row r="337" spans="1:65" s="14" customFormat="1">
      <c r="B337" s="207"/>
      <c r="C337" s="208"/>
      <c r="D337" s="198" t="s">
        <v>248</v>
      </c>
      <c r="E337" s="209" t="s">
        <v>21</v>
      </c>
      <c r="F337" s="210" t="s">
        <v>547</v>
      </c>
      <c r="G337" s="208"/>
      <c r="H337" s="211">
        <v>14.765000000000001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248</v>
      </c>
      <c r="AU337" s="217" t="s">
        <v>83</v>
      </c>
      <c r="AV337" s="14" t="s">
        <v>83</v>
      </c>
      <c r="AW337" s="14" t="s">
        <v>34</v>
      </c>
      <c r="AX337" s="14" t="s">
        <v>73</v>
      </c>
      <c r="AY337" s="217" t="s">
        <v>238</v>
      </c>
    </row>
    <row r="338" spans="1:65" s="15" customFormat="1">
      <c r="B338" s="218"/>
      <c r="C338" s="219"/>
      <c r="D338" s="198" t="s">
        <v>248</v>
      </c>
      <c r="E338" s="220" t="s">
        <v>131</v>
      </c>
      <c r="F338" s="221" t="s">
        <v>257</v>
      </c>
      <c r="G338" s="219"/>
      <c r="H338" s="222">
        <v>45.167000000000002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248</v>
      </c>
      <c r="AU338" s="228" t="s">
        <v>83</v>
      </c>
      <c r="AV338" s="15" t="s">
        <v>258</v>
      </c>
      <c r="AW338" s="15" t="s">
        <v>34</v>
      </c>
      <c r="AX338" s="15" t="s">
        <v>73</v>
      </c>
      <c r="AY338" s="228" t="s">
        <v>238</v>
      </c>
    </row>
    <row r="339" spans="1:65" s="16" customFormat="1">
      <c r="B339" s="229"/>
      <c r="C339" s="230"/>
      <c r="D339" s="198" t="s">
        <v>248</v>
      </c>
      <c r="E339" s="231" t="s">
        <v>21</v>
      </c>
      <c r="F339" s="232" t="s">
        <v>259</v>
      </c>
      <c r="G339" s="230"/>
      <c r="H339" s="233">
        <v>45.167000000000002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248</v>
      </c>
      <c r="AU339" s="239" t="s">
        <v>83</v>
      </c>
      <c r="AV339" s="16" t="s">
        <v>244</v>
      </c>
      <c r="AW339" s="16" t="s">
        <v>34</v>
      </c>
      <c r="AX339" s="16" t="s">
        <v>81</v>
      </c>
      <c r="AY339" s="239" t="s">
        <v>238</v>
      </c>
    </row>
    <row r="340" spans="1:65" s="2" customFormat="1" ht="24.2" customHeight="1">
      <c r="A340" s="37"/>
      <c r="B340" s="38"/>
      <c r="C340" s="240" t="s">
        <v>548</v>
      </c>
      <c r="D340" s="240" t="s">
        <v>440</v>
      </c>
      <c r="E340" s="241" t="s">
        <v>549</v>
      </c>
      <c r="F340" s="242" t="s">
        <v>550</v>
      </c>
      <c r="G340" s="243" t="s">
        <v>103</v>
      </c>
      <c r="H340" s="244">
        <v>46.07</v>
      </c>
      <c r="I340" s="245"/>
      <c r="J340" s="246">
        <f>ROUND(I340*H340,2)</f>
        <v>0</v>
      </c>
      <c r="K340" s="242" t="s">
        <v>243</v>
      </c>
      <c r="L340" s="247"/>
      <c r="M340" s="248" t="s">
        <v>21</v>
      </c>
      <c r="N340" s="249" t="s">
        <v>44</v>
      </c>
      <c r="O340" s="67"/>
      <c r="P340" s="187">
        <f>O340*H340</f>
        <v>0</v>
      </c>
      <c r="Q340" s="187">
        <v>2.0999999999999999E-3</v>
      </c>
      <c r="R340" s="187">
        <f>Q340*H340</f>
        <v>9.6747E-2</v>
      </c>
      <c r="S340" s="187">
        <v>0</v>
      </c>
      <c r="T340" s="188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9" t="s">
        <v>303</v>
      </c>
      <c r="AT340" s="189" t="s">
        <v>440</v>
      </c>
      <c r="AU340" s="189" t="s">
        <v>83</v>
      </c>
      <c r="AY340" s="20" t="s">
        <v>238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20" t="s">
        <v>81</v>
      </c>
      <c r="BK340" s="190">
        <f>ROUND(I340*H340,2)</f>
        <v>0</v>
      </c>
      <c r="BL340" s="20" t="s">
        <v>244</v>
      </c>
      <c r="BM340" s="189" t="s">
        <v>551</v>
      </c>
    </row>
    <row r="341" spans="1:65" s="14" customFormat="1">
      <c r="B341" s="207"/>
      <c r="C341" s="208"/>
      <c r="D341" s="198" t="s">
        <v>248</v>
      </c>
      <c r="E341" s="209" t="s">
        <v>21</v>
      </c>
      <c r="F341" s="210" t="s">
        <v>552</v>
      </c>
      <c r="G341" s="208"/>
      <c r="H341" s="211">
        <v>46.07</v>
      </c>
      <c r="I341" s="212"/>
      <c r="J341" s="208"/>
      <c r="K341" s="208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248</v>
      </c>
      <c r="AU341" s="217" t="s">
        <v>83</v>
      </c>
      <c r="AV341" s="14" t="s">
        <v>83</v>
      </c>
      <c r="AW341" s="14" t="s">
        <v>34</v>
      </c>
      <c r="AX341" s="14" t="s">
        <v>81</v>
      </c>
      <c r="AY341" s="217" t="s">
        <v>238</v>
      </c>
    </row>
    <row r="342" spans="1:65" s="2" customFormat="1" ht="24.2" customHeight="1">
      <c r="A342" s="37"/>
      <c r="B342" s="38"/>
      <c r="C342" s="178" t="s">
        <v>553</v>
      </c>
      <c r="D342" s="178" t="s">
        <v>240</v>
      </c>
      <c r="E342" s="179" t="s">
        <v>554</v>
      </c>
      <c r="F342" s="180" t="s">
        <v>555</v>
      </c>
      <c r="G342" s="181" t="s">
        <v>145</v>
      </c>
      <c r="H342" s="182">
        <v>17.114000000000001</v>
      </c>
      <c r="I342" s="183"/>
      <c r="J342" s="184">
        <f>ROUND(I342*H342,2)</f>
        <v>0</v>
      </c>
      <c r="K342" s="180" t="s">
        <v>243</v>
      </c>
      <c r="L342" s="42"/>
      <c r="M342" s="185" t="s">
        <v>21</v>
      </c>
      <c r="N342" s="186" t="s">
        <v>44</v>
      </c>
      <c r="O342" s="67"/>
      <c r="P342" s="187">
        <f>O342*H342</f>
        <v>0</v>
      </c>
      <c r="Q342" s="187">
        <v>3.0000000000000001E-5</v>
      </c>
      <c r="R342" s="187">
        <f>Q342*H342</f>
        <v>5.1342E-4</v>
      </c>
      <c r="S342" s="187">
        <v>0</v>
      </c>
      <c r="T342" s="188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9" t="s">
        <v>244</v>
      </c>
      <c r="AT342" s="189" t="s">
        <v>240</v>
      </c>
      <c r="AU342" s="189" t="s">
        <v>83</v>
      </c>
      <c r="AY342" s="20" t="s">
        <v>238</v>
      </c>
      <c r="BE342" s="190">
        <f>IF(N342="základní",J342,0)</f>
        <v>0</v>
      </c>
      <c r="BF342" s="190">
        <f>IF(N342="snížená",J342,0)</f>
        <v>0</v>
      </c>
      <c r="BG342" s="190">
        <f>IF(N342="zákl. přenesená",J342,0)</f>
        <v>0</v>
      </c>
      <c r="BH342" s="190">
        <f>IF(N342="sníž. přenesená",J342,0)</f>
        <v>0</v>
      </c>
      <c r="BI342" s="190">
        <f>IF(N342="nulová",J342,0)</f>
        <v>0</v>
      </c>
      <c r="BJ342" s="20" t="s">
        <v>81</v>
      </c>
      <c r="BK342" s="190">
        <f>ROUND(I342*H342,2)</f>
        <v>0</v>
      </c>
      <c r="BL342" s="20" t="s">
        <v>244</v>
      </c>
      <c r="BM342" s="189" t="s">
        <v>556</v>
      </c>
    </row>
    <row r="343" spans="1:65" s="2" customFormat="1">
      <c r="A343" s="37"/>
      <c r="B343" s="38"/>
      <c r="C343" s="39"/>
      <c r="D343" s="191" t="s">
        <v>246</v>
      </c>
      <c r="E343" s="39"/>
      <c r="F343" s="192" t="s">
        <v>557</v>
      </c>
      <c r="G343" s="39"/>
      <c r="H343" s="39"/>
      <c r="I343" s="193"/>
      <c r="J343" s="39"/>
      <c r="K343" s="39"/>
      <c r="L343" s="42"/>
      <c r="M343" s="194"/>
      <c r="N343" s="195"/>
      <c r="O343" s="67"/>
      <c r="P343" s="67"/>
      <c r="Q343" s="67"/>
      <c r="R343" s="67"/>
      <c r="S343" s="67"/>
      <c r="T343" s="68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20" t="s">
        <v>246</v>
      </c>
      <c r="AU343" s="20" t="s">
        <v>83</v>
      </c>
    </row>
    <row r="344" spans="1:65" s="13" customFormat="1">
      <c r="B344" s="196"/>
      <c r="C344" s="197"/>
      <c r="D344" s="198" t="s">
        <v>248</v>
      </c>
      <c r="E344" s="199" t="s">
        <v>21</v>
      </c>
      <c r="F344" s="200" t="s">
        <v>546</v>
      </c>
      <c r="G344" s="197"/>
      <c r="H344" s="199" t="s">
        <v>21</v>
      </c>
      <c r="I344" s="201"/>
      <c r="J344" s="197"/>
      <c r="K344" s="197"/>
      <c r="L344" s="202"/>
      <c r="M344" s="203"/>
      <c r="N344" s="204"/>
      <c r="O344" s="204"/>
      <c r="P344" s="204"/>
      <c r="Q344" s="204"/>
      <c r="R344" s="204"/>
      <c r="S344" s="204"/>
      <c r="T344" s="205"/>
      <c r="AT344" s="206" t="s">
        <v>248</v>
      </c>
      <c r="AU344" s="206" t="s">
        <v>83</v>
      </c>
      <c r="AV344" s="13" t="s">
        <v>81</v>
      </c>
      <c r="AW344" s="13" t="s">
        <v>34</v>
      </c>
      <c r="AX344" s="13" t="s">
        <v>73</v>
      </c>
      <c r="AY344" s="206" t="s">
        <v>238</v>
      </c>
    </row>
    <row r="345" spans="1:65" s="14" customFormat="1">
      <c r="B345" s="207"/>
      <c r="C345" s="208"/>
      <c r="D345" s="198" t="s">
        <v>248</v>
      </c>
      <c r="E345" s="209" t="s">
        <v>21</v>
      </c>
      <c r="F345" s="210" t="s">
        <v>558</v>
      </c>
      <c r="G345" s="208"/>
      <c r="H345" s="211">
        <v>7.702</v>
      </c>
      <c r="I345" s="212"/>
      <c r="J345" s="208"/>
      <c r="K345" s="208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248</v>
      </c>
      <c r="AU345" s="217" t="s">
        <v>83</v>
      </c>
      <c r="AV345" s="14" t="s">
        <v>83</v>
      </c>
      <c r="AW345" s="14" t="s">
        <v>34</v>
      </c>
      <c r="AX345" s="14" t="s">
        <v>73</v>
      </c>
      <c r="AY345" s="217" t="s">
        <v>238</v>
      </c>
    </row>
    <row r="346" spans="1:65" s="13" customFormat="1">
      <c r="B346" s="196"/>
      <c r="C346" s="197"/>
      <c r="D346" s="198" t="s">
        <v>248</v>
      </c>
      <c r="E346" s="199" t="s">
        <v>21</v>
      </c>
      <c r="F346" s="200" t="s">
        <v>538</v>
      </c>
      <c r="G346" s="197"/>
      <c r="H346" s="199" t="s">
        <v>21</v>
      </c>
      <c r="I346" s="201"/>
      <c r="J346" s="197"/>
      <c r="K346" s="197"/>
      <c r="L346" s="202"/>
      <c r="M346" s="203"/>
      <c r="N346" s="204"/>
      <c r="O346" s="204"/>
      <c r="P346" s="204"/>
      <c r="Q346" s="204"/>
      <c r="R346" s="204"/>
      <c r="S346" s="204"/>
      <c r="T346" s="205"/>
      <c r="AT346" s="206" t="s">
        <v>248</v>
      </c>
      <c r="AU346" s="206" t="s">
        <v>83</v>
      </c>
      <c r="AV346" s="13" t="s">
        <v>81</v>
      </c>
      <c r="AW346" s="13" t="s">
        <v>34</v>
      </c>
      <c r="AX346" s="13" t="s">
        <v>73</v>
      </c>
      <c r="AY346" s="206" t="s">
        <v>238</v>
      </c>
    </row>
    <row r="347" spans="1:65" s="14" customFormat="1">
      <c r="B347" s="207"/>
      <c r="C347" s="208"/>
      <c r="D347" s="198" t="s">
        <v>248</v>
      </c>
      <c r="E347" s="209" t="s">
        <v>21</v>
      </c>
      <c r="F347" s="210" t="s">
        <v>559</v>
      </c>
      <c r="G347" s="208"/>
      <c r="H347" s="211">
        <v>1.2</v>
      </c>
      <c r="I347" s="212"/>
      <c r="J347" s="208"/>
      <c r="K347" s="208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248</v>
      </c>
      <c r="AU347" s="217" t="s">
        <v>83</v>
      </c>
      <c r="AV347" s="14" t="s">
        <v>83</v>
      </c>
      <c r="AW347" s="14" t="s">
        <v>34</v>
      </c>
      <c r="AX347" s="14" t="s">
        <v>73</v>
      </c>
      <c r="AY347" s="217" t="s">
        <v>238</v>
      </c>
    </row>
    <row r="348" spans="1:65" s="13" customFormat="1">
      <c r="B348" s="196"/>
      <c r="C348" s="197"/>
      <c r="D348" s="198" t="s">
        <v>248</v>
      </c>
      <c r="E348" s="199" t="s">
        <v>21</v>
      </c>
      <c r="F348" s="200" t="s">
        <v>544</v>
      </c>
      <c r="G348" s="197"/>
      <c r="H348" s="199" t="s">
        <v>21</v>
      </c>
      <c r="I348" s="201"/>
      <c r="J348" s="197"/>
      <c r="K348" s="197"/>
      <c r="L348" s="202"/>
      <c r="M348" s="203"/>
      <c r="N348" s="204"/>
      <c r="O348" s="204"/>
      <c r="P348" s="204"/>
      <c r="Q348" s="204"/>
      <c r="R348" s="204"/>
      <c r="S348" s="204"/>
      <c r="T348" s="205"/>
      <c r="AT348" s="206" t="s">
        <v>248</v>
      </c>
      <c r="AU348" s="206" t="s">
        <v>83</v>
      </c>
      <c r="AV348" s="13" t="s">
        <v>81</v>
      </c>
      <c r="AW348" s="13" t="s">
        <v>34</v>
      </c>
      <c r="AX348" s="13" t="s">
        <v>73</v>
      </c>
      <c r="AY348" s="206" t="s">
        <v>238</v>
      </c>
    </row>
    <row r="349" spans="1:65" s="14" customFormat="1">
      <c r="B349" s="207"/>
      <c r="C349" s="208"/>
      <c r="D349" s="198" t="s">
        <v>248</v>
      </c>
      <c r="E349" s="209" t="s">
        <v>21</v>
      </c>
      <c r="F349" s="210" t="s">
        <v>560</v>
      </c>
      <c r="G349" s="208"/>
      <c r="H349" s="211">
        <v>8.2119999999999997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248</v>
      </c>
      <c r="AU349" s="217" t="s">
        <v>83</v>
      </c>
      <c r="AV349" s="14" t="s">
        <v>83</v>
      </c>
      <c r="AW349" s="14" t="s">
        <v>34</v>
      </c>
      <c r="AX349" s="14" t="s">
        <v>73</v>
      </c>
      <c r="AY349" s="217" t="s">
        <v>238</v>
      </c>
    </row>
    <row r="350" spans="1:65" s="15" customFormat="1">
      <c r="B350" s="218"/>
      <c r="C350" s="219"/>
      <c r="D350" s="198" t="s">
        <v>248</v>
      </c>
      <c r="E350" s="220" t="s">
        <v>170</v>
      </c>
      <c r="F350" s="221" t="s">
        <v>257</v>
      </c>
      <c r="G350" s="219"/>
      <c r="H350" s="222">
        <v>17.114000000000001</v>
      </c>
      <c r="I350" s="223"/>
      <c r="J350" s="219"/>
      <c r="K350" s="219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248</v>
      </c>
      <c r="AU350" s="228" t="s">
        <v>83</v>
      </c>
      <c r="AV350" s="15" t="s">
        <v>258</v>
      </c>
      <c r="AW350" s="15" t="s">
        <v>34</v>
      </c>
      <c r="AX350" s="15" t="s">
        <v>73</v>
      </c>
      <c r="AY350" s="228" t="s">
        <v>238</v>
      </c>
    </row>
    <row r="351" spans="1:65" s="16" customFormat="1">
      <c r="B351" s="229"/>
      <c r="C351" s="230"/>
      <c r="D351" s="198" t="s">
        <v>248</v>
      </c>
      <c r="E351" s="231" t="s">
        <v>21</v>
      </c>
      <c r="F351" s="232" t="s">
        <v>259</v>
      </c>
      <c r="G351" s="230"/>
      <c r="H351" s="233">
        <v>17.114000000000001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248</v>
      </c>
      <c r="AU351" s="239" t="s">
        <v>83</v>
      </c>
      <c r="AV351" s="16" t="s">
        <v>244</v>
      </c>
      <c r="AW351" s="16" t="s">
        <v>34</v>
      </c>
      <c r="AX351" s="16" t="s">
        <v>81</v>
      </c>
      <c r="AY351" s="239" t="s">
        <v>238</v>
      </c>
    </row>
    <row r="352" spans="1:65" s="2" customFormat="1" ht="24.2" customHeight="1">
      <c r="A352" s="37"/>
      <c r="B352" s="38"/>
      <c r="C352" s="240" t="s">
        <v>561</v>
      </c>
      <c r="D352" s="240" t="s">
        <v>440</v>
      </c>
      <c r="E352" s="241" t="s">
        <v>562</v>
      </c>
      <c r="F352" s="242" t="s">
        <v>563</v>
      </c>
      <c r="G352" s="243" t="s">
        <v>145</v>
      </c>
      <c r="H352" s="244">
        <v>17.97</v>
      </c>
      <c r="I352" s="245"/>
      <c r="J352" s="246">
        <f>ROUND(I352*H352,2)</f>
        <v>0</v>
      </c>
      <c r="K352" s="242" t="s">
        <v>243</v>
      </c>
      <c r="L352" s="247"/>
      <c r="M352" s="248" t="s">
        <v>21</v>
      </c>
      <c r="N352" s="249" t="s">
        <v>44</v>
      </c>
      <c r="O352" s="67"/>
      <c r="P352" s="187">
        <f>O352*H352</f>
        <v>0</v>
      </c>
      <c r="Q352" s="187">
        <v>2.5999999999999998E-4</v>
      </c>
      <c r="R352" s="187">
        <f>Q352*H352</f>
        <v>4.6721999999999996E-3</v>
      </c>
      <c r="S352" s="187">
        <v>0</v>
      </c>
      <c r="T352" s="188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9" t="s">
        <v>303</v>
      </c>
      <c r="AT352" s="189" t="s">
        <v>440</v>
      </c>
      <c r="AU352" s="189" t="s">
        <v>83</v>
      </c>
      <c r="AY352" s="20" t="s">
        <v>238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20" t="s">
        <v>81</v>
      </c>
      <c r="BK352" s="190">
        <f>ROUND(I352*H352,2)</f>
        <v>0</v>
      </c>
      <c r="BL352" s="20" t="s">
        <v>244</v>
      </c>
      <c r="BM352" s="189" t="s">
        <v>564</v>
      </c>
    </row>
    <row r="353" spans="1:65" s="14" customFormat="1">
      <c r="B353" s="207"/>
      <c r="C353" s="208"/>
      <c r="D353" s="198" t="s">
        <v>248</v>
      </c>
      <c r="E353" s="209" t="s">
        <v>21</v>
      </c>
      <c r="F353" s="210" t="s">
        <v>565</v>
      </c>
      <c r="G353" s="208"/>
      <c r="H353" s="211">
        <v>17.97</v>
      </c>
      <c r="I353" s="212"/>
      <c r="J353" s="208"/>
      <c r="K353" s="208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248</v>
      </c>
      <c r="AU353" s="217" t="s">
        <v>83</v>
      </c>
      <c r="AV353" s="14" t="s">
        <v>83</v>
      </c>
      <c r="AW353" s="14" t="s">
        <v>34</v>
      </c>
      <c r="AX353" s="14" t="s">
        <v>81</v>
      </c>
      <c r="AY353" s="217" t="s">
        <v>238</v>
      </c>
    </row>
    <row r="354" spans="1:65" s="2" customFormat="1" ht="24.2" customHeight="1">
      <c r="A354" s="37"/>
      <c r="B354" s="38"/>
      <c r="C354" s="178" t="s">
        <v>566</v>
      </c>
      <c r="D354" s="178" t="s">
        <v>240</v>
      </c>
      <c r="E354" s="179" t="s">
        <v>567</v>
      </c>
      <c r="F354" s="180" t="s">
        <v>568</v>
      </c>
      <c r="G354" s="181" t="s">
        <v>145</v>
      </c>
      <c r="H354" s="182">
        <v>4.625</v>
      </c>
      <c r="I354" s="183"/>
      <c r="J354" s="184">
        <f>ROUND(I354*H354,2)</f>
        <v>0</v>
      </c>
      <c r="K354" s="180" t="s">
        <v>243</v>
      </c>
      <c r="L354" s="42"/>
      <c r="M354" s="185" t="s">
        <v>21</v>
      </c>
      <c r="N354" s="186" t="s">
        <v>44</v>
      </c>
      <c r="O354" s="67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9" t="s">
        <v>244</v>
      </c>
      <c r="AT354" s="189" t="s">
        <v>240</v>
      </c>
      <c r="AU354" s="189" t="s">
        <v>83</v>
      </c>
      <c r="AY354" s="20" t="s">
        <v>238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20" t="s">
        <v>81</v>
      </c>
      <c r="BK354" s="190">
        <f>ROUND(I354*H354,2)</f>
        <v>0</v>
      </c>
      <c r="BL354" s="20" t="s">
        <v>244</v>
      </c>
      <c r="BM354" s="189" t="s">
        <v>569</v>
      </c>
    </row>
    <row r="355" spans="1:65" s="2" customFormat="1">
      <c r="A355" s="37"/>
      <c r="B355" s="38"/>
      <c r="C355" s="39"/>
      <c r="D355" s="191" t="s">
        <v>246</v>
      </c>
      <c r="E355" s="39"/>
      <c r="F355" s="192" t="s">
        <v>570</v>
      </c>
      <c r="G355" s="39"/>
      <c r="H355" s="39"/>
      <c r="I355" s="193"/>
      <c r="J355" s="39"/>
      <c r="K355" s="39"/>
      <c r="L355" s="42"/>
      <c r="M355" s="194"/>
      <c r="N355" s="195"/>
      <c r="O355" s="67"/>
      <c r="P355" s="67"/>
      <c r="Q355" s="67"/>
      <c r="R355" s="67"/>
      <c r="S355" s="67"/>
      <c r="T355" s="68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20" t="s">
        <v>246</v>
      </c>
      <c r="AU355" s="20" t="s">
        <v>83</v>
      </c>
    </row>
    <row r="356" spans="1:65" s="14" customFormat="1">
      <c r="B356" s="207"/>
      <c r="C356" s="208"/>
      <c r="D356" s="198" t="s">
        <v>248</v>
      </c>
      <c r="E356" s="209" t="s">
        <v>21</v>
      </c>
      <c r="F356" s="210" t="s">
        <v>571</v>
      </c>
      <c r="G356" s="208"/>
      <c r="H356" s="211">
        <v>4.625</v>
      </c>
      <c r="I356" s="212"/>
      <c r="J356" s="208"/>
      <c r="K356" s="208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248</v>
      </c>
      <c r="AU356" s="217" t="s">
        <v>83</v>
      </c>
      <c r="AV356" s="14" t="s">
        <v>83</v>
      </c>
      <c r="AW356" s="14" t="s">
        <v>34</v>
      </c>
      <c r="AX356" s="14" t="s">
        <v>73</v>
      </c>
      <c r="AY356" s="217" t="s">
        <v>238</v>
      </c>
    </row>
    <row r="357" spans="1:65" s="15" customFormat="1">
      <c r="B357" s="218"/>
      <c r="C357" s="219"/>
      <c r="D357" s="198" t="s">
        <v>248</v>
      </c>
      <c r="E357" s="220" t="s">
        <v>152</v>
      </c>
      <c r="F357" s="221" t="s">
        <v>257</v>
      </c>
      <c r="G357" s="219"/>
      <c r="H357" s="222">
        <v>4.625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248</v>
      </c>
      <c r="AU357" s="228" t="s">
        <v>83</v>
      </c>
      <c r="AV357" s="15" t="s">
        <v>258</v>
      </c>
      <c r="AW357" s="15" t="s">
        <v>34</v>
      </c>
      <c r="AX357" s="15" t="s">
        <v>73</v>
      </c>
      <c r="AY357" s="228" t="s">
        <v>238</v>
      </c>
    </row>
    <row r="358" spans="1:65" s="16" customFormat="1">
      <c r="B358" s="229"/>
      <c r="C358" s="230"/>
      <c r="D358" s="198" t="s">
        <v>248</v>
      </c>
      <c r="E358" s="231" t="s">
        <v>21</v>
      </c>
      <c r="F358" s="232" t="s">
        <v>259</v>
      </c>
      <c r="G358" s="230"/>
      <c r="H358" s="233">
        <v>4.625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AT358" s="239" t="s">
        <v>248</v>
      </c>
      <c r="AU358" s="239" t="s">
        <v>83</v>
      </c>
      <c r="AV358" s="16" t="s">
        <v>244</v>
      </c>
      <c r="AW358" s="16" t="s">
        <v>34</v>
      </c>
      <c r="AX358" s="16" t="s">
        <v>81</v>
      </c>
      <c r="AY358" s="239" t="s">
        <v>238</v>
      </c>
    </row>
    <row r="359" spans="1:65" s="2" customFormat="1" ht="24.2" customHeight="1">
      <c r="A359" s="37"/>
      <c r="B359" s="38"/>
      <c r="C359" s="240" t="s">
        <v>572</v>
      </c>
      <c r="D359" s="240" t="s">
        <v>440</v>
      </c>
      <c r="E359" s="241" t="s">
        <v>573</v>
      </c>
      <c r="F359" s="242" t="s">
        <v>574</v>
      </c>
      <c r="G359" s="243" t="s">
        <v>145</v>
      </c>
      <c r="H359" s="244">
        <v>5.0990000000000002</v>
      </c>
      <c r="I359" s="245"/>
      <c r="J359" s="246">
        <f>ROUND(I359*H359,2)</f>
        <v>0</v>
      </c>
      <c r="K359" s="242" t="s">
        <v>243</v>
      </c>
      <c r="L359" s="247"/>
      <c r="M359" s="248" t="s">
        <v>21</v>
      </c>
      <c r="N359" s="249" t="s">
        <v>44</v>
      </c>
      <c r="O359" s="67"/>
      <c r="P359" s="187">
        <f>O359*H359</f>
        <v>0</v>
      </c>
      <c r="Q359" s="187">
        <v>1.1E-4</v>
      </c>
      <c r="R359" s="187">
        <f>Q359*H359</f>
        <v>5.6089000000000009E-4</v>
      </c>
      <c r="S359" s="187">
        <v>0</v>
      </c>
      <c r="T359" s="188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9" t="s">
        <v>303</v>
      </c>
      <c r="AT359" s="189" t="s">
        <v>440</v>
      </c>
      <c r="AU359" s="189" t="s">
        <v>83</v>
      </c>
      <c r="AY359" s="20" t="s">
        <v>238</v>
      </c>
      <c r="BE359" s="190">
        <f>IF(N359="základní",J359,0)</f>
        <v>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20" t="s">
        <v>81</v>
      </c>
      <c r="BK359" s="190">
        <f>ROUND(I359*H359,2)</f>
        <v>0</v>
      </c>
      <c r="BL359" s="20" t="s">
        <v>244</v>
      </c>
      <c r="BM359" s="189" t="s">
        <v>575</v>
      </c>
    </row>
    <row r="360" spans="1:65" s="14" customFormat="1">
      <c r="B360" s="207"/>
      <c r="C360" s="208"/>
      <c r="D360" s="198" t="s">
        <v>248</v>
      </c>
      <c r="E360" s="209" t="s">
        <v>21</v>
      </c>
      <c r="F360" s="210" t="s">
        <v>576</v>
      </c>
      <c r="G360" s="208"/>
      <c r="H360" s="211">
        <v>4.8559999999999999</v>
      </c>
      <c r="I360" s="212"/>
      <c r="J360" s="208"/>
      <c r="K360" s="208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248</v>
      </c>
      <c r="AU360" s="217" t="s">
        <v>83</v>
      </c>
      <c r="AV360" s="14" t="s">
        <v>83</v>
      </c>
      <c r="AW360" s="14" t="s">
        <v>34</v>
      </c>
      <c r="AX360" s="14" t="s">
        <v>81</v>
      </c>
      <c r="AY360" s="217" t="s">
        <v>238</v>
      </c>
    </row>
    <row r="361" spans="1:65" s="14" customFormat="1">
      <c r="B361" s="207"/>
      <c r="C361" s="208"/>
      <c r="D361" s="198" t="s">
        <v>248</v>
      </c>
      <c r="E361" s="208"/>
      <c r="F361" s="210" t="s">
        <v>577</v>
      </c>
      <c r="G361" s="208"/>
      <c r="H361" s="211">
        <v>5.0990000000000002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248</v>
      </c>
      <c r="AU361" s="217" t="s">
        <v>83</v>
      </c>
      <c r="AV361" s="14" t="s">
        <v>83</v>
      </c>
      <c r="AW361" s="14" t="s">
        <v>4</v>
      </c>
      <c r="AX361" s="14" t="s">
        <v>81</v>
      </c>
      <c r="AY361" s="217" t="s">
        <v>238</v>
      </c>
    </row>
    <row r="362" spans="1:65" s="2" customFormat="1" ht="24.2" customHeight="1">
      <c r="A362" s="37"/>
      <c r="B362" s="38"/>
      <c r="C362" s="178" t="s">
        <v>578</v>
      </c>
      <c r="D362" s="178" t="s">
        <v>240</v>
      </c>
      <c r="E362" s="179" t="s">
        <v>579</v>
      </c>
      <c r="F362" s="180" t="s">
        <v>580</v>
      </c>
      <c r="G362" s="181" t="s">
        <v>103</v>
      </c>
      <c r="H362" s="182">
        <v>2.7469999999999999</v>
      </c>
      <c r="I362" s="183"/>
      <c r="J362" s="184">
        <f>ROUND(I362*H362,2)</f>
        <v>0</v>
      </c>
      <c r="K362" s="180" t="s">
        <v>21</v>
      </c>
      <c r="L362" s="42"/>
      <c r="M362" s="185" t="s">
        <v>21</v>
      </c>
      <c r="N362" s="186" t="s">
        <v>44</v>
      </c>
      <c r="O362" s="67"/>
      <c r="P362" s="187">
        <f>O362*H362</f>
        <v>0</v>
      </c>
      <c r="Q362" s="187">
        <v>1.316E-2</v>
      </c>
      <c r="R362" s="187">
        <f>Q362*H362</f>
        <v>3.6150519999999998E-2</v>
      </c>
      <c r="S362" s="187">
        <v>0</v>
      </c>
      <c r="T362" s="188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9" t="s">
        <v>244</v>
      </c>
      <c r="AT362" s="189" t="s">
        <v>240</v>
      </c>
      <c r="AU362" s="189" t="s">
        <v>83</v>
      </c>
      <c r="AY362" s="20" t="s">
        <v>238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20" t="s">
        <v>81</v>
      </c>
      <c r="BK362" s="190">
        <f>ROUND(I362*H362,2)</f>
        <v>0</v>
      </c>
      <c r="BL362" s="20" t="s">
        <v>244</v>
      </c>
      <c r="BM362" s="189" t="s">
        <v>581</v>
      </c>
    </row>
    <row r="363" spans="1:65" s="14" customFormat="1">
      <c r="B363" s="207"/>
      <c r="C363" s="208"/>
      <c r="D363" s="198" t="s">
        <v>248</v>
      </c>
      <c r="E363" s="209" t="s">
        <v>21</v>
      </c>
      <c r="F363" s="210" t="s">
        <v>582</v>
      </c>
      <c r="G363" s="208"/>
      <c r="H363" s="211">
        <v>2.7469999999999999</v>
      </c>
      <c r="I363" s="212"/>
      <c r="J363" s="208"/>
      <c r="K363" s="208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248</v>
      </c>
      <c r="AU363" s="217" t="s">
        <v>83</v>
      </c>
      <c r="AV363" s="14" t="s">
        <v>83</v>
      </c>
      <c r="AW363" s="14" t="s">
        <v>34</v>
      </c>
      <c r="AX363" s="14" t="s">
        <v>81</v>
      </c>
      <c r="AY363" s="217" t="s">
        <v>238</v>
      </c>
    </row>
    <row r="364" spans="1:65" s="2" customFormat="1" ht="24.2" customHeight="1">
      <c r="A364" s="37"/>
      <c r="B364" s="38"/>
      <c r="C364" s="178" t="s">
        <v>583</v>
      </c>
      <c r="D364" s="178" t="s">
        <v>240</v>
      </c>
      <c r="E364" s="179" t="s">
        <v>584</v>
      </c>
      <c r="F364" s="180" t="s">
        <v>585</v>
      </c>
      <c r="G364" s="181" t="s">
        <v>145</v>
      </c>
      <c r="H364" s="182">
        <v>2.9</v>
      </c>
      <c r="I364" s="183"/>
      <c r="J364" s="184">
        <f>ROUND(I364*H364,2)</f>
        <v>0</v>
      </c>
      <c r="K364" s="180" t="s">
        <v>21</v>
      </c>
      <c r="L364" s="42"/>
      <c r="M364" s="185" t="s">
        <v>21</v>
      </c>
      <c r="N364" s="186" t="s">
        <v>44</v>
      </c>
      <c r="O364" s="67"/>
      <c r="P364" s="187">
        <f>O364*H364</f>
        <v>0</v>
      </c>
      <c r="Q364" s="187">
        <v>1.316E-2</v>
      </c>
      <c r="R364" s="187">
        <f>Q364*H364</f>
        <v>3.8163999999999997E-2</v>
      </c>
      <c r="S364" s="187">
        <v>0</v>
      </c>
      <c r="T364" s="188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9" t="s">
        <v>244</v>
      </c>
      <c r="AT364" s="189" t="s">
        <v>240</v>
      </c>
      <c r="AU364" s="189" t="s">
        <v>83</v>
      </c>
      <c r="AY364" s="20" t="s">
        <v>238</v>
      </c>
      <c r="BE364" s="190">
        <f>IF(N364="základní",J364,0)</f>
        <v>0</v>
      </c>
      <c r="BF364" s="190">
        <f>IF(N364="snížená",J364,0)</f>
        <v>0</v>
      </c>
      <c r="BG364" s="190">
        <f>IF(N364="zákl. přenesená",J364,0)</f>
        <v>0</v>
      </c>
      <c r="BH364" s="190">
        <f>IF(N364="sníž. přenesená",J364,0)</f>
        <v>0</v>
      </c>
      <c r="BI364" s="190">
        <f>IF(N364="nulová",J364,0)</f>
        <v>0</v>
      </c>
      <c r="BJ364" s="20" t="s">
        <v>81</v>
      </c>
      <c r="BK364" s="190">
        <f>ROUND(I364*H364,2)</f>
        <v>0</v>
      </c>
      <c r="BL364" s="20" t="s">
        <v>244</v>
      </c>
      <c r="BM364" s="189" t="s">
        <v>586</v>
      </c>
    </row>
    <row r="365" spans="1:65" s="14" customFormat="1">
      <c r="B365" s="207"/>
      <c r="C365" s="208"/>
      <c r="D365" s="198" t="s">
        <v>248</v>
      </c>
      <c r="E365" s="209" t="s">
        <v>21</v>
      </c>
      <c r="F365" s="210" t="s">
        <v>587</v>
      </c>
      <c r="G365" s="208"/>
      <c r="H365" s="211">
        <v>2.9</v>
      </c>
      <c r="I365" s="212"/>
      <c r="J365" s="208"/>
      <c r="K365" s="208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248</v>
      </c>
      <c r="AU365" s="217" t="s">
        <v>83</v>
      </c>
      <c r="AV365" s="14" t="s">
        <v>83</v>
      </c>
      <c r="AW365" s="14" t="s">
        <v>34</v>
      </c>
      <c r="AX365" s="14" t="s">
        <v>81</v>
      </c>
      <c r="AY365" s="217" t="s">
        <v>238</v>
      </c>
    </row>
    <row r="366" spans="1:65" s="2" customFormat="1" ht="37.9" customHeight="1">
      <c r="A366" s="37"/>
      <c r="B366" s="38"/>
      <c r="C366" s="178" t="s">
        <v>588</v>
      </c>
      <c r="D366" s="178" t="s">
        <v>240</v>
      </c>
      <c r="E366" s="179" t="s">
        <v>589</v>
      </c>
      <c r="F366" s="180" t="s">
        <v>590</v>
      </c>
      <c r="G366" s="181" t="s">
        <v>103</v>
      </c>
      <c r="H366" s="182">
        <v>45.167000000000002</v>
      </c>
      <c r="I366" s="183"/>
      <c r="J366" s="184">
        <f>ROUND(I366*H366,2)</f>
        <v>0</v>
      </c>
      <c r="K366" s="180" t="s">
        <v>243</v>
      </c>
      <c r="L366" s="42"/>
      <c r="M366" s="185" t="s">
        <v>21</v>
      </c>
      <c r="N366" s="186" t="s">
        <v>44</v>
      </c>
      <c r="O366" s="67"/>
      <c r="P366" s="187">
        <f>O366*H366</f>
        <v>0</v>
      </c>
      <c r="Q366" s="187">
        <v>5.7000000000000002E-3</v>
      </c>
      <c r="R366" s="187">
        <f>Q366*H366</f>
        <v>0.25745190000000001</v>
      </c>
      <c r="S366" s="187">
        <v>0</v>
      </c>
      <c r="T366" s="188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9" t="s">
        <v>244</v>
      </c>
      <c r="AT366" s="189" t="s">
        <v>240</v>
      </c>
      <c r="AU366" s="189" t="s">
        <v>83</v>
      </c>
      <c r="AY366" s="20" t="s">
        <v>238</v>
      </c>
      <c r="BE366" s="190">
        <f>IF(N366="základní",J366,0)</f>
        <v>0</v>
      </c>
      <c r="BF366" s="190">
        <f>IF(N366="snížená",J366,0)</f>
        <v>0</v>
      </c>
      <c r="BG366" s="190">
        <f>IF(N366="zákl. přenesená",J366,0)</f>
        <v>0</v>
      </c>
      <c r="BH366" s="190">
        <f>IF(N366="sníž. přenesená",J366,0)</f>
        <v>0</v>
      </c>
      <c r="BI366" s="190">
        <f>IF(N366="nulová",J366,0)</f>
        <v>0</v>
      </c>
      <c r="BJ366" s="20" t="s">
        <v>81</v>
      </c>
      <c r="BK366" s="190">
        <f>ROUND(I366*H366,2)</f>
        <v>0</v>
      </c>
      <c r="BL366" s="20" t="s">
        <v>244</v>
      </c>
      <c r="BM366" s="189" t="s">
        <v>591</v>
      </c>
    </row>
    <row r="367" spans="1:65" s="2" customFormat="1">
      <c r="A367" s="37"/>
      <c r="B367" s="38"/>
      <c r="C367" s="39"/>
      <c r="D367" s="191" t="s">
        <v>246</v>
      </c>
      <c r="E367" s="39"/>
      <c r="F367" s="192" t="s">
        <v>592</v>
      </c>
      <c r="G367" s="39"/>
      <c r="H367" s="39"/>
      <c r="I367" s="193"/>
      <c r="J367" s="39"/>
      <c r="K367" s="39"/>
      <c r="L367" s="42"/>
      <c r="M367" s="194"/>
      <c r="N367" s="195"/>
      <c r="O367" s="67"/>
      <c r="P367" s="67"/>
      <c r="Q367" s="67"/>
      <c r="R367" s="67"/>
      <c r="S367" s="67"/>
      <c r="T367" s="68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20" t="s">
        <v>246</v>
      </c>
      <c r="AU367" s="20" t="s">
        <v>83</v>
      </c>
    </row>
    <row r="368" spans="1:65" s="14" customFormat="1">
      <c r="B368" s="207"/>
      <c r="C368" s="208"/>
      <c r="D368" s="198" t="s">
        <v>248</v>
      </c>
      <c r="E368" s="209" t="s">
        <v>21</v>
      </c>
      <c r="F368" s="210" t="s">
        <v>131</v>
      </c>
      <c r="G368" s="208"/>
      <c r="H368" s="211">
        <v>45.167000000000002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248</v>
      </c>
      <c r="AU368" s="217" t="s">
        <v>83</v>
      </c>
      <c r="AV368" s="14" t="s">
        <v>83</v>
      </c>
      <c r="AW368" s="14" t="s">
        <v>34</v>
      </c>
      <c r="AX368" s="14" t="s">
        <v>81</v>
      </c>
      <c r="AY368" s="217" t="s">
        <v>238</v>
      </c>
    </row>
    <row r="369" spans="1:65" s="2" customFormat="1" ht="16.5" customHeight="1">
      <c r="A369" s="37"/>
      <c r="B369" s="38"/>
      <c r="C369" s="178" t="s">
        <v>593</v>
      </c>
      <c r="D369" s="178" t="s">
        <v>240</v>
      </c>
      <c r="E369" s="179" t="s">
        <v>594</v>
      </c>
      <c r="F369" s="180" t="s">
        <v>595</v>
      </c>
      <c r="G369" s="181" t="s">
        <v>103</v>
      </c>
      <c r="H369" s="182">
        <v>50.698</v>
      </c>
      <c r="I369" s="183"/>
      <c r="J369" s="184">
        <f>ROUND(I369*H369,2)</f>
        <v>0</v>
      </c>
      <c r="K369" s="180" t="s">
        <v>243</v>
      </c>
      <c r="L369" s="42"/>
      <c r="M369" s="185" t="s">
        <v>21</v>
      </c>
      <c r="N369" s="186" t="s">
        <v>44</v>
      </c>
      <c r="O369" s="67"/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9" t="s">
        <v>244</v>
      </c>
      <c r="AT369" s="189" t="s">
        <v>240</v>
      </c>
      <c r="AU369" s="189" t="s">
        <v>83</v>
      </c>
      <c r="AY369" s="20" t="s">
        <v>238</v>
      </c>
      <c r="BE369" s="190">
        <f>IF(N369="základní",J369,0)</f>
        <v>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20" t="s">
        <v>81</v>
      </c>
      <c r="BK369" s="190">
        <f>ROUND(I369*H369,2)</f>
        <v>0</v>
      </c>
      <c r="BL369" s="20" t="s">
        <v>244</v>
      </c>
      <c r="BM369" s="189" t="s">
        <v>596</v>
      </c>
    </row>
    <row r="370" spans="1:65" s="2" customFormat="1">
      <c r="A370" s="37"/>
      <c r="B370" s="38"/>
      <c r="C370" s="39"/>
      <c r="D370" s="191" t="s">
        <v>246</v>
      </c>
      <c r="E370" s="39"/>
      <c r="F370" s="192" t="s">
        <v>597</v>
      </c>
      <c r="G370" s="39"/>
      <c r="H370" s="39"/>
      <c r="I370" s="193"/>
      <c r="J370" s="39"/>
      <c r="K370" s="39"/>
      <c r="L370" s="42"/>
      <c r="M370" s="194"/>
      <c r="N370" s="195"/>
      <c r="O370" s="67"/>
      <c r="P370" s="67"/>
      <c r="Q370" s="67"/>
      <c r="R370" s="67"/>
      <c r="S370" s="67"/>
      <c r="T370" s="68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20" t="s">
        <v>246</v>
      </c>
      <c r="AU370" s="20" t="s">
        <v>83</v>
      </c>
    </row>
    <row r="371" spans="1:65" s="14" customFormat="1">
      <c r="B371" s="207"/>
      <c r="C371" s="208"/>
      <c r="D371" s="198" t="s">
        <v>248</v>
      </c>
      <c r="E371" s="209" t="s">
        <v>21</v>
      </c>
      <c r="F371" s="210" t="s">
        <v>527</v>
      </c>
      <c r="G371" s="208"/>
      <c r="H371" s="211">
        <v>50.698</v>
      </c>
      <c r="I371" s="212"/>
      <c r="J371" s="208"/>
      <c r="K371" s="208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248</v>
      </c>
      <c r="AU371" s="217" t="s">
        <v>83</v>
      </c>
      <c r="AV371" s="14" t="s">
        <v>83</v>
      </c>
      <c r="AW371" s="14" t="s">
        <v>34</v>
      </c>
      <c r="AX371" s="14" t="s">
        <v>81</v>
      </c>
      <c r="AY371" s="217" t="s">
        <v>238</v>
      </c>
    </row>
    <row r="372" spans="1:65" s="2" customFormat="1" ht="33" customHeight="1">
      <c r="A372" s="37"/>
      <c r="B372" s="38"/>
      <c r="C372" s="178" t="s">
        <v>598</v>
      </c>
      <c r="D372" s="178" t="s">
        <v>240</v>
      </c>
      <c r="E372" s="179" t="s">
        <v>599</v>
      </c>
      <c r="F372" s="180" t="s">
        <v>600</v>
      </c>
      <c r="G372" s="181" t="s">
        <v>120</v>
      </c>
      <c r="H372" s="182">
        <v>0.30399999999999999</v>
      </c>
      <c r="I372" s="183"/>
      <c r="J372" s="184">
        <f>ROUND(I372*H372,2)</f>
        <v>0</v>
      </c>
      <c r="K372" s="180" t="s">
        <v>243</v>
      </c>
      <c r="L372" s="42"/>
      <c r="M372" s="185" t="s">
        <v>21</v>
      </c>
      <c r="N372" s="186" t="s">
        <v>44</v>
      </c>
      <c r="O372" s="67"/>
      <c r="P372" s="187">
        <f>O372*H372</f>
        <v>0</v>
      </c>
      <c r="Q372" s="187">
        <v>2.5018699999999998</v>
      </c>
      <c r="R372" s="187">
        <f>Q372*H372</f>
        <v>0.76056847999999988</v>
      </c>
      <c r="S372" s="187">
        <v>0</v>
      </c>
      <c r="T372" s="188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9" t="s">
        <v>244</v>
      </c>
      <c r="AT372" s="189" t="s">
        <v>240</v>
      </c>
      <c r="AU372" s="189" t="s">
        <v>83</v>
      </c>
      <c r="AY372" s="20" t="s">
        <v>238</v>
      </c>
      <c r="BE372" s="190">
        <f>IF(N372="základní",J372,0)</f>
        <v>0</v>
      </c>
      <c r="BF372" s="190">
        <f>IF(N372="snížená",J372,0)</f>
        <v>0</v>
      </c>
      <c r="BG372" s="190">
        <f>IF(N372="zákl. přenesená",J372,0)</f>
        <v>0</v>
      </c>
      <c r="BH372" s="190">
        <f>IF(N372="sníž. přenesená",J372,0)</f>
        <v>0</v>
      </c>
      <c r="BI372" s="190">
        <f>IF(N372="nulová",J372,0)</f>
        <v>0</v>
      </c>
      <c r="BJ372" s="20" t="s">
        <v>81</v>
      </c>
      <c r="BK372" s="190">
        <f>ROUND(I372*H372,2)</f>
        <v>0</v>
      </c>
      <c r="BL372" s="20" t="s">
        <v>244</v>
      </c>
      <c r="BM372" s="189" t="s">
        <v>601</v>
      </c>
    </row>
    <row r="373" spans="1:65" s="2" customFormat="1">
      <c r="A373" s="37"/>
      <c r="B373" s="38"/>
      <c r="C373" s="39"/>
      <c r="D373" s="191" t="s">
        <v>246</v>
      </c>
      <c r="E373" s="39"/>
      <c r="F373" s="192" t="s">
        <v>602</v>
      </c>
      <c r="G373" s="39"/>
      <c r="H373" s="39"/>
      <c r="I373" s="193"/>
      <c r="J373" s="39"/>
      <c r="K373" s="39"/>
      <c r="L373" s="42"/>
      <c r="M373" s="194"/>
      <c r="N373" s="195"/>
      <c r="O373" s="67"/>
      <c r="P373" s="67"/>
      <c r="Q373" s="67"/>
      <c r="R373" s="67"/>
      <c r="S373" s="67"/>
      <c r="T373" s="68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20" t="s">
        <v>246</v>
      </c>
      <c r="AU373" s="20" t="s">
        <v>83</v>
      </c>
    </row>
    <row r="374" spans="1:65" s="14" customFormat="1">
      <c r="B374" s="207"/>
      <c r="C374" s="208"/>
      <c r="D374" s="198" t="s">
        <v>248</v>
      </c>
      <c r="E374" s="209" t="s">
        <v>21</v>
      </c>
      <c r="F374" s="210" t="s">
        <v>603</v>
      </c>
      <c r="G374" s="208"/>
      <c r="H374" s="211">
        <v>0.30399999999999999</v>
      </c>
      <c r="I374" s="212"/>
      <c r="J374" s="208"/>
      <c r="K374" s="208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248</v>
      </c>
      <c r="AU374" s="217" t="s">
        <v>83</v>
      </c>
      <c r="AV374" s="14" t="s">
        <v>83</v>
      </c>
      <c r="AW374" s="14" t="s">
        <v>34</v>
      </c>
      <c r="AX374" s="14" t="s">
        <v>81</v>
      </c>
      <c r="AY374" s="217" t="s">
        <v>238</v>
      </c>
    </row>
    <row r="375" spans="1:65" s="2" customFormat="1" ht="33" customHeight="1">
      <c r="A375" s="37"/>
      <c r="B375" s="38"/>
      <c r="C375" s="178" t="s">
        <v>604</v>
      </c>
      <c r="D375" s="178" t="s">
        <v>240</v>
      </c>
      <c r="E375" s="179" t="s">
        <v>605</v>
      </c>
      <c r="F375" s="180" t="s">
        <v>606</v>
      </c>
      <c r="G375" s="181" t="s">
        <v>120</v>
      </c>
      <c r="H375" s="182">
        <v>0.60799999999999998</v>
      </c>
      <c r="I375" s="183"/>
      <c r="J375" s="184">
        <f>ROUND(I375*H375,2)</f>
        <v>0</v>
      </c>
      <c r="K375" s="180" t="s">
        <v>243</v>
      </c>
      <c r="L375" s="42"/>
      <c r="M375" s="185" t="s">
        <v>21</v>
      </c>
      <c r="N375" s="186" t="s">
        <v>44</v>
      </c>
      <c r="O375" s="67"/>
      <c r="P375" s="187">
        <f>O375*H375</f>
        <v>0</v>
      </c>
      <c r="Q375" s="187">
        <v>2.3010199999999998</v>
      </c>
      <c r="R375" s="187">
        <f>Q375*H375</f>
        <v>1.3990201599999998</v>
      </c>
      <c r="S375" s="187">
        <v>0</v>
      </c>
      <c r="T375" s="188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9" t="s">
        <v>244</v>
      </c>
      <c r="AT375" s="189" t="s">
        <v>240</v>
      </c>
      <c r="AU375" s="189" t="s">
        <v>83</v>
      </c>
      <c r="AY375" s="20" t="s">
        <v>238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20" t="s">
        <v>81</v>
      </c>
      <c r="BK375" s="190">
        <f>ROUND(I375*H375,2)</f>
        <v>0</v>
      </c>
      <c r="BL375" s="20" t="s">
        <v>244</v>
      </c>
      <c r="BM375" s="189" t="s">
        <v>607</v>
      </c>
    </row>
    <row r="376" spans="1:65" s="2" customFormat="1">
      <c r="A376" s="37"/>
      <c r="B376" s="38"/>
      <c r="C376" s="39"/>
      <c r="D376" s="191" t="s">
        <v>246</v>
      </c>
      <c r="E376" s="39"/>
      <c r="F376" s="192" t="s">
        <v>608</v>
      </c>
      <c r="G376" s="39"/>
      <c r="H376" s="39"/>
      <c r="I376" s="193"/>
      <c r="J376" s="39"/>
      <c r="K376" s="39"/>
      <c r="L376" s="42"/>
      <c r="M376" s="194"/>
      <c r="N376" s="195"/>
      <c r="O376" s="67"/>
      <c r="P376" s="67"/>
      <c r="Q376" s="67"/>
      <c r="R376" s="67"/>
      <c r="S376" s="67"/>
      <c r="T376" s="68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20" t="s">
        <v>246</v>
      </c>
      <c r="AU376" s="20" t="s">
        <v>83</v>
      </c>
    </row>
    <row r="377" spans="1:65" s="14" customFormat="1">
      <c r="B377" s="207"/>
      <c r="C377" s="208"/>
      <c r="D377" s="198" t="s">
        <v>248</v>
      </c>
      <c r="E377" s="209" t="s">
        <v>21</v>
      </c>
      <c r="F377" s="210" t="s">
        <v>293</v>
      </c>
      <c r="G377" s="208"/>
      <c r="H377" s="211">
        <v>0.60799999999999998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248</v>
      </c>
      <c r="AU377" s="217" t="s">
        <v>83</v>
      </c>
      <c r="AV377" s="14" t="s">
        <v>83</v>
      </c>
      <c r="AW377" s="14" t="s">
        <v>34</v>
      </c>
      <c r="AX377" s="14" t="s">
        <v>81</v>
      </c>
      <c r="AY377" s="217" t="s">
        <v>238</v>
      </c>
    </row>
    <row r="378" spans="1:65" s="2" customFormat="1" ht="37.9" customHeight="1">
      <c r="A378" s="37"/>
      <c r="B378" s="38"/>
      <c r="C378" s="178" t="s">
        <v>609</v>
      </c>
      <c r="D378" s="178" t="s">
        <v>240</v>
      </c>
      <c r="E378" s="179" t="s">
        <v>610</v>
      </c>
      <c r="F378" s="180" t="s">
        <v>611</v>
      </c>
      <c r="G378" s="181" t="s">
        <v>120</v>
      </c>
      <c r="H378" s="182">
        <v>0.2</v>
      </c>
      <c r="I378" s="183"/>
      <c r="J378" s="184">
        <f>ROUND(I378*H378,2)</f>
        <v>0</v>
      </c>
      <c r="K378" s="180" t="s">
        <v>243</v>
      </c>
      <c r="L378" s="42"/>
      <c r="M378" s="185" t="s">
        <v>21</v>
      </c>
      <c r="N378" s="186" t="s">
        <v>44</v>
      </c>
      <c r="O378" s="67"/>
      <c r="P378" s="187">
        <f>O378*H378</f>
        <v>0</v>
      </c>
      <c r="Q378" s="187">
        <v>2.3010199999999998</v>
      </c>
      <c r="R378" s="187">
        <f>Q378*H378</f>
        <v>0.460204</v>
      </c>
      <c r="S378" s="187">
        <v>0</v>
      </c>
      <c r="T378" s="188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89" t="s">
        <v>244</v>
      </c>
      <c r="AT378" s="189" t="s">
        <v>240</v>
      </c>
      <c r="AU378" s="189" t="s">
        <v>83</v>
      </c>
      <c r="AY378" s="20" t="s">
        <v>238</v>
      </c>
      <c r="BE378" s="190">
        <f>IF(N378="základní",J378,0)</f>
        <v>0</v>
      </c>
      <c r="BF378" s="190">
        <f>IF(N378="snížená",J378,0)</f>
        <v>0</v>
      </c>
      <c r="BG378" s="190">
        <f>IF(N378="zákl. přenesená",J378,0)</f>
        <v>0</v>
      </c>
      <c r="BH378" s="190">
        <f>IF(N378="sníž. přenesená",J378,0)</f>
        <v>0</v>
      </c>
      <c r="BI378" s="190">
        <f>IF(N378="nulová",J378,0)</f>
        <v>0</v>
      </c>
      <c r="BJ378" s="20" t="s">
        <v>81</v>
      </c>
      <c r="BK378" s="190">
        <f>ROUND(I378*H378,2)</f>
        <v>0</v>
      </c>
      <c r="BL378" s="20" t="s">
        <v>244</v>
      </c>
      <c r="BM378" s="189" t="s">
        <v>612</v>
      </c>
    </row>
    <row r="379" spans="1:65" s="2" customFormat="1">
      <c r="A379" s="37"/>
      <c r="B379" s="38"/>
      <c r="C379" s="39"/>
      <c r="D379" s="191" t="s">
        <v>246</v>
      </c>
      <c r="E379" s="39"/>
      <c r="F379" s="192" t="s">
        <v>613</v>
      </c>
      <c r="G379" s="39"/>
      <c r="H379" s="39"/>
      <c r="I379" s="193"/>
      <c r="J379" s="39"/>
      <c r="K379" s="39"/>
      <c r="L379" s="42"/>
      <c r="M379" s="194"/>
      <c r="N379" s="195"/>
      <c r="O379" s="67"/>
      <c r="P379" s="67"/>
      <c r="Q379" s="67"/>
      <c r="R379" s="67"/>
      <c r="S379" s="67"/>
      <c r="T379" s="68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20" t="s">
        <v>246</v>
      </c>
      <c r="AU379" s="20" t="s">
        <v>83</v>
      </c>
    </row>
    <row r="380" spans="1:65" s="13" customFormat="1">
      <c r="B380" s="196"/>
      <c r="C380" s="197"/>
      <c r="D380" s="198" t="s">
        <v>248</v>
      </c>
      <c r="E380" s="199" t="s">
        <v>21</v>
      </c>
      <c r="F380" s="200" t="s">
        <v>614</v>
      </c>
      <c r="G380" s="197"/>
      <c r="H380" s="199" t="s">
        <v>21</v>
      </c>
      <c r="I380" s="201"/>
      <c r="J380" s="197"/>
      <c r="K380" s="197"/>
      <c r="L380" s="202"/>
      <c r="M380" s="203"/>
      <c r="N380" s="204"/>
      <c r="O380" s="204"/>
      <c r="P380" s="204"/>
      <c r="Q380" s="204"/>
      <c r="R380" s="204"/>
      <c r="S380" s="204"/>
      <c r="T380" s="205"/>
      <c r="AT380" s="206" t="s">
        <v>248</v>
      </c>
      <c r="AU380" s="206" t="s">
        <v>83</v>
      </c>
      <c r="AV380" s="13" t="s">
        <v>81</v>
      </c>
      <c r="AW380" s="13" t="s">
        <v>34</v>
      </c>
      <c r="AX380" s="13" t="s">
        <v>73</v>
      </c>
      <c r="AY380" s="206" t="s">
        <v>238</v>
      </c>
    </row>
    <row r="381" spans="1:65" s="14" customFormat="1">
      <c r="B381" s="207"/>
      <c r="C381" s="208"/>
      <c r="D381" s="198" t="s">
        <v>248</v>
      </c>
      <c r="E381" s="209" t="s">
        <v>21</v>
      </c>
      <c r="F381" s="210" t="s">
        <v>615</v>
      </c>
      <c r="G381" s="208"/>
      <c r="H381" s="211">
        <v>0.1</v>
      </c>
      <c r="I381" s="212"/>
      <c r="J381" s="208"/>
      <c r="K381" s="208"/>
      <c r="L381" s="213"/>
      <c r="M381" s="214"/>
      <c r="N381" s="215"/>
      <c r="O381" s="215"/>
      <c r="P381" s="215"/>
      <c r="Q381" s="215"/>
      <c r="R381" s="215"/>
      <c r="S381" s="215"/>
      <c r="T381" s="216"/>
      <c r="AT381" s="217" t="s">
        <v>248</v>
      </c>
      <c r="AU381" s="217" t="s">
        <v>83</v>
      </c>
      <c r="AV381" s="14" t="s">
        <v>83</v>
      </c>
      <c r="AW381" s="14" t="s">
        <v>34</v>
      </c>
      <c r="AX381" s="14" t="s">
        <v>73</v>
      </c>
      <c r="AY381" s="217" t="s">
        <v>238</v>
      </c>
    </row>
    <row r="382" spans="1:65" s="13" customFormat="1">
      <c r="B382" s="196"/>
      <c r="C382" s="197"/>
      <c r="D382" s="198" t="s">
        <v>248</v>
      </c>
      <c r="E382" s="199" t="s">
        <v>21</v>
      </c>
      <c r="F382" s="200" t="s">
        <v>616</v>
      </c>
      <c r="G382" s="197"/>
      <c r="H382" s="199" t="s">
        <v>21</v>
      </c>
      <c r="I382" s="201"/>
      <c r="J382" s="197"/>
      <c r="K382" s="197"/>
      <c r="L382" s="202"/>
      <c r="M382" s="203"/>
      <c r="N382" s="204"/>
      <c r="O382" s="204"/>
      <c r="P382" s="204"/>
      <c r="Q382" s="204"/>
      <c r="R382" s="204"/>
      <c r="S382" s="204"/>
      <c r="T382" s="205"/>
      <c r="AT382" s="206" t="s">
        <v>248</v>
      </c>
      <c r="AU382" s="206" t="s">
        <v>83</v>
      </c>
      <c r="AV382" s="13" t="s">
        <v>81</v>
      </c>
      <c r="AW382" s="13" t="s">
        <v>34</v>
      </c>
      <c r="AX382" s="13" t="s">
        <v>73</v>
      </c>
      <c r="AY382" s="206" t="s">
        <v>238</v>
      </c>
    </row>
    <row r="383" spans="1:65" s="14" customFormat="1">
      <c r="B383" s="207"/>
      <c r="C383" s="208"/>
      <c r="D383" s="198" t="s">
        <v>248</v>
      </c>
      <c r="E383" s="209" t="s">
        <v>21</v>
      </c>
      <c r="F383" s="210" t="s">
        <v>615</v>
      </c>
      <c r="G383" s="208"/>
      <c r="H383" s="211">
        <v>0.1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248</v>
      </c>
      <c r="AU383" s="217" t="s">
        <v>83</v>
      </c>
      <c r="AV383" s="14" t="s">
        <v>83</v>
      </c>
      <c r="AW383" s="14" t="s">
        <v>34</v>
      </c>
      <c r="AX383" s="14" t="s">
        <v>73</v>
      </c>
      <c r="AY383" s="217" t="s">
        <v>238</v>
      </c>
    </row>
    <row r="384" spans="1:65" s="16" customFormat="1">
      <c r="B384" s="229"/>
      <c r="C384" s="230"/>
      <c r="D384" s="198" t="s">
        <v>248</v>
      </c>
      <c r="E384" s="231" t="s">
        <v>21</v>
      </c>
      <c r="F384" s="232" t="s">
        <v>259</v>
      </c>
      <c r="G384" s="230"/>
      <c r="H384" s="233">
        <v>0.2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AT384" s="239" t="s">
        <v>248</v>
      </c>
      <c r="AU384" s="239" t="s">
        <v>83</v>
      </c>
      <c r="AV384" s="16" t="s">
        <v>244</v>
      </c>
      <c r="AW384" s="16" t="s">
        <v>34</v>
      </c>
      <c r="AX384" s="16" t="s">
        <v>81</v>
      </c>
      <c r="AY384" s="239" t="s">
        <v>238</v>
      </c>
    </row>
    <row r="385" spans="1:65" s="2" customFormat="1" ht="44.25" customHeight="1">
      <c r="A385" s="37"/>
      <c r="B385" s="38"/>
      <c r="C385" s="178" t="s">
        <v>617</v>
      </c>
      <c r="D385" s="178" t="s">
        <v>240</v>
      </c>
      <c r="E385" s="179" t="s">
        <v>618</v>
      </c>
      <c r="F385" s="180" t="s">
        <v>619</v>
      </c>
      <c r="G385" s="181" t="s">
        <v>120</v>
      </c>
      <c r="H385" s="182">
        <v>0.30399999999999999</v>
      </c>
      <c r="I385" s="183"/>
      <c r="J385" s="184">
        <f>ROUND(I385*H385,2)</f>
        <v>0</v>
      </c>
      <c r="K385" s="180" t="s">
        <v>243</v>
      </c>
      <c r="L385" s="42"/>
      <c r="M385" s="185" t="s">
        <v>21</v>
      </c>
      <c r="N385" s="186" t="s">
        <v>44</v>
      </c>
      <c r="O385" s="67"/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9" t="s">
        <v>244</v>
      </c>
      <c r="AT385" s="189" t="s">
        <v>240</v>
      </c>
      <c r="AU385" s="189" t="s">
        <v>83</v>
      </c>
      <c r="AY385" s="20" t="s">
        <v>238</v>
      </c>
      <c r="BE385" s="190">
        <f>IF(N385="základní",J385,0)</f>
        <v>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20" t="s">
        <v>81</v>
      </c>
      <c r="BK385" s="190">
        <f>ROUND(I385*H385,2)</f>
        <v>0</v>
      </c>
      <c r="BL385" s="20" t="s">
        <v>244</v>
      </c>
      <c r="BM385" s="189" t="s">
        <v>620</v>
      </c>
    </row>
    <row r="386" spans="1:65" s="2" customFormat="1">
      <c r="A386" s="37"/>
      <c r="B386" s="38"/>
      <c r="C386" s="39"/>
      <c r="D386" s="191" t="s">
        <v>246</v>
      </c>
      <c r="E386" s="39"/>
      <c r="F386" s="192" t="s">
        <v>621</v>
      </c>
      <c r="G386" s="39"/>
      <c r="H386" s="39"/>
      <c r="I386" s="193"/>
      <c r="J386" s="39"/>
      <c r="K386" s="39"/>
      <c r="L386" s="42"/>
      <c r="M386" s="194"/>
      <c r="N386" s="195"/>
      <c r="O386" s="67"/>
      <c r="P386" s="67"/>
      <c r="Q386" s="67"/>
      <c r="R386" s="67"/>
      <c r="S386" s="67"/>
      <c r="T386" s="68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20" t="s">
        <v>246</v>
      </c>
      <c r="AU386" s="20" t="s">
        <v>83</v>
      </c>
    </row>
    <row r="387" spans="1:65" s="14" customFormat="1">
      <c r="B387" s="207"/>
      <c r="C387" s="208"/>
      <c r="D387" s="198" t="s">
        <v>248</v>
      </c>
      <c r="E387" s="209" t="s">
        <v>21</v>
      </c>
      <c r="F387" s="210" t="s">
        <v>603</v>
      </c>
      <c r="G387" s="208"/>
      <c r="H387" s="211">
        <v>0.30399999999999999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248</v>
      </c>
      <c r="AU387" s="217" t="s">
        <v>83</v>
      </c>
      <c r="AV387" s="14" t="s">
        <v>83</v>
      </c>
      <c r="AW387" s="14" t="s">
        <v>34</v>
      </c>
      <c r="AX387" s="14" t="s">
        <v>81</v>
      </c>
      <c r="AY387" s="217" t="s">
        <v>238</v>
      </c>
    </row>
    <row r="388" spans="1:65" s="2" customFormat="1" ht="21.75" customHeight="1">
      <c r="A388" s="37"/>
      <c r="B388" s="38"/>
      <c r="C388" s="178" t="s">
        <v>622</v>
      </c>
      <c r="D388" s="178" t="s">
        <v>240</v>
      </c>
      <c r="E388" s="179" t="s">
        <v>623</v>
      </c>
      <c r="F388" s="180" t="s">
        <v>624</v>
      </c>
      <c r="G388" s="181" t="s">
        <v>394</v>
      </c>
      <c r="H388" s="182">
        <v>1.4E-2</v>
      </c>
      <c r="I388" s="183"/>
      <c r="J388" s="184">
        <f>ROUND(I388*H388,2)</f>
        <v>0</v>
      </c>
      <c r="K388" s="180" t="s">
        <v>243</v>
      </c>
      <c r="L388" s="42"/>
      <c r="M388" s="185" t="s">
        <v>21</v>
      </c>
      <c r="N388" s="186" t="s">
        <v>44</v>
      </c>
      <c r="O388" s="67"/>
      <c r="P388" s="187">
        <f>O388*H388</f>
        <v>0</v>
      </c>
      <c r="Q388" s="187">
        <v>1.06277</v>
      </c>
      <c r="R388" s="187">
        <f>Q388*H388</f>
        <v>1.4878779999999999E-2</v>
      </c>
      <c r="S388" s="187">
        <v>0</v>
      </c>
      <c r="T388" s="188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89" t="s">
        <v>244</v>
      </c>
      <c r="AT388" s="189" t="s">
        <v>240</v>
      </c>
      <c r="AU388" s="189" t="s">
        <v>83</v>
      </c>
      <c r="AY388" s="20" t="s">
        <v>238</v>
      </c>
      <c r="BE388" s="190">
        <f>IF(N388="základní",J388,0)</f>
        <v>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20" t="s">
        <v>81</v>
      </c>
      <c r="BK388" s="190">
        <f>ROUND(I388*H388,2)</f>
        <v>0</v>
      </c>
      <c r="BL388" s="20" t="s">
        <v>244</v>
      </c>
      <c r="BM388" s="189" t="s">
        <v>625</v>
      </c>
    </row>
    <row r="389" spans="1:65" s="2" customFormat="1">
      <c r="A389" s="37"/>
      <c r="B389" s="38"/>
      <c r="C389" s="39"/>
      <c r="D389" s="191" t="s">
        <v>246</v>
      </c>
      <c r="E389" s="39"/>
      <c r="F389" s="192" t="s">
        <v>626</v>
      </c>
      <c r="G389" s="39"/>
      <c r="H389" s="39"/>
      <c r="I389" s="193"/>
      <c r="J389" s="39"/>
      <c r="K389" s="39"/>
      <c r="L389" s="42"/>
      <c r="M389" s="194"/>
      <c r="N389" s="195"/>
      <c r="O389" s="67"/>
      <c r="P389" s="67"/>
      <c r="Q389" s="67"/>
      <c r="R389" s="67"/>
      <c r="S389" s="67"/>
      <c r="T389" s="68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20" t="s">
        <v>246</v>
      </c>
      <c r="AU389" s="20" t="s">
        <v>83</v>
      </c>
    </row>
    <row r="390" spans="1:65" s="13" customFormat="1">
      <c r="B390" s="196"/>
      <c r="C390" s="197"/>
      <c r="D390" s="198" t="s">
        <v>248</v>
      </c>
      <c r="E390" s="199" t="s">
        <v>21</v>
      </c>
      <c r="F390" s="200" t="s">
        <v>627</v>
      </c>
      <c r="G390" s="197"/>
      <c r="H390" s="199" t="s">
        <v>21</v>
      </c>
      <c r="I390" s="201"/>
      <c r="J390" s="197"/>
      <c r="K390" s="197"/>
      <c r="L390" s="202"/>
      <c r="M390" s="203"/>
      <c r="N390" s="204"/>
      <c r="O390" s="204"/>
      <c r="P390" s="204"/>
      <c r="Q390" s="204"/>
      <c r="R390" s="204"/>
      <c r="S390" s="204"/>
      <c r="T390" s="205"/>
      <c r="AT390" s="206" t="s">
        <v>248</v>
      </c>
      <c r="AU390" s="206" t="s">
        <v>83</v>
      </c>
      <c r="AV390" s="13" t="s">
        <v>81</v>
      </c>
      <c r="AW390" s="13" t="s">
        <v>34</v>
      </c>
      <c r="AX390" s="13" t="s">
        <v>73</v>
      </c>
      <c r="AY390" s="206" t="s">
        <v>238</v>
      </c>
    </row>
    <row r="391" spans="1:65" s="14" customFormat="1">
      <c r="B391" s="207"/>
      <c r="C391" s="208"/>
      <c r="D391" s="198" t="s">
        <v>248</v>
      </c>
      <c r="E391" s="209" t="s">
        <v>21</v>
      </c>
      <c r="F391" s="210" t="s">
        <v>628</v>
      </c>
      <c r="G391" s="208"/>
      <c r="H391" s="211">
        <v>1.4E-2</v>
      </c>
      <c r="I391" s="212"/>
      <c r="J391" s="208"/>
      <c r="K391" s="208"/>
      <c r="L391" s="213"/>
      <c r="M391" s="214"/>
      <c r="N391" s="215"/>
      <c r="O391" s="215"/>
      <c r="P391" s="215"/>
      <c r="Q391" s="215"/>
      <c r="R391" s="215"/>
      <c r="S391" s="215"/>
      <c r="T391" s="216"/>
      <c r="AT391" s="217" t="s">
        <v>248</v>
      </c>
      <c r="AU391" s="217" t="s">
        <v>83</v>
      </c>
      <c r="AV391" s="14" t="s">
        <v>83</v>
      </c>
      <c r="AW391" s="14" t="s">
        <v>34</v>
      </c>
      <c r="AX391" s="14" t="s">
        <v>81</v>
      </c>
      <c r="AY391" s="217" t="s">
        <v>238</v>
      </c>
    </row>
    <row r="392" spans="1:65" s="2" customFormat="1" ht="24.2" customHeight="1">
      <c r="A392" s="37"/>
      <c r="B392" s="38"/>
      <c r="C392" s="178" t="s">
        <v>629</v>
      </c>
      <c r="D392" s="178" t="s">
        <v>240</v>
      </c>
      <c r="E392" s="179" t="s">
        <v>630</v>
      </c>
      <c r="F392" s="180" t="s">
        <v>631</v>
      </c>
      <c r="G392" s="181" t="s">
        <v>103</v>
      </c>
      <c r="H392" s="182">
        <v>17.114000000000001</v>
      </c>
      <c r="I392" s="183"/>
      <c r="J392" s="184">
        <f>ROUND(I392*H392,2)</f>
        <v>0</v>
      </c>
      <c r="K392" s="180" t="s">
        <v>243</v>
      </c>
      <c r="L392" s="42"/>
      <c r="M392" s="185" t="s">
        <v>21</v>
      </c>
      <c r="N392" s="186" t="s">
        <v>44</v>
      </c>
      <c r="O392" s="67"/>
      <c r="P392" s="187">
        <f>O392*H392</f>
        <v>0</v>
      </c>
      <c r="Q392" s="187">
        <v>0.11219999999999999</v>
      </c>
      <c r="R392" s="187">
        <f>Q392*H392</f>
        <v>1.9201908000000001</v>
      </c>
      <c r="S392" s="187">
        <v>0</v>
      </c>
      <c r="T392" s="188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89" t="s">
        <v>244</v>
      </c>
      <c r="AT392" s="189" t="s">
        <v>240</v>
      </c>
      <c r="AU392" s="189" t="s">
        <v>83</v>
      </c>
      <c r="AY392" s="20" t="s">
        <v>238</v>
      </c>
      <c r="BE392" s="190">
        <f>IF(N392="základní",J392,0)</f>
        <v>0</v>
      </c>
      <c r="BF392" s="190">
        <f>IF(N392="snížená",J392,0)</f>
        <v>0</v>
      </c>
      <c r="BG392" s="190">
        <f>IF(N392="zákl. přenesená",J392,0)</f>
        <v>0</v>
      </c>
      <c r="BH392" s="190">
        <f>IF(N392="sníž. přenesená",J392,0)</f>
        <v>0</v>
      </c>
      <c r="BI392" s="190">
        <f>IF(N392="nulová",J392,0)</f>
        <v>0</v>
      </c>
      <c r="BJ392" s="20" t="s">
        <v>81</v>
      </c>
      <c r="BK392" s="190">
        <f>ROUND(I392*H392,2)</f>
        <v>0</v>
      </c>
      <c r="BL392" s="20" t="s">
        <v>244</v>
      </c>
      <c r="BM392" s="189" t="s">
        <v>632</v>
      </c>
    </row>
    <row r="393" spans="1:65" s="2" customFormat="1">
      <c r="A393" s="37"/>
      <c r="B393" s="38"/>
      <c r="C393" s="39"/>
      <c r="D393" s="191" t="s">
        <v>246</v>
      </c>
      <c r="E393" s="39"/>
      <c r="F393" s="192" t="s">
        <v>633</v>
      </c>
      <c r="G393" s="39"/>
      <c r="H393" s="39"/>
      <c r="I393" s="193"/>
      <c r="J393" s="39"/>
      <c r="K393" s="39"/>
      <c r="L393" s="42"/>
      <c r="M393" s="194"/>
      <c r="N393" s="195"/>
      <c r="O393" s="67"/>
      <c r="P393" s="67"/>
      <c r="Q393" s="67"/>
      <c r="R393" s="67"/>
      <c r="S393" s="67"/>
      <c r="T393" s="68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20" t="s">
        <v>246</v>
      </c>
      <c r="AU393" s="20" t="s">
        <v>83</v>
      </c>
    </row>
    <row r="394" spans="1:65" s="14" customFormat="1">
      <c r="B394" s="207"/>
      <c r="C394" s="208"/>
      <c r="D394" s="198" t="s">
        <v>248</v>
      </c>
      <c r="E394" s="209" t="s">
        <v>21</v>
      </c>
      <c r="F394" s="210" t="s">
        <v>188</v>
      </c>
      <c r="G394" s="208"/>
      <c r="H394" s="211">
        <v>17.114000000000001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248</v>
      </c>
      <c r="AU394" s="217" t="s">
        <v>83</v>
      </c>
      <c r="AV394" s="14" t="s">
        <v>83</v>
      </c>
      <c r="AW394" s="14" t="s">
        <v>34</v>
      </c>
      <c r="AX394" s="14" t="s">
        <v>81</v>
      </c>
      <c r="AY394" s="217" t="s">
        <v>238</v>
      </c>
    </row>
    <row r="395" spans="1:65" s="2" customFormat="1" ht="24.2" customHeight="1">
      <c r="A395" s="37"/>
      <c r="B395" s="38"/>
      <c r="C395" s="178" t="s">
        <v>634</v>
      </c>
      <c r="D395" s="178" t="s">
        <v>240</v>
      </c>
      <c r="E395" s="179" t="s">
        <v>635</v>
      </c>
      <c r="F395" s="180" t="s">
        <v>636</v>
      </c>
      <c r="G395" s="181" t="s">
        <v>103</v>
      </c>
      <c r="H395" s="182">
        <v>6.577</v>
      </c>
      <c r="I395" s="183"/>
      <c r="J395" s="184">
        <f>ROUND(I395*H395,2)</f>
        <v>0</v>
      </c>
      <c r="K395" s="180" t="s">
        <v>243</v>
      </c>
      <c r="L395" s="42"/>
      <c r="M395" s="185" t="s">
        <v>21</v>
      </c>
      <c r="N395" s="186" t="s">
        <v>44</v>
      </c>
      <c r="O395" s="67"/>
      <c r="P395" s="187">
        <f>O395*H395</f>
        <v>0</v>
      </c>
      <c r="Q395" s="187">
        <v>1.2999999999999999E-4</v>
      </c>
      <c r="R395" s="187">
        <f>Q395*H395</f>
        <v>8.5500999999999991E-4</v>
      </c>
      <c r="S395" s="187">
        <v>0</v>
      </c>
      <c r="T395" s="188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89" t="s">
        <v>244</v>
      </c>
      <c r="AT395" s="189" t="s">
        <v>240</v>
      </c>
      <c r="AU395" s="189" t="s">
        <v>83</v>
      </c>
      <c r="AY395" s="20" t="s">
        <v>238</v>
      </c>
      <c r="BE395" s="190">
        <f>IF(N395="základní",J395,0)</f>
        <v>0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20" t="s">
        <v>81</v>
      </c>
      <c r="BK395" s="190">
        <f>ROUND(I395*H395,2)</f>
        <v>0</v>
      </c>
      <c r="BL395" s="20" t="s">
        <v>244</v>
      </c>
      <c r="BM395" s="189" t="s">
        <v>637</v>
      </c>
    </row>
    <row r="396" spans="1:65" s="2" customFormat="1">
      <c r="A396" s="37"/>
      <c r="B396" s="38"/>
      <c r="C396" s="39"/>
      <c r="D396" s="191" t="s">
        <v>246</v>
      </c>
      <c r="E396" s="39"/>
      <c r="F396" s="192" t="s">
        <v>638</v>
      </c>
      <c r="G396" s="39"/>
      <c r="H396" s="39"/>
      <c r="I396" s="193"/>
      <c r="J396" s="39"/>
      <c r="K396" s="39"/>
      <c r="L396" s="42"/>
      <c r="M396" s="194"/>
      <c r="N396" s="195"/>
      <c r="O396" s="67"/>
      <c r="P396" s="67"/>
      <c r="Q396" s="67"/>
      <c r="R396" s="67"/>
      <c r="S396" s="67"/>
      <c r="T396" s="68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20" t="s">
        <v>246</v>
      </c>
      <c r="AU396" s="20" t="s">
        <v>83</v>
      </c>
    </row>
    <row r="397" spans="1:65" s="14" customFormat="1">
      <c r="B397" s="207"/>
      <c r="C397" s="208"/>
      <c r="D397" s="198" t="s">
        <v>248</v>
      </c>
      <c r="E397" s="209" t="s">
        <v>21</v>
      </c>
      <c r="F397" s="210" t="s">
        <v>112</v>
      </c>
      <c r="G397" s="208"/>
      <c r="H397" s="211">
        <v>6.577</v>
      </c>
      <c r="I397" s="212"/>
      <c r="J397" s="208"/>
      <c r="K397" s="208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248</v>
      </c>
      <c r="AU397" s="217" t="s">
        <v>83</v>
      </c>
      <c r="AV397" s="14" t="s">
        <v>83</v>
      </c>
      <c r="AW397" s="14" t="s">
        <v>34</v>
      </c>
      <c r="AX397" s="14" t="s">
        <v>81</v>
      </c>
      <c r="AY397" s="217" t="s">
        <v>238</v>
      </c>
    </row>
    <row r="398" spans="1:65" s="2" customFormat="1" ht="33" customHeight="1">
      <c r="A398" s="37"/>
      <c r="B398" s="38"/>
      <c r="C398" s="178" t="s">
        <v>639</v>
      </c>
      <c r="D398" s="178" t="s">
        <v>240</v>
      </c>
      <c r="E398" s="179" t="s">
        <v>640</v>
      </c>
      <c r="F398" s="180" t="s">
        <v>641</v>
      </c>
      <c r="G398" s="181" t="s">
        <v>103</v>
      </c>
      <c r="H398" s="182">
        <v>1.6</v>
      </c>
      <c r="I398" s="183"/>
      <c r="J398" s="184">
        <f>ROUND(I398*H398,2)</f>
        <v>0</v>
      </c>
      <c r="K398" s="180" t="s">
        <v>21</v>
      </c>
      <c r="L398" s="42"/>
      <c r="M398" s="185" t="s">
        <v>21</v>
      </c>
      <c r="N398" s="186" t="s">
        <v>44</v>
      </c>
      <c r="O398" s="67"/>
      <c r="P398" s="187">
        <f>O398*H398</f>
        <v>0</v>
      </c>
      <c r="Q398" s="187">
        <v>8.9999999999999998E-4</v>
      </c>
      <c r="R398" s="187">
        <f>Q398*H398</f>
        <v>1.4400000000000001E-3</v>
      </c>
      <c r="S398" s="187">
        <v>0</v>
      </c>
      <c r="T398" s="188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89" t="s">
        <v>244</v>
      </c>
      <c r="AT398" s="189" t="s">
        <v>240</v>
      </c>
      <c r="AU398" s="189" t="s">
        <v>83</v>
      </c>
      <c r="AY398" s="20" t="s">
        <v>238</v>
      </c>
      <c r="BE398" s="190">
        <f>IF(N398="základní",J398,0)</f>
        <v>0</v>
      </c>
      <c r="BF398" s="190">
        <f>IF(N398="snížená",J398,0)</f>
        <v>0</v>
      </c>
      <c r="BG398" s="190">
        <f>IF(N398="zákl. přenesená",J398,0)</f>
        <v>0</v>
      </c>
      <c r="BH398" s="190">
        <f>IF(N398="sníž. přenesená",J398,0)</f>
        <v>0</v>
      </c>
      <c r="BI398" s="190">
        <f>IF(N398="nulová",J398,0)</f>
        <v>0</v>
      </c>
      <c r="BJ398" s="20" t="s">
        <v>81</v>
      </c>
      <c r="BK398" s="190">
        <f>ROUND(I398*H398,2)</f>
        <v>0</v>
      </c>
      <c r="BL398" s="20" t="s">
        <v>244</v>
      </c>
      <c r="BM398" s="189" t="s">
        <v>642</v>
      </c>
    </row>
    <row r="399" spans="1:65" s="14" customFormat="1">
      <c r="B399" s="207"/>
      <c r="C399" s="208"/>
      <c r="D399" s="198" t="s">
        <v>248</v>
      </c>
      <c r="E399" s="209" t="s">
        <v>21</v>
      </c>
      <c r="F399" s="210" t="s">
        <v>643</v>
      </c>
      <c r="G399" s="208"/>
      <c r="H399" s="211">
        <v>1.6</v>
      </c>
      <c r="I399" s="212"/>
      <c r="J399" s="208"/>
      <c r="K399" s="208"/>
      <c r="L399" s="213"/>
      <c r="M399" s="214"/>
      <c r="N399" s="215"/>
      <c r="O399" s="215"/>
      <c r="P399" s="215"/>
      <c r="Q399" s="215"/>
      <c r="R399" s="215"/>
      <c r="S399" s="215"/>
      <c r="T399" s="216"/>
      <c r="AT399" s="217" t="s">
        <v>248</v>
      </c>
      <c r="AU399" s="217" t="s">
        <v>83</v>
      </c>
      <c r="AV399" s="14" t="s">
        <v>83</v>
      </c>
      <c r="AW399" s="14" t="s">
        <v>34</v>
      </c>
      <c r="AX399" s="14" t="s">
        <v>81</v>
      </c>
      <c r="AY399" s="217" t="s">
        <v>238</v>
      </c>
    </row>
    <row r="400" spans="1:65" s="2" customFormat="1" ht="16.5" customHeight="1">
      <c r="A400" s="37"/>
      <c r="B400" s="38"/>
      <c r="C400" s="178" t="s">
        <v>644</v>
      </c>
      <c r="D400" s="178" t="s">
        <v>240</v>
      </c>
      <c r="E400" s="179" t="s">
        <v>645</v>
      </c>
      <c r="F400" s="180" t="s">
        <v>646</v>
      </c>
      <c r="G400" s="181" t="s">
        <v>103</v>
      </c>
      <c r="H400" s="182">
        <v>17.114000000000001</v>
      </c>
      <c r="I400" s="183"/>
      <c r="J400" s="184">
        <f>ROUND(I400*H400,2)</f>
        <v>0</v>
      </c>
      <c r="K400" s="180" t="s">
        <v>21</v>
      </c>
      <c r="L400" s="42"/>
      <c r="M400" s="185" t="s">
        <v>21</v>
      </c>
      <c r="N400" s="186" t="s">
        <v>44</v>
      </c>
      <c r="O400" s="67"/>
      <c r="P400" s="187">
        <f>O400*H400</f>
        <v>0</v>
      </c>
      <c r="Q400" s="187">
        <v>0</v>
      </c>
      <c r="R400" s="187">
        <f>Q400*H400</f>
        <v>0</v>
      </c>
      <c r="S400" s="187">
        <v>0</v>
      </c>
      <c r="T400" s="188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89" t="s">
        <v>244</v>
      </c>
      <c r="AT400" s="189" t="s">
        <v>240</v>
      </c>
      <c r="AU400" s="189" t="s">
        <v>83</v>
      </c>
      <c r="AY400" s="20" t="s">
        <v>238</v>
      </c>
      <c r="BE400" s="190">
        <f>IF(N400="základní",J400,0)</f>
        <v>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20" t="s">
        <v>81</v>
      </c>
      <c r="BK400" s="190">
        <f>ROUND(I400*H400,2)</f>
        <v>0</v>
      </c>
      <c r="BL400" s="20" t="s">
        <v>244</v>
      </c>
      <c r="BM400" s="189" t="s">
        <v>647</v>
      </c>
    </row>
    <row r="401" spans="1:65" s="14" customFormat="1">
      <c r="B401" s="207"/>
      <c r="C401" s="208"/>
      <c r="D401" s="198" t="s">
        <v>248</v>
      </c>
      <c r="E401" s="209" t="s">
        <v>21</v>
      </c>
      <c r="F401" s="210" t="s">
        <v>188</v>
      </c>
      <c r="G401" s="208"/>
      <c r="H401" s="211">
        <v>17.114000000000001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248</v>
      </c>
      <c r="AU401" s="217" t="s">
        <v>83</v>
      </c>
      <c r="AV401" s="14" t="s">
        <v>83</v>
      </c>
      <c r="AW401" s="14" t="s">
        <v>34</v>
      </c>
      <c r="AX401" s="14" t="s">
        <v>81</v>
      </c>
      <c r="AY401" s="217" t="s">
        <v>238</v>
      </c>
    </row>
    <row r="402" spans="1:65" s="2" customFormat="1" ht="37.9" customHeight="1">
      <c r="A402" s="37"/>
      <c r="B402" s="38"/>
      <c r="C402" s="178" t="s">
        <v>648</v>
      </c>
      <c r="D402" s="178" t="s">
        <v>240</v>
      </c>
      <c r="E402" s="179" t="s">
        <v>649</v>
      </c>
      <c r="F402" s="180" t="s">
        <v>650</v>
      </c>
      <c r="G402" s="181" t="s">
        <v>145</v>
      </c>
      <c r="H402" s="182">
        <v>14.077999999999999</v>
      </c>
      <c r="I402" s="183"/>
      <c r="J402" s="184">
        <f>ROUND(I402*H402,2)</f>
        <v>0</v>
      </c>
      <c r="K402" s="180" t="s">
        <v>243</v>
      </c>
      <c r="L402" s="42"/>
      <c r="M402" s="185" t="s">
        <v>21</v>
      </c>
      <c r="N402" s="186" t="s">
        <v>44</v>
      </c>
      <c r="O402" s="67"/>
      <c r="P402" s="187">
        <f>O402*H402</f>
        <v>0</v>
      </c>
      <c r="Q402" s="187">
        <v>2.0000000000000002E-5</v>
      </c>
      <c r="R402" s="187">
        <f>Q402*H402</f>
        <v>2.8156000000000004E-4</v>
      </c>
      <c r="S402" s="187">
        <v>0</v>
      </c>
      <c r="T402" s="188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9" t="s">
        <v>244</v>
      </c>
      <c r="AT402" s="189" t="s">
        <v>240</v>
      </c>
      <c r="AU402" s="189" t="s">
        <v>83</v>
      </c>
      <c r="AY402" s="20" t="s">
        <v>238</v>
      </c>
      <c r="BE402" s="190">
        <f>IF(N402="základní",J402,0)</f>
        <v>0</v>
      </c>
      <c r="BF402" s="190">
        <f>IF(N402="snížená",J402,0)</f>
        <v>0</v>
      </c>
      <c r="BG402" s="190">
        <f>IF(N402="zákl. přenesená",J402,0)</f>
        <v>0</v>
      </c>
      <c r="BH402" s="190">
        <f>IF(N402="sníž. přenesená",J402,0)</f>
        <v>0</v>
      </c>
      <c r="BI402" s="190">
        <f>IF(N402="nulová",J402,0)</f>
        <v>0</v>
      </c>
      <c r="BJ402" s="20" t="s">
        <v>81</v>
      </c>
      <c r="BK402" s="190">
        <f>ROUND(I402*H402,2)</f>
        <v>0</v>
      </c>
      <c r="BL402" s="20" t="s">
        <v>244</v>
      </c>
      <c r="BM402" s="189" t="s">
        <v>651</v>
      </c>
    </row>
    <row r="403" spans="1:65" s="2" customFormat="1">
      <c r="A403" s="37"/>
      <c r="B403" s="38"/>
      <c r="C403" s="39"/>
      <c r="D403" s="191" t="s">
        <v>246</v>
      </c>
      <c r="E403" s="39"/>
      <c r="F403" s="192" t="s">
        <v>652</v>
      </c>
      <c r="G403" s="39"/>
      <c r="H403" s="39"/>
      <c r="I403" s="193"/>
      <c r="J403" s="39"/>
      <c r="K403" s="39"/>
      <c r="L403" s="42"/>
      <c r="M403" s="194"/>
      <c r="N403" s="195"/>
      <c r="O403" s="67"/>
      <c r="P403" s="67"/>
      <c r="Q403" s="67"/>
      <c r="R403" s="67"/>
      <c r="S403" s="67"/>
      <c r="T403" s="68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20" t="s">
        <v>246</v>
      </c>
      <c r="AU403" s="20" t="s">
        <v>83</v>
      </c>
    </row>
    <row r="404" spans="1:65" s="13" customFormat="1">
      <c r="B404" s="196"/>
      <c r="C404" s="197"/>
      <c r="D404" s="198" t="s">
        <v>248</v>
      </c>
      <c r="E404" s="199" t="s">
        <v>21</v>
      </c>
      <c r="F404" s="200" t="s">
        <v>460</v>
      </c>
      <c r="G404" s="197"/>
      <c r="H404" s="199" t="s">
        <v>21</v>
      </c>
      <c r="I404" s="201"/>
      <c r="J404" s="197"/>
      <c r="K404" s="197"/>
      <c r="L404" s="202"/>
      <c r="M404" s="203"/>
      <c r="N404" s="204"/>
      <c r="O404" s="204"/>
      <c r="P404" s="204"/>
      <c r="Q404" s="204"/>
      <c r="R404" s="204"/>
      <c r="S404" s="204"/>
      <c r="T404" s="205"/>
      <c r="AT404" s="206" t="s">
        <v>248</v>
      </c>
      <c r="AU404" s="206" t="s">
        <v>83</v>
      </c>
      <c r="AV404" s="13" t="s">
        <v>81</v>
      </c>
      <c r="AW404" s="13" t="s">
        <v>34</v>
      </c>
      <c r="AX404" s="13" t="s">
        <v>73</v>
      </c>
      <c r="AY404" s="206" t="s">
        <v>238</v>
      </c>
    </row>
    <row r="405" spans="1:65" s="14" customFormat="1">
      <c r="B405" s="207"/>
      <c r="C405" s="208"/>
      <c r="D405" s="198" t="s">
        <v>248</v>
      </c>
      <c r="E405" s="209" t="s">
        <v>21</v>
      </c>
      <c r="F405" s="210" t="s">
        <v>653</v>
      </c>
      <c r="G405" s="208"/>
      <c r="H405" s="211">
        <v>6.77</v>
      </c>
      <c r="I405" s="212"/>
      <c r="J405" s="208"/>
      <c r="K405" s="208"/>
      <c r="L405" s="213"/>
      <c r="M405" s="214"/>
      <c r="N405" s="215"/>
      <c r="O405" s="215"/>
      <c r="P405" s="215"/>
      <c r="Q405" s="215"/>
      <c r="R405" s="215"/>
      <c r="S405" s="215"/>
      <c r="T405" s="216"/>
      <c r="AT405" s="217" t="s">
        <v>248</v>
      </c>
      <c r="AU405" s="217" t="s">
        <v>83</v>
      </c>
      <c r="AV405" s="14" t="s">
        <v>83</v>
      </c>
      <c r="AW405" s="14" t="s">
        <v>34</v>
      </c>
      <c r="AX405" s="14" t="s">
        <v>73</v>
      </c>
      <c r="AY405" s="217" t="s">
        <v>238</v>
      </c>
    </row>
    <row r="406" spans="1:65" s="13" customFormat="1">
      <c r="B406" s="196"/>
      <c r="C406" s="197"/>
      <c r="D406" s="198" t="s">
        <v>248</v>
      </c>
      <c r="E406" s="199" t="s">
        <v>21</v>
      </c>
      <c r="F406" s="200" t="s">
        <v>462</v>
      </c>
      <c r="G406" s="197"/>
      <c r="H406" s="199" t="s">
        <v>21</v>
      </c>
      <c r="I406" s="201"/>
      <c r="J406" s="197"/>
      <c r="K406" s="197"/>
      <c r="L406" s="202"/>
      <c r="M406" s="203"/>
      <c r="N406" s="204"/>
      <c r="O406" s="204"/>
      <c r="P406" s="204"/>
      <c r="Q406" s="204"/>
      <c r="R406" s="204"/>
      <c r="S406" s="204"/>
      <c r="T406" s="205"/>
      <c r="AT406" s="206" t="s">
        <v>248</v>
      </c>
      <c r="AU406" s="206" t="s">
        <v>83</v>
      </c>
      <c r="AV406" s="13" t="s">
        <v>81</v>
      </c>
      <c r="AW406" s="13" t="s">
        <v>34</v>
      </c>
      <c r="AX406" s="13" t="s">
        <v>73</v>
      </c>
      <c r="AY406" s="206" t="s">
        <v>238</v>
      </c>
    </row>
    <row r="407" spans="1:65" s="14" customFormat="1">
      <c r="B407" s="207"/>
      <c r="C407" s="208"/>
      <c r="D407" s="198" t="s">
        <v>248</v>
      </c>
      <c r="E407" s="209" t="s">
        <v>21</v>
      </c>
      <c r="F407" s="210" t="s">
        <v>654</v>
      </c>
      <c r="G407" s="208"/>
      <c r="H407" s="211">
        <v>7.3079999999999998</v>
      </c>
      <c r="I407" s="212"/>
      <c r="J407" s="208"/>
      <c r="K407" s="208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248</v>
      </c>
      <c r="AU407" s="217" t="s">
        <v>83</v>
      </c>
      <c r="AV407" s="14" t="s">
        <v>83</v>
      </c>
      <c r="AW407" s="14" t="s">
        <v>34</v>
      </c>
      <c r="AX407" s="14" t="s">
        <v>73</v>
      </c>
      <c r="AY407" s="217" t="s">
        <v>238</v>
      </c>
    </row>
    <row r="408" spans="1:65" s="16" customFormat="1">
      <c r="B408" s="229"/>
      <c r="C408" s="230"/>
      <c r="D408" s="198" t="s">
        <v>248</v>
      </c>
      <c r="E408" s="231" t="s">
        <v>21</v>
      </c>
      <c r="F408" s="232" t="s">
        <v>259</v>
      </c>
      <c r="G408" s="230"/>
      <c r="H408" s="233">
        <v>14.077999999999999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AT408" s="239" t="s">
        <v>248</v>
      </c>
      <c r="AU408" s="239" t="s">
        <v>83</v>
      </c>
      <c r="AV408" s="16" t="s">
        <v>244</v>
      </c>
      <c r="AW408" s="16" t="s">
        <v>34</v>
      </c>
      <c r="AX408" s="16" t="s">
        <v>81</v>
      </c>
      <c r="AY408" s="239" t="s">
        <v>238</v>
      </c>
    </row>
    <row r="409" spans="1:65" s="2" customFormat="1" ht="37.9" customHeight="1">
      <c r="A409" s="37"/>
      <c r="B409" s="38"/>
      <c r="C409" s="178" t="s">
        <v>655</v>
      </c>
      <c r="D409" s="178" t="s">
        <v>240</v>
      </c>
      <c r="E409" s="179" t="s">
        <v>656</v>
      </c>
      <c r="F409" s="180" t="s">
        <v>657</v>
      </c>
      <c r="G409" s="181" t="s">
        <v>363</v>
      </c>
      <c r="H409" s="182">
        <v>1</v>
      </c>
      <c r="I409" s="183"/>
      <c r="J409" s="184">
        <f>ROUND(I409*H409,2)</f>
        <v>0</v>
      </c>
      <c r="K409" s="180" t="s">
        <v>243</v>
      </c>
      <c r="L409" s="42"/>
      <c r="M409" s="185" t="s">
        <v>21</v>
      </c>
      <c r="N409" s="186" t="s">
        <v>44</v>
      </c>
      <c r="O409" s="67"/>
      <c r="P409" s="187">
        <f>O409*H409</f>
        <v>0</v>
      </c>
      <c r="Q409" s="187">
        <v>1.7770000000000001E-2</v>
      </c>
      <c r="R409" s="187">
        <f>Q409*H409</f>
        <v>1.7770000000000001E-2</v>
      </c>
      <c r="S409" s="187">
        <v>0</v>
      </c>
      <c r="T409" s="188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89" t="s">
        <v>244</v>
      </c>
      <c r="AT409" s="189" t="s">
        <v>240</v>
      </c>
      <c r="AU409" s="189" t="s">
        <v>83</v>
      </c>
      <c r="AY409" s="20" t="s">
        <v>238</v>
      </c>
      <c r="BE409" s="190">
        <f>IF(N409="základní",J409,0)</f>
        <v>0</v>
      </c>
      <c r="BF409" s="190">
        <f>IF(N409="snížená",J409,0)</f>
        <v>0</v>
      </c>
      <c r="BG409" s="190">
        <f>IF(N409="zákl. přenesená",J409,0)</f>
        <v>0</v>
      </c>
      <c r="BH409" s="190">
        <f>IF(N409="sníž. přenesená",J409,0)</f>
        <v>0</v>
      </c>
      <c r="BI409" s="190">
        <f>IF(N409="nulová",J409,0)</f>
        <v>0</v>
      </c>
      <c r="BJ409" s="20" t="s">
        <v>81</v>
      </c>
      <c r="BK409" s="190">
        <f>ROUND(I409*H409,2)</f>
        <v>0</v>
      </c>
      <c r="BL409" s="20" t="s">
        <v>244</v>
      </c>
      <c r="BM409" s="189" t="s">
        <v>658</v>
      </c>
    </row>
    <row r="410" spans="1:65" s="2" customFormat="1">
      <c r="A410" s="37"/>
      <c r="B410" s="38"/>
      <c r="C410" s="39"/>
      <c r="D410" s="191" t="s">
        <v>246</v>
      </c>
      <c r="E410" s="39"/>
      <c r="F410" s="192" t="s">
        <v>659</v>
      </c>
      <c r="G410" s="39"/>
      <c r="H410" s="39"/>
      <c r="I410" s="193"/>
      <c r="J410" s="39"/>
      <c r="K410" s="39"/>
      <c r="L410" s="42"/>
      <c r="M410" s="194"/>
      <c r="N410" s="195"/>
      <c r="O410" s="67"/>
      <c r="P410" s="67"/>
      <c r="Q410" s="67"/>
      <c r="R410" s="67"/>
      <c r="S410" s="67"/>
      <c r="T410" s="68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20" t="s">
        <v>246</v>
      </c>
      <c r="AU410" s="20" t="s">
        <v>83</v>
      </c>
    </row>
    <row r="411" spans="1:65" s="2" customFormat="1" ht="24.2" customHeight="1">
      <c r="A411" s="37"/>
      <c r="B411" s="38"/>
      <c r="C411" s="240" t="s">
        <v>660</v>
      </c>
      <c r="D411" s="240" t="s">
        <v>440</v>
      </c>
      <c r="E411" s="241" t="s">
        <v>661</v>
      </c>
      <c r="F411" s="242" t="s">
        <v>662</v>
      </c>
      <c r="G411" s="243" t="s">
        <v>363</v>
      </c>
      <c r="H411" s="244">
        <v>1</v>
      </c>
      <c r="I411" s="245"/>
      <c r="J411" s="246">
        <f>ROUND(I411*H411,2)</f>
        <v>0</v>
      </c>
      <c r="K411" s="242" t="s">
        <v>21</v>
      </c>
      <c r="L411" s="247"/>
      <c r="M411" s="248" t="s">
        <v>21</v>
      </c>
      <c r="N411" s="249" t="s">
        <v>44</v>
      </c>
      <c r="O411" s="67"/>
      <c r="P411" s="187">
        <f>O411*H411</f>
        <v>0</v>
      </c>
      <c r="Q411" s="187">
        <v>1.201E-2</v>
      </c>
      <c r="R411" s="187">
        <f>Q411*H411</f>
        <v>1.201E-2</v>
      </c>
      <c r="S411" s="187">
        <v>0</v>
      </c>
      <c r="T411" s="188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89" t="s">
        <v>303</v>
      </c>
      <c r="AT411" s="189" t="s">
        <v>440</v>
      </c>
      <c r="AU411" s="189" t="s">
        <v>83</v>
      </c>
      <c r="AY411" s="20" t="s">
        <v>238</v>
      </c>
      <c r="BE411" s="190">
        <f>IF(N411="základní",J411,0)</f>
        <v>0</v>
      </c>
      <c r="BF411" s="190">
        <f>IF(N411="snížená",J411,0)</f>
        <v>0</v>
      </c>
      <c r="BG411" s="190">
        <f>IF(N411="zákl. přenesená",J411,0)</f>
        <v>0</v>
      </c>
      <c r="BH411" s="190">
        <f>IF(N411="sníž. přenesená",J411,0)</f>
        <v>0</v>
      </c>
      <c r="BI411" s="190">
        <f>IF(N411="nulová",J411,0)</f>
        <v>0</v>
      </c>
      <c r="BJ411" s="20" t="s">
        <v>81</v>
      </c>
      <c r="BK411" s="190">
        <f>ROUND(I411*H411,2)</f>
        <v>0</v>
      </c>
      <c r="BL411" s="20" t="s">
        <v>244</v>
      </c>
      <c r="BM411" s="189" t="s">
        <v>663</v>
      </c>
    </row>
    <row r="412" spans="1:65" s="13" customFormat="1">
      <c r="B412" s="196"/>
      <c r="C412" s="197"/>
      <c r="D412" s="198" t="s">
        <v>248</v>
      </c>
      <c r="E412" s="199" t="s">
        <v>21</v>
      </c>
      <c r="F412" s="200" t="s">
        <v>664</v>
      </c>
      <c r="G412" s="197"/>
      <c r="H412" s="199" t="s">
        <v>21</v>
      </c>
      <c r="I412" s="201"/>
      <c r="J412" s="197"/>
      <c r="K412" s="197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248</v>
      </c>
      <c r="AU412" s="206" t="s">
        <v>83</v>
      </c>
      <c r="AV412" s="13" t="s">
        <v>81</v>
      </c>
      <c r="AW412" s="13" t="s">
        <v>34</v>
      </c>
      <c r="AX412" s="13" t="s">
        <v>73</v>
      </c>
      <c r="AY412" s="206" t="s">
        <v>238</v>
      </c>
    </row>
    <row r="413" spans="1:65" s="14" customFormat="1">
      <c r="B413" s="207"/>
      <c r="C413" s="208"/>
      <c r="D413" s="198" t="s">
        <v>248</v>
      </c>
      <c r="E413" s="209" t="s">
        <v>21</v>
      </c>
      <c r="F413" s="210" t="s">
        <v>81</v>
      </c>
      <c r="G413" s="208"/>
      <c r="H413" s="211">
        <v>1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248</v>
      </c>
      <c r="AU413" s="217" t="s">
        <v>83</v>
      </c>
      <c r="AV413" s="14" t="s">
        <v>83</v>
      </c>
      <c r="AW413" s="14" t="s">
        <v>34</v>
      </c>
      <c r="AX413" s="14" t="s">
        <v>81</v>
      </c>
      <c r="AY413" s="217" t="s">
        <v>238</v>
      </c>
    </row>
    <row r="414" spans="1:65" s="2" customFormat="1" ht="37.9" customHeight="1">
      <c r="A414" s="37"/>
      <c r="B414" s="38"/>
      <c r="C414" s="178" t="s">
        <v>665</v>
      </c>
      <c r="D414" s="178" t="s">
        <v>240</v>
      </c>
      <c r="E414" s="179" t="s">
        <v>666</v>
      </c>
      <c r="F414" s="180" t="s">
        <v>667</v>
      </c>
      <c r="G414" s="181" t="s">
        <v>363</v>
      </c>
      <c r="H414" s="182">
        <v>3</v>
      </c>
      <c r="I414" s="183"/>
      <c r="J414" s="184">
        <f>ROUND(I414*H414,2)</f>
        <v>0</v>
      </c>
      <c r="K414" s="180" t="s">
        <v>243</v>
      </c>
      <c r="L414" s="42"/>
      <c r="M414" s="185" t="s">
        <v>21</v>
      </c>
      <c r="N414" s="186" t="s">
        <v>44</v>
      </c>
      <c r="O414" s="67"/>
      <c r="P414" s="187">
        <f>O414*H414</f>
        <v>0</v>
      </c>
      <c r="Q414" s="187">
        <v>4.684E-2</v>
      </c>
      <c r="R414" s="187">
        <f>Q414*H414</f>
        <v>0.14052000000000001</v>
      </c>
      <c r="S414" s="187">
        <v>0</v>
      </c>
      <c r="T414" s="188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89" t="s">
        <v>244</v>
      </c>
      <c r="AT414" s="189" t="s">
        <v>240</v>
      </c>
      <c r="AU414" s="189" t="s">
        <v>83</v>
      </c>
      <c r="AY414" s="20" t="s">
        <v>238</v>
      </c>
      <c r="BE414" s="190">
        <f>IF(N414="základní",J414,0)</f>
        <v>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20" t="s">
        <v>81</v>
      </c>
      <c r="BK414" s="190">
        <f>ROUND(I414*H414,2)</f>
        <v>0</v>
      </c>
      <c r="BL414" s="20" t="s">
        <v>244</v>
      </c>
      <c r="BM414" s="189" t="s">
        <v>668</v>
      </c>
    </row>
    <row r="415" spans="1:65" s="2" customFormat="1">
      <c r="A415" s="37"/>
      <c r="B415" s="38"/>
      <c r="C415" s="39"/>
      <c r="D415" s="191" t="s">
        <v>246</v>
      </c>
      <c r="E415" s="39"/>
      <c r="F415" s="192" t="s">
        <v>669</v>
      </c>
      <c r="G415" s="39"/>
      <c r="H415" s="39"/>
      <c r="I415" s="193"/>
      <c r="J415" s="39"/>
      <c r="K415" s="39"/>
      <c r="L415" s="42"/>
      <c r="M415" s="194"/>
      <c r="N415" s="195"/>
      <c r="O415" s="67"/>
      <c r="P415" s="67"/>
      <c r="Q415" s="67"/>
      <c r="R415" s="67"/>
      <c r="S415" s="67"/>
      <c r="T415" s="68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20" t="s">
        <v>246</v>
      </c>
      <c r="AU415" s="20" t="s">
        <v>83</v>
      </c>
    </row>
    <row r="416" spans="1:65" s="2" customFormat="1" ht="24.2" customHeight="1">
      <c r="A416" s="37"/>
      <c r="B416" s="38"/>
      <c r="C416" s="240" t="s">
        <v>670</v>
      </c>
      <c r="D416" s="240" t="s">
        <v>440</v>
      </c>
      <c r="E416" s="241" t="s">
        <v>671</v>
      </c>
      <c r="F416" s="242" t="s">
        <v>672</v>
      </c>
      <c r="G416" s="243" t="s">
        <v>363</v>
      </c>
      <c r="H416" s="244">
        <v>3</v>
      </c>
      <c r="I416" s="245"/>
      <c r="J416" s="246">
        <f>ROUND(I416*H416,2)</f>
        <v>0</v>
      </c>
      <c r="K416" s="242" t="s">
        <v>21</v>
      </c>
      <c r="L416" s="247"/>
      <c r="M416" s="248" t="s">
        <v>21</v>
      </c>
      <c r="N416" s="249" t="s">
        <v>44</v>
      </c>
      <c r="O416" s="67"/>
      <c r="P416" s="187">
        <f>O416*H416</f>
        <v>0</v>
      </c>
      <c r="Q416" s="187">
        <v>1.2489999999999999E-2</v>
      </c>
      <c r="R416" s="187">
        <f>Q416*H416</f>
        <v>3.7469999999999996E-2</v>
      </c>
      <c r="S416" s="187">
        <v>0</v>
      </c>
      <c r="T416" s="188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89" t="s">
        <v>303</v>
      </c>
      <c r="AT416" s="189" t="s">
        <v>440</v>
      </c>
      <c r="AU416" s="189" t="s">
        <v>83</v>
      </c>
      <c r="AY416" s="20" t="s">
        <v>238</v>
      </c>
      <c r="BE416" s="190">
        <f>IF(N416="základní",J416,0)</f>
        <v>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20" t="s">
        <v>81</v>
      </c>
      <c r="BK416" s="190">
        <f>ROUND(I416*H416,2)</f>
        <v>0</v>
      </c>
      <c r="BL416" s="20" t="s">
        <v>244</v>
      </c>
      <c r="BM416" s="189" t="s">
        <v>673</v>
      </c>
    </row>
    <row r="417" spans="1:65" s="13" customFormat="1">
      <c r="B417" s="196"/>
      <c r="C417" s="197"/>
      <c r="D417" s="198" t="s">
        <v>248</v>
      </c>
      <c r="E417" s="199" t="s">
        <v>21</v>
      </c>
      <c r="F417" s="200" t="s">
        <v>674</v>
      </c>
      <c r="G417" s="197"/>
      <c r="H417" s="199" t="s">
        <v>21</v>
      </c>
      <c r="I417" s="201"/>
      <c r="J417" s="197"/>
      <c r="K417" s="197"/>
      <c r="L417" s="202"/>
      <c r="M417" s="203"/>
      <c r="N417" s="204"/>
      <c r="O417" s="204"/>
      <c r="P417" s="204"/>
      <c r="Q417" s="204"/>
      <c r="R417" s="204"/>
      <c r="S417" s="204"/>
      <c r="T417" s="205"/>
      <c r="AT417" s="206" t="s">
        <v>248</v>
      </c>
      <c r="AU417" s="206" t="s">
        <v>83</v>
      </c>
      <c r="AV417" s="13" t="s">
        <v>81</v>
      </c>
      <c r="AW417" s="13" t="s">
        <v>34</v>
      </c>
      <c r="AX417" s="13" t="s">
        <v>73</v>
      </c>
      <c r="AY417" s="206" t="s">
        <v>238</v>
      </c>
    </row>
    <row r="418" spans="1:65" s="14" customFormat="1">
      <c r="B418" s="207"/>
      <c r="C418" s="208"/>
      <c r="D418" s="198" t="s">
        <v>248</v>
      </c>
      <c r="E418" s="209" t="s">
        <v>21</v>
      </c>
      <c r="F418" s="210" t="s">
        <v>258</v>
      </c>
      <c r="G418" s="208"/>
      <c r="H418" s="211">
        <v>3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248</v>
      </c>
      <c r="AU418" s="217" t="s">
        <v>83</v>
      </c>
      <c r="AV418" s="14" t="s">
        <v>83</v>
      </c>
      <c r="AW418" s="14" t="s">
        <v>34</v>
      </c>
      <c r="AX418" s="14" t="s">
        <v>81</v>
      </c>
      <c r="AY418" s="217" t="s">
        <v>238</v>
      </c>
    </row>
    <row r="419" spans="1:65" s="12" customFormat="1" ht="22.9" customHeight="1">
      <c r="B419" s="162"/>
      <c r="C419" s="163"/>
      <c r="D419" s="164" t="s">
        <v>72</v>
      </c>
      <c r="E419" s="176" t="s">
        <v>308</v>
      </c>
      <c r="F419" s="176" t="s">
        <v>675</v>
      </c>
      <c r="G419" s="163"/>
      <c r="H419" s="163"/>
      <c r="I419" s="166"/>
      <c r="J419" s="177">
        <f>BK419</f>
        <v>0</v>
      </c>
      <c r="K419" s="163"/>
      <c r="L419" s="168"/>
      <c r="M419" s="169"/>
      <c r="N419" s="170"/>
      <c r="O419" s="170"/>
      <c r="P419" s="171">
        <f>SUM(P420:P524)</f>
        <v>0</v>
      </c>
      <c r="Q419" s="170"/>
      <c r="R419" s="171">
        <f>SUM(R420:R524)</f>
        <v>2.8909225799999994</v>
      </c>
      <c r="S419" s="170"/>
      <c r="T419" s="172">
        <f>SUM(T420:T524)</f>
        <v>22.092672</v>
      </c>
      <c r="AR419" s="173" t="s">
        <v>81</v>
      </c>
      <c r="AT419" s="174" t="s">
        <v>72</v>
      </c>
      <c r="AU419" s="174" t="s">
        <v>81</v>
      </c>
      <c r="AY419" s="173" t="s">
        <v>238</v>
      </c>
      <c r="BK419" s="175">
        <f>SUM(BK420:BK524)</f>
        <v>0</v>
      </c>
    </row>
    <row r="420" spans="1:65" s="2" customFormat="1" ht="44.25" customHeight="1">
      <c r="A420" s="37"/>
      <c r="B420" s="38"/>
      <c r="C420" s="178" t="s">
        <v>676</v>
      </c>
      <c r="D420" s="178" t="s">
        <v>240</v>
      </c>
      <c r="E420" s="179" t="s">
        <v>677</v>
      </c>
      <c r="F420" s="180" t="s">
        <v>678</v>
      </c>
      <c r="G420" s="181" t="s">
        <v>145</v>
      </c>
      <c r="H420" s="182">
        <v>21.881</v>
      </c>
      <c r="I420" s="183"/>
      <c r="J420" s="184">
        <f>ROUND(I420*H420,2)</f>
        <v>0</v>
      </c>
      <c r="K420" s="180" t="s">
        <v>243</v>
      </c>
      <c r="L420" s="42"/>
      <c r="M420" s="185" t="s">
        <v>21</v>
      </c>
      <c r="N420" s="186" t="s">
        <v>44</v>
      </c>
      <c r="O420" s="67"/>
      <c r="P420" s="187">
        <f>O420*H420</f>
        <v>0</v>
      </c>
      <c r="Q420" s="187">
        <v>0.10095</v>
      </c>
      <c r="R420" s="187">
        <f>Q420*H420</f>
        <v>2.2088869500000001</v>
      </c>
      <c r="S420" s="187">
        <v>0</v>
      </c>
      <c r="T420" s="188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89" t="s">
        <v>244</v>
      </c>
      <c r="AT420" s="189" t="s">
        <v>240</v>
      </c>
      <c r="AU420" s="189" t="s">
        <v>83</v>
      </c>
      <c r="AY420" s="20" t="s">
        <v>238</v>
      </c>
      <c r="BE420" s="190">
        <f>IF(N420="základní",J420,0)</f>
        <v>0</v>
      </c>
      <c r="BF420" s="190">
        <f>IF(N420="snížená",J420,0)</f>
        <v>0</v>
      </c>
      <c r="BG420" s="190">
        <f>IF(N420="zákl. přenesená",J420,0)</f>
        <v>0</v>
      </c>
      <c r="BH420" s="190">
        <f>IF(N420="sníž. přenesená",J420,0)</f>
        <v>0</v>
      </c>
      <c r="BI420" s="190">
        <f>IF(N420="nulová",J420,0)</f>
        <v>0</v>
      </c>
      <c r="BJ420" s="20" t="s">
        <v>81</v>
      </c>
      <c r="BK420" s="190">
        <f>ROUND(I420*H420,2)</f>
        <v>0</v>
      </c>
      <c r="BL420" s="20" t="s">
        <v>244</v>
      </c>
      <c r="BM420" s="189" t="s">
        <v>679</v>
      </c>
    </row>
    <row r="421" spans="1:65" s="2" customFormat="1">
      <c r="A421" s="37"/>
      <c r="B421" s="38"/>
      <c r="C421" s="39"/>
      <c r="D421" s="191" t="s">
        <v>246</v>
      </c>
      <c r="E421" s="39"/>
      <c r="F421" s="192" t="s">
        <v>680</v>
      </c>
      <c r="G421" s="39"/>
      <c r="H421" s="39"/>
      <c r="I421" s="193"/>
      <c r="J421" s="39"/>
      <c r="K421" s="39"/>
      <c r="L421" s="42"/>
      <c r="M421" s="194"/>
      <c r="N421" s="195"/>
      <c r="O421" s="67"/>
      <c r="P421" s="67"/>
      <c r="Q421" s="67"/>
      <c r="R421" s="67"/>
      <c r="S421" s="67"/>
      <c r="T421" s="68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20" t="s">
        <v>246</v>
      </c>
      <c r="AU421" s="20" t="s">
        <v>83</v>
      </c>
    </row>
    <row r="422" spans="1:65" s="14" customFormat="1">
      <c r="B422" s="207"/>
      <c r="C422" s="208"/>
      <c r="D422" s="198" t="s">
        <v>248</v>
      </c>
      <c r="E422" s="209" t="s">
        <v>21</v>
      </c>
      <c r="F422" s="210" t="s">
        <v>681</v>
      </c>
      <c r="G422" s="208"/>
      <c r="H422" s="211">
        <v>21.881</v>
      </c>
      <c r="I422" s="212"/>
      <c r="J422" s="208"/>
      <c r="K422" s="208"/>
      <c r="L422" s="213"/>
      <c r="M422" s="214"/>
      <c r="N422" s="215"/>
      <c r="O422" s="215"/>
      <c r="P422" s="215"/>
      <c r="Q422" s="215"/>
      <c r="R422" s="215"/>
      <c r="S422" s="215"/>
      <c r="T422" s="216"/>
      <c r="AT422" s="217" t="s">
        <v>248</v>
      </c>
      <c r="AU422" s="217" t="s">
        <v>83</v>
      </c>
      <c r="AV422" s="14" t="s">
        <v>83</v>
      </c>
      <c r="AW422" s="14" t="s">
        <v>34</v>
      </c>
      <c r="AX422" s="14" t="s">
        <v>73</v>
      </c>
      <c r="AY422" s="217" t="s">
        <v>238</v>
      </c>
    </row>
    <row r="423" spans="1:65" s="15" customFormat="1">
      <c r="B423" s="218"/>
      <c r="C423" s="219"/>
      <c r="D423" s="198" t="s">
        <v>248</v>
      </c>
      <c r="E423" s="220" t="s">
        <v>143</v>
      </c>
      <c r="F423" s="221" t="s">
        <v>257</v>
      </c>
      <c r="G423" s="219"/>
      <c r="H423" s="222">
        <v>21.881</v>
      </c>
      <c r="I423" s="223"/>
      <c r="J423" s="219"/>
      <c r="K423" s="219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248</v>
      </c>
      <c r="AU423" s="228" t="s">
        <v>83</v>
      </c>
      <c r="AV423" s="15" t="s">
        <v>258</v>
      </c>
      <c r="AW423" s="15" t="s">
        <v>34</v>
      </c>
      <c r="AX423" s="15" t="s">
        <v>73</v>
      </c>
      <c r="AY423" s="228" t="s">
        <v>238</v>
      </c>
    </row>
    <row r="424" spans="1:65" s="16" customFormat="1">
      <c r="B424" s="229"/>
      <c r="C424" s="230"/>
      <c r="D424" s="198" t="s">
        <v>248</v>
      </c>
      <c r="E424" s="231" t="s">
        <v>21</v>
      </c>
      <c r="F424" s="232" t="s">
        <v>259</v>
      </c>
      <c r="G424" s="230"/>
      <c r="H424" s="233">
        <v>21.881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AT424" s="239" t="s">
        <v>248</v>
      </c>
      <c r="AU424" s="239" t="s">
        <v>83</v>
      </c>
      <c r="AV424" s="16" t="s">
        <v>244</v>
      </c>
      <c r="AW424" s="16" t="s">
        <v>34</v>
      </c>
      <c r="AX424" s="16" t="s">
        <v>81</v>
      </c>
      <c r="AY424" s="239" t="s">
        <v>238</v>
      </c>
    </row>
    <row r="425" spans="1:65" s="2" customFormat="1" ht="16.5" customHeight="1">
      <c r="A425" s="37"/>
      <c r="B425" s="38"/>
      <c r="C425" s="240" t="s">
        <v>682</v>
      </c>
      <c r="D425" s="240" t="s">
        <v>440</v>
      </c>
      <c r="E425" s="241" t="s">
        <v>683</v>
      </c>
      <c r="F425" s="242" t="s">
        <v>684</v>
      </c>
      <c r="G425" s="243" t="s">
        <v>145</v>
      </c>
      <c r="H425" s="244">
        <v>24.068999999999999</v>
      </c>
      <c r="I425" s="245"/>
      <c r="J425" s="246">
        <f>ROUND(I425*H425,2)</f>
        <v>0</v>
      </c>
      <c r="K425" s="242" t="s">
        <v>243</v>
      </c>
      <c r="L425" s="247"/>
      <c r="M425" s="248" t="s">
        <v>21</v>
      </c>
      <c r="N425" s="249" t="s">
        <v>44</v>
      </c>
      <c r="O425" s="67"/>
      <c r="P425" s="187">
        <f>O425*H425</f>
        <v>0</v>
      </c>
      <c r="Q425" s="187">
        <v>2.8000000000000001E-2</v>
      </c>
      <c r="R425" s="187">
        <f>Q425*H425</f>
        <v>0.67393199999999998</v>
      </c>
      <c r="S425" s="187">
        <v>0</v>
      </c>
      <c r="T425" s="188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89" t="s">
        <v>303</v>
      </c>
      <c r="AT425" s="189" t="s">
        <v>440</v>
      </c>
      <c r="AU425" s="189" t="s">
        <v>83</v>
      </c>
      <c r="AY425" s="20" t="s">
        <v>238</v>
      </c>
      <c r="BE425" s="190">
        <f>IF(N425="základní",J425,0)</f>
        <v>0</v>
      </c>
      <c r="BF425" s="190">
        <f>IF(N425="snížená",J425,0)</f>
        <v>0</v>
      </c>
      <c r="BG425" s="190">
        <f>IF(N425="zákl. přenesená",J425,0)</f>
        <v>0</v>
      </c>
      <c r="BH425" s="190">
        <f>IF(N425="sníž. přenesená",J425,0)</f>
        <v>0</v>
      </c>
      <c r="BI425" s="190">
        <f>IF(N425="nulová",J425,0)</f>
        <v>0</v>
      </c>
      <c r="BJ425" s="20" t="s">
        <v>81</v>
      </c>
      <c r="BK425" s="190">
        <f>ROUND(I425*H425,2)</f>
        <v>0</v>
      </c>
      <c r="BL425" s="20" t="s">
        <v>244</v>
      </c>
      <c r="BM425" s="189" t="s">
        <v>685</v>
      </c>
    </row>
    <row r="426" spans="1:65" s="14" customFormat="1">
      <c r="B426" s="207"/>
      <c r="C426" s="208"/>
      <c r="D426" s="198" t="s">
        <v>248</v>
      </c>
      <c r="E426" s="209" t="s">
        <v>21</v>
      </c>
      <c r="F426" s="210" t="s">
        <v>686</v>
      </c>
      <c r="G426" s="208"/>
      <c r="H426" s="211">
        <v>24.068999999999999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248</v>
      </c>
      <c r="AU426" s="217" t="s">
        <v>83</v>
      </c>
      <c r="AV426" s="14" t="s">
        <v>83</v>
      </c>
      <c r="AW426" s="14" t="s">
        <v>34</v>
      </c>
      <c r="AX426" s="14" t="s">
        <v>81</v>
      </c>
      <c r="AY426" s="217" t="s">
        <v>238</v>
      </c>
    </row>
    <row r="427" spans="1:65" s="2" customFormat="1" ht="37.9" customHeight="1">
      <c r="A427" s="37"/>
      <c r="B427" s="38"/>
      <c r="C427" s="178" t="s">
        <v>687</v>
      </c>
      <c r="D427" s="178" t="s">
        <v>240</v>
      </c>
      <c r="E427" s="179" t="s">
        <v>688</v>
      </c>
      <c r="F427" s="180" t="s">
        <v>689</v>
      </c>
      <c r="G427" s="181" t="s">
        <v>103</v>
      </c>
      <c r="H427" s="182">
        <v>38.747</v>
      </c>
      <c r="I427" s="183"/>
      <c r="J427" s="184">
        <f>ROUND(I427*H427,2)</f>
        <v>0</v>
      </c>
      <c r="K427" s="180" t="s">
        <v>243</v>
      </c>
      <c r="L427" s="42"/>
      <c r="M427" s="185" t="s">
        <v>21</v>
      </c>
      <c r="N427" s="186" t="s">
        <v>44</v>
      </c>
      <c r="O427" s="67"/>
      <c r="P427" s="187">
        <f>O427*H427</f>
        <v>0</v>
      </c>
      <c r="Q427" s="187">
        <v>1.2999999999999999E-4</v>
      </c>
      <c r="R427" s="187">
        <f>Q427*H427</f>
        <v>5.0371099999999992E-3</v>
      </c>
      <c r="S427" s="187">
        <v>0</v>
      </c>
      <c r="T427" s="188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89" t="s">
        <v>244</v>
      </c>
      <c r="AT427" s="189" t="s">
        <v>240</v>
      </c>
      <c r="AU427" s="189" t="s">
        <v>83</v>
      </c>
      <c r="AY427" s="20" t="s">
        <v>238</v>
      </c>
      <c r="BE427" s="190">
        <f>IF(N427="základní",J427,0)</f>
        <v>0</v>
      </c>
      <c r="BF427" s="190">
        <f>IF(N427="snížená",J427,0)</f>
        <v>0</v>
      </c>
      <c r="BG427" s="190">
        <f>IF(N427="zákl. přenesená",J427,0)</f>
        <v>0</v>
      </c>
      <c r="BH427" s="190">
        <f>IF(N427="sníž. přenesená",J427,0)</f>
        <v>0</v>
      </c>
      <c r="BI427" s="190">
        <f>IF(N427="nulová",J427,0)</f>
        <v>0</v>
      </c>
      <c r="BJ427" s="20" t="s">
        <v>81</v>
      </c>
      <c r="BK427" s="190">
        <f>ROUND(I427*H427,2)</f>
        <v>0</v>
      </c>
      <c r="BL427" s="20" t="s">
        <v>244</v>
      </c>
      <c r="BM427" s="189" t="s">
        <v>690</v>
      </c>
    </row>
    <row r="428" spans="1:65" s="2" customFormat="1">
      <c r="A428" s="37"/>
      <c r="B428" s="38"/>
      <c r="C428" s="39"/>
      <c r="D428" s="191" t="s">
        <v>246</v>
      </c>
      <c r="E428" s="39"/>
      <c r="F428" s="192" t="s">
        <v>691</v>
      </c>
      <c r="G428" s="39"/>
      <c r="H428" s="39"/>
      <c r="I428" s="193"/>
      <c r="J428" s="39"/>
      <c r="K428" s="39"/>
      <c r="L428" s="42"/>
      <c r="M428" s="194"/>
      <c r="N428" s="195"/>
      <c r="O428" s="67"/>
      <c r="P428" s="67"/>
      <c r="Q428" s="67"/>
      <c r="R428" s="67"/>
      <c r="S428" s="67"/>
      <c r="T428" s="68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20" t="s">
        <v>246</v>
      </c>
      <c r="AU428" s="20" t="s">
        <v>83</v>
      </c>
    </row>
    <row r="429" spans="1:65" s="14" customFormat="1">
      <c r="B429" s="207"/>
      <c r="C429" s="208"/>
      <c r="D429" s="198" t="s">
        <v>248</v>
      </c>
      <c r="E429" s="209" t="s">
        <v>21</v>
      </c>
      <c r="F429" s="210" t="s">
        <v>137</v>
      </c>
      <c r="G429" s="208"/>
      <c r="H429" s="211">
        <v>38.747</v>
      </c>
      <c r="I429" s="212"/>
      <c r="J429" s="208"/>
      <c r="K429" s="208"/>
      <c r="L429" s="213"/>
      <c r="M429" s="214"/>
      <c r="N429" s="215"/>
      <c r="O429" s="215"/>
      <c r="P429" s="215"/>
      <c r="Q429" s="215"/>
      <c r="R429" s="215"/>
      <c r="S429" s="215"/>
      <c r="T429" s="216"/>
      <c r="AT429" s="217" t="s">
        <v>248</v>
      </c>
      <c r="AU429" s="217" t="s">
        <v>83</v>
      </c>
      <c r="AV429" s="14" t="s">
        <v>83</v>
      </c>
      <c r="AW429" s="14" t="s">
        <v>34</v>
      </c>
      <c r="AX429" s="14" t="s">
        <v>81</v>
      </c>
      <c r="AY429" s="217" t="s">
        <v>238</v>
      </c>
    </row>
    <row r="430" spans="1:65" s="2" customFormat="1" ht="37.9" customHeight="1">
      <c r="A430" s="37"/>
      <c r="B430" s="38"/>
      <c r="C430" s="178" t="s">
        <v>692</v>
      </c>
      <c r="D430" s="178" t="s">
        <v>240</v>
      </c>
      <c r="E430" s="179" t="s">
        <v>693</v>
      </c>
      <c r="F430" s="180" t="s">
        <v>694</v>
      </c>
      <c r="G430" s="181" t="s">
        <v>103</v>
      </c>
      <c r="H430" s="182">
        <v>61.872</v>
      </c>
      <c r="I430" s="183"/>
      <c r="J430" s="184">
        <f>ROUND(I430*H430,2)</f>
        <v>0</v>
      </c>
      <c r="K430" s="180" t="s">
        <v>243</v>
      </c>
      <c r="L430" s="42"/>
      <c r="M430" s="185" t="s">
        <v>21</v>
      </c>
      <c r="N430" s="186" t="s">
        <v>44</v>
      </c>
      <c r="O430" s="67"/>
      <c r="P430" s="187">
        <f>O430*H430</f>
        <v>0</v>
      </c>
      <c r="Q430" s="187">
        <v>4.0000000000000003E-5</v>
      </c>
      <c r="R430" s="187">
        <f>Q430*H430</f>
        <v>2.47488E-3</v>
      </c>
      <c r="S430" s="187">
        <v>0</v>
      </c>
      <c r="T430" s="188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89" t="s">
        <v>244</v>
      </c>
      <c r="AT430" s="189" t="s">
        <v>240</v>
      </c>
      <c r="AU430" s="189" t="s">
        <v>83</v>
      </c>
      <c r="AY430" s="20" t="s">
        <v>238</v>
      </c>
      <c r="BE430" s="190">
        <f>IF(N430="základní",J430,0)</f>
        <v>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20" t="s">
        <v>81</v>
      </c>
      <c r="BK430" s="190">
        <f>ROUND(I430*H430,2)</f>
        <v>0</v>
      </c>
      <c r="BL430" s="20" t="s">
        <v>244</v>
      </c>
      <c r="BM430" s="189" t="s">
        <v>695</v>
      </c>
    </row>
    <row r="431" spans="1:65" s="2" customFormat="1">
      <c r="A431" s="37"/>
      <c r="B431" s="38"/>
      <c r="C431" s="39"/>
      <c r="D431" s="191" t="s">
        <v>246</v>
      </c>
      <c r="E431" s="39"/>
      <c r="F431" s="192" t="s">
        <v>696</v>
      </c>
      <c r="G431" s="39"/>
      <c r="H431" s="39"/>
      <c r="I431" s="193"/>
      <c r="J431" s="39"/>
      <c r="K431" s="39"/>
      <c r="L431" s="42"/>
      <c r="M431" s="194"/>
      <c r="N431" s="195"/>
      <c r="O431" s="67"/>
      <c r="P431" s="67"/>
      <c r="Q431" s="67"/>
      <c r="R431" s="67"/>
      <c r="S431" s="67"/>
      <c r="T431" s="68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20" t="s">
        <v>246</v>
      </c>
      <c r="AU431" s="20" t="s">
        <v>83</v>
      </c>
    </row>
    <row r="432" spans="1:65" s="14" customFormat="1">
      <c r="B432" s="207"/>
      <c r="C432" s="208"/>
      <c r="D432" s="198" t="s">
        <v>248</v>
      </c>
      <c r="E432" s="209" t="s">
        <v>21</v>
      </c>
      <c r="F432" s="210" t="s">
        <v>697</v>
      </c>
      <c r="G432" s="208"/>
      <c r="H432" s="211">
        <v>61.872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248</v>
      </c>
      <c r="AU432" s="217" t="s">
        <v>83</v>
      </c>
      <c r="AV432" s="14" t="s">
        <v>83</v>
      </c>
      <c r="AW432" s="14" t="s">
        <v>34</v>
      </c>
      <c r="AX432" s="14" t="s">
        <v>81</v>
      </c>
      <c r="AY432" s="217" t="s">
        <v>238</v>
      </c>
    </row>
    <row r="433" spans="1:65" s="2" customFormat="1" ht="44.25" customHeight="1">
      <c r="A433" s="37"/>
      <c r="B433" s="38"/>
      <c r="C433" s="178" t="s">
        <v>698</v>
      </c>
      <c r="D433" s="178" t="s">
        <v>240</v>
      </c>
      <c r="E433" s="179" t="s">
        <v>699</v>
      </c>
      <c r="F433" s="180" t="s">
        <v>700</v>
      </c>
      <c r="G433" s="181" t="s">
        <v>103</v>
      </c>
      <c r="H433" s="182">
        <v>0.98</v>
      </c>
      <c r="I433" s="183"/>
      <c r="J433" s="184">
        <f>ROUND(I433*H433,2)</f>
        <v>0</v>
      </c>
      <c r="K433" s="180" t="s">
        <v>21</v>
      </c>
      <c r="L433" s="42"/>
      <c r="M433" s="185" t="s">
        <v>21</v>
      </c>
      <c r="N433" s="186" t="s">
        <v>44</v>
      </c>
      <c r="O433" s="67"/>
      <c r="P433" s="187">
        <f>O433*H433</f>
        <v>0</v>
      </c>
      <c r="Q433" s="187">
        <v>3.1799999999999998E-4</v>
      </c>
      <c r="R433" s="187">
        <f>Q433*H433</f>
        <v>3.1163999999999996E-4</v>
      </c>
      <c r="S433" s="187">
        <v>0</v>
      </c>
      <c r="T433" s="188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89" t="s">
        <v>244</v>
      </c>
      <c r="AT433" s="189" t="s">
        <v>240</v>
      </c>
      <c r="AU433" s="189" t="s">
        <v>83</v>
      </c>
      <c r="AY433" s="20" t="s">
        <v>238</v>
      </c>
      <c r="BE433" s="190">
        <f>IF(N433="základní",J433,0)</f>
        <v>0</v>
      </c>
      <c r="BF433" s="190">
        <f>IF(N433="snížená",J433,0)</f>
        <v>0</v>
      </c>
      <c r="BG433" s="190">
        <f>IF(N433="zákl. přenesená",J433,0)</f>
        <v>0</v>
      </c>
      <c r="BH433" s="190">
        <f>IF(N433="sníž. přenesená",J433,0)</f>
        <v>0</v>
      </c>
      <c r="BI433" s="190">
        <f>IF(N433="nulová",J433,0)</f>
        <v>0</v>
      </c>
      <c r="BJ433" s="20" t="s">
        <v>81</v>
      </c>
      <c r="BK433" s="190">
        <f>ROUND(I433*H433,2)</f>
        <v>0</v>
      </c>
      <c r="BL433" s="20" t="s">
        <v>244</v>
      </c>
      <c r="BM433" s="189" t="s">
        <v>701</v>
      </c>
    </row>
    <row r="434" spans="1:65" s="14" customFormat="1">
      <c r="B434" s="207"/>
      <c r="C434" s="208"/>
      <c r="D434" s="198" t="s">
        <v>248</v>
      </c>
      <c r="E434" s="209" t="s">
        <v>21</v>
      </c>
      <c r="F434" s="210" t="s">
        <v>702</v>
      </c>
      <c r="G434" s="208"/>
      <c r="H434" s="211">
        <v>0.98</v>
      </c>
      <c r="I434" s="212"/>
      <c r="J434" s="208"/>
      <c r="K434" s="208"/>
      <c r="L434" s="213"/>
      <c r="M434" s="214"/>
      <c r="N434" s="215"/>
      <c r="O434" s="215"/>
      <c r="P434" s="215"/>
      <c r="Q434" s="215"/>
      <c r="R434" s="215"/>
      <c r="S434" s="215"/>
      <c r="T434" s="216"/>
      <c r="AT434" s="217" t="s">
        <v>248</v>
      </c>
      <c r="AU434" s="217" t="s">
        <v>83</v>
      </c>
      <c r="AV434" s="14" t="s">
        <v>83</v>
      </c>
      <c r="AW434" s="14" t="s">
        <v>34</v>
      </c>
      <c r="AX434" s="14" t="s">
        <v>81</v>
      </c>
      <c r="AY434" s="217" t="s">
        <v>238</v>
      </c>
    </row>
    <row r="435" spans="1:65" s="2" customFormat="1" ht="16.5" customHeight="1">
      <c r="A435" s="37"/>
      <c r="B435" s="38"/>
      <c r="C435" s="178" t="s">
        <v>703</v>
      </c>
      <c r="D435" s="178" t="s">
        <v>240</v>
      </c>
      <c r="E435" s="179" t="s">
        <v>704</v>
      </c>
      <c r="F435" s="180" t="s">
        <v>705</v>
      </c>
      <c r="G435" s="181" t="s">
        <v>120</v>
      </c>
      <c r="H435" s="182">
        <v>2.9020000000000001</v>
      </c>
      <c r="I435" s="183"/>
      <c r="J435" s="184">
        <f>ROUND(I435*H435,2)</f>
        <v>0</v>
      </c>
      <c r="K435" s="180" t="s">
        <v>243</v>
      </c>
      <c r="L435" s="42"/>
      <c r="M435" s="185" t="s">
        <v>21</v>
      </c>
      <c r="N435" s="186" t="s">
        <v>44</v>
      </c>
      <c r="O435" s="67"/>
      <c r="P435" s="187">
        <f>O435*H435</f>
        <v>0</v>
      </c>
      <c r="Q435" s="187">
        <v>0</v>
      </c>
      <c r="R435" s="187">
        <f>Q435*H435</f>
        <v>0</v>
      </c>
      <c r="S435" s="187">
        <v>2</v>
      </c>
      <c r="T435" s="188">
        <f>S435*H435</f>
        <v>5.8040000000000003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89" t="s">
        <v>244</v>
      </c>
      <c r="AT435" s="189" t="s">
        <v>240</v>
      </c>
      <c r="AU435" s="189" t="s">
        <v>83</v>
      </c>
      <c r="AY435" s="20" t="s">
        <v>238</v>
      </c>
      <c r="BE435" s="190">
        <f>IF(N435="základní",J435,0)</f>
        <v>0</v>
      </c>
      <c r="BF435" s="190">
        <f>IF(N435="snížená",J435,0)</f>
        <v>0</v>
      </c>
      <c r="BG435" s="190">
        <f>IF(N435="zákl. přenesená",J435,0)</f>
        <v>0</v>
      </c>
      <c r="BH435" s="190">
        <f>IF(N435="sníž. přenesená",J435,0)</f>
        <v>0</v>
      </c>
      <c r="BI435" s="190">
        <f>IF(N435="nulová",J435,0)</f>
        <v>0</v>
      </c>
      <c r="BJ435" s="20" t="s">
        <v>81</v>
      </c>
      <c r="BK435" s="190">
        <f>ROUND(I435*H435,2)</f>
        <v>0</v>
      </c>
      <c r="BL435" s="20" t="s">
        <v>244</v>
      </c>
      <c r="BM435" s="189" t="s">
        <v>706</v>
      </c>
    </row>
    <row r="436" spans="1:65" s="2" customFormat="1">
      <c r="A436" s="37"/>
      <c r="B436" s="38"/>
      <c r="C436" s="39"/>
      <c r="D436" s="191" t="s">
        <v>246</v>
      </c>
      <c r="E436" s="39"/>
      <c r="F436" s="192" t="s">
        <v>707</v>
      </c>
      <c r="G436" s="39"/>
      <c r="H436" s="39"/>
      <c r="I436" s="193"/>
      <c r="J436" s="39"/>
      <c r="K436" s="39"/>
      <c r="L436" s="42"/>
      <c r="M436" s="194"/>
      <c r="N436" s="195"/>
      <c r="O436" s="67"/>
      <c r="P436" s="67"/>
      <c r="Q436" s="67"/>
      <c r="R436" s="67"/>
      <c r="S436" s="67"/>
      <c r="T436" s="68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20" t="s">
        <v>246</v>
      </c>
      <c r="AU436" s="20" t="s">
        <v>83</v>
      </c>
    </row>
    <row r="437" spans="1:65" s="13" customFormat="1">
      <c r="B437" s="196"/>
      <c r="C437" s="197"/>
      <c r="D437" s="198" t="s">
        <v>248</v>
      </c>
      <c r="E437" s="199" t="s">
        <v>21</v>
      </c>
      <c r="F437" s="200" t="s">
        <v>708</v>
      </c>
      <c r="G437" s="197"/>
      <c r="H437" s="199" t="s">
        <v>21</v>
      </c>
      <c r="I437" s="201"/>
      <c r="J437" s="197"/>
      <c r="K437" s="197"/>
      <c r="L437" s="202"/>
      <c r="M437" s="203"/>
      <c r="N437" s="204"/>
      <c r="O437" s="204"/>
      <c r="P437" s="204"/>
      <c r="Q437" s="204"/>
      <c r="R437" s="204"/>
      <c r="S437" s="204"/>
      <c r="T437" s="205"/>
      <c r="AT437" s="206" t="s">
        <v>248</v>
      </c>
      <c r="AU437" s="206" t="s">
        <v>83</v>
      </c>
      <c r="AV437" s="13" t="s">
        <v>81</v>
      </c>
      <c r="AW437" s="13" t="s">
        <v>34</v>
      </c>
      <c r="AX437" s="13" t="s">
        <v>73</v>
      </c>
      <c r="AY437" s="206" t="s">
        <v>238</v>
      </c>
    </row>
    <row r="438" spans="1:65" s="14" customFormat="1">
      <c r="B438" s="207"/>
      <c r="C438" s="208"/>
      <c r="D438" s="198" t="s">
        <v>248</v>
      </c>
      <c r="E438" s="209" t="s">
        <v>21</v>
      </c>
      <c r="F438" s="210" t="s">
        <v>709</v>
      </c>
      <c r="G438" s="208"/>
      <c r="H438" s="211">
        <v>2.9020000000000001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248</v>
      </c>
      <c r="AU438" s="217" t="s">
        <v>83</v>
      </c>
      <c r="AV438" s="14" t="s">
        <v>83</v>
      </c>
      <c r="AW438" s="14" t="s">
        <v>34</v>
      </c>
      <c r="AX438" s="14" t="s">
        <v>81</v>
      </c>
      <c r="AY438" s="217" t="s">
        <v>238</v>
      </c>
    </row>
    <row r="439" spans="1:65" s="2" customFormat="1" ht="24.2" customHeight="1">
      <c r="A439" s="37"/>
      <c r="B439" s="38"/>
      <c r="C439" s="178" t="s">
        <v>710</v>
      </c>
      <c r="D439" s="178" t="s">
        <v>240</v>
      </c>
      <c r="E439" s="179" t="s">
        <v>711</v>
      </c>
      <c r="F439" s="180" t="s">
        <v>712</v>
      </c>
      <c r="G439" s="181" t="s">
        <v>103</v>
      </c>
      <c r="H439" s="182">
        <v>5.1219999999999999</v>
      </c>
      <c r="I439" s="183"/>
      <c r="J439" s="184">
        <f>ROUND(I439*H439,2)</f>
        <v>0</v>
      </c>
      <c r="K439" s="180" t="s">
        <v>243</v>
      </c>
      <c r="L439" s="42"/>
      <c r="M439" s="185" t="s">
        <v>21</v>
      </c>
      <c r="N439" s="186" t="s">
        <v>44</v>
      </c>
      <c r="O439" s="67"/>
      <c r="P439" s="187">
        <f>O439*H439</f>
        <v>0</v>
      </c>
      <c r="Q439" s="187">
        <v>0</v>
      </c>
      <c r="R439" s="187">
        <f>Q439*H439</f>
        <v>0</v>
      </c>
      <c r="S439" s="187">
        <v>0.18099999999999999</v>
      </c>
      <c r="T439" s="188">
        <f>S439*H439</f>
        <v>0.92708199999999996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9" t="s">
        <v>244</v>
      </c>
      <c r="AT439" s="189" t="s">
        <v>240</v>
      </c>
      <c r="AU439" s="189" t="s">
        <v>83</v>
      </c>
      <c r="AY439" s="20" t="s">
        <v>238</v>
      </c>
      <c r="BE439" s="190">
        <f>IF(N439="základní",J439,0)</f>
        <v>0</v>
      </c>
      <c r="BF439" s="190">
        <f>IF(N439="snížená",J439,0)</f>
        <v>0</v>
      </c>
      <c r="BG439" s="190">
        <f>IF(N439="zákl. přenesená",J439,0)</f>
        <v>0</v>
      </c>
      <c r="BH439" s="190">
        <f>IF(N439="sníž. přenesená",J439,0)</f>
        <v>0</v>
      </c>
      <c r="BI439" s="190">
        <f>IF(N439="nulová",J439,0)</f>
        <v>0</v>
      </c>
      <c r="BJ439" s="20" t="s">
        <v>81</v>
      </c>
      <c r="BK439" s="190">
        <f>ROUND(I439*H439,2)</f>
        <v>0</v>
      </c>
      <c r="BL439" s="20" t="s">
        <v>244</v>
      </c>
      <c r="BM439" s="189" t="s">
        <v>713</v>
      </c>
    </row>
    <row r="440" spans="1:65" s="2" customFormat="1">
      <c r="A440" s="37"/>
      <c r="B440" s="38"/>
      <c r="C440" s="39"/>
      <c r="D440" s="191" t="s">
        <v>246</v>
      </c>
      <c r="E440" s="39"/>
      <c r="F440" s="192" t="s">
        <v>714</v>
      </c>
      <c r="G440" s="39"/>
      <c r="H440" s="39"/>
      <c r="I440" s="193"/>
      <c r="J440" s="39"/>
      <c r="K440" s="39"/>
      <c r="L440" s="42"/>
      <c r="M440" s="194"/>
      <c r="N440" s="195"/>
      <c r="O440" s="67"/>
      <c r="P440" s="67"/>
      <c r="Q440" s="67"/>
      <c r="R440" s="67"/>
      <c r="S440" s="67"/>
      <c r="T440" s="68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20" t="s">
        <v>246</v>
      </c>
      <c r="AU440" s="20" t="s">
        <v>83</v>
      </c>
    </row>
    <row r="441" spans="1:65" s="13" customFormat="1">
      <c r="B441" s="196"/>
      <c r="C441" s="197"/>
      <c r="D441" s="198" t="s">
        <v>248</v>
      </c>
      <c r="E441" s="199" t="s">
        <v>21</v>
      </c>
      <c r="F441" s="200" t="s">
        <v>715</v>
      </c>
      <c r="G441" s="197"/>
      <c r="H441" s="199" t="s">
        <v>21</v>
      </c>
      <c r="I441" s="201"/>
      <c r="J441" s="197"/>
      <c r="K441" s="197"/>
      <c r="L441" s="202"/>
      <c r="M441" s="203"/>
      <c r="N441" s="204"/>
      <c r="O441" s="204"/>
      <c r="P441" s="204"/>
      <c r="Q441" s="204"/>
      <c r="R441" s="204"/>
      <c r="S441" s="204"/>
      <c r="T441" s="205"/>
      <c r="AT441" s="206" t="s">
        <v>248</v>
      </c>
      <c r="AU441" s="206" t="s">
        <v>83</v>
      </c>
      <c r="AV441" s="13" t="s">
        <v>81</v>
      </c>
      <c r="AW441" s="13" t="s">
        <v>34</v>
      </c>
      <c r="AX441" s="13" t="s">
        <v>73</v>
      </c>
      <c r="AY441" s="206" t="s">
        <v>238</v>
      </c>
    </row>
    <row r="442" spans="1:65" s="14" customFormat="1">
      <c r="B442" s="207"/>
      <c r="C442" s="208"/>
      <c r="D442" s="198" t="s">
        <v>248</v>
      </c>
      <c r="E442" s="209" t="s">
        <v>21</v>
      </c>
      <c r="F442" s="210" t="s">
        <v>716</v>
      </c>
      <c r="G442" s="208"/>
      <c r="H442" s="211">
        <v>6.2919999999999998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248</v>
      </c>
      <c r="AU442" s="217" t="s">
        <v>83</v>
      </c>
      <c r="AV442" s="14" t="s">
        <v>83</v>
      </c>
      <c r="AW442" s="14" t="s">
        <v>34</v>
      </c>
      <c r="AX442" s="14" t="s">
        <v>73</v>
      </c>
      <c r="AY442" s="217" t="s">
        <v>238</v>
      </c>
    </row>
    <row r="443" spans="1:65" s="14" customFormat="1">
      <c r="B443" s="207"/>
      <c r="C443" s="208"/>
      <c r="D443" s="198" t="s">
        <v>248</v>
      </c>
      <c r="E443" s="209" t="s">
        <v>21</v>
      </c>
      <c r="F443" s="210" t="s">
        <v>717</v>
      </c>
      <c r="G443" s="208"/>
      <c r="H443" s="211">
        <v>-1.17</v>
      </c>
      <c r="I443" s="212"/>
      <c r="J443" s="208"/>
      <c r="K443" s="208"/>
      <c r="L443" s="213"/>
      <c r="M443" s="214"/>
      <c r="N443" s="215"/>
      <c r="O443" s="215"/>
      <c r="P443" s="215"/>
      <c r="Q443" s="215"/>
      <c r="R443" s="215"/>
      <c r="S443" s="215"/>
      <c r="T443" s="216"/>
      <c r="AT443" s="217" t="s">
        <v>248</v>
      </c>
      <c r="AU443" s="217" t="s">
        <v>83</v>
      </c>
      <c r="AV443" s="14" t="s">
        <v>83</v>
      </c>
      <c r="AW443" s="14" t="s">
        <v>34</v>
      </c>
      <c r="AX443" s="14" t="s">
        <v>73</v>
      </c>
      <c r="AY443" s="217" t="s">
        <v>238</v>
      </c>
    </row>
    <row r="444" spans="1:65" s="16" customFormat="1">
      <c r="B444" s="229"/>
      <c r="C444" s="230"/>
      <c r="D444" s="198" t="s">
        <v>248</v>
      </c>
      <c r="E444" s="231" t="s">
        <v>21</v>
      </c>
      <c r="F444" s="232" t="s">
        <v>259</v>
      </c>
      <c r="G444" s="230"/>
      <c r="H444" s="233">
        <v>5.1219999999999999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AT444" s="239" t="s">
        <v>248</v>
      </c>
      <c r="AU444" s="239" t="s">
        <v>83</v>
      </c>
      <c r="AV444" s="16" t="s">
        <v>244</v>
      </c>
      <c r="AW444" s="16" t="s">
        <v>34</v>
      </c>
      <c r="AX444" s="16" t="s">
        <v>81</v>
      </c>
      <c r="AY444" s="239" t="s">
        <v>238</v>
      </c>
    </row>
    <row r="445" spans="1:65" s="2" customFormat="1" ht="44.25" customHeight="1">
      <c r="A445" s="37"/>
      <c r="B445" s="38"/>
      <c r="C445" s="178" t="s">
        <v>718</v>
      </c>
      <c r="D445" s="178" t="s">
        <v>240</v>
      </c>
      <c r="E445" s="179" t="s">
        <v>719</v>
      </c>
      <c r="F445" s="180" t="s">
        <v>720</v>
      </c>
      <c r="G445" s="181" t="s">
        <v>120</v>
      </c>
      <c r="H445" s="182">
        <v>0.72399999999999998</v>
      </c>
      <c r="I445" s="183"/>
      <c r="J445" s="184">
        <f>ROUND(I445*H445,2)</f>
        <v>0</v>
      </c>
      <c r="K445" s="180" t="s">
        <v>243</v>
      </c>
      <c r="L445" s="42"/>
      <c r="M445" s="185" t="s">
        <v>21</v>
      </c>
      <c r="N445" s="186" t="s">
        <v>44</v>
      </c>
      <c r="O445" s="67"/>
      <c r="P445" s="187">
        <f>O445*H445</f>
        <v>0</v>
      </c>
      <c r="Q445" s="187">
        <v>0</v>
      </c>
      <c r="R445" s="187">
        <f>Q445*H445</f>
        <v>0</v>
      </c>
      <c r="S445" s="187">
        <v>1.8</v>
      </c>
      <c r="T445" s="188">
        <f>S445*H445</f>
        <v>1.3031999999999999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9" t="s">
        <v>244</v>
      </c>
      <c r="AT445" s="189" t="s">
        <v>240</v>
      </c>
      <c r="AU445" s="189" t="s">
        <v>83</v>
      </c>
      <c r="AY445" s="20" t="s">
        <v>238</v>
      </c>
      <c r="BE445" s="190">
        <f>IF(N445="základní",J445,0)</f>
        <v>0</v>
      </c>
      <c r="BF445" s="190">
        <f>IF(N445="snížená",J445,0)</f>
        <v>0</v>
      </c>
      <c r="BG445" s="190">
        <f>IF(N445="zákl. přenesená",J445,0)</f>
        <v>0</v>
      </c>
      <c r="BH445" s="190">
        <f>IF(N445="sníž. přenesená",J445,0)</f>
        <v>0</v>
      </c>
      <c r="BI445" s="190">
        <f>IF(N445="nulová",J445,0)</f>
        <v>0</v>
      </c>
      <c r="BJ445" s="20" t="s">
        <v>81</v>
      </c>
      <c r="BK445" s="190">
        <f>ROUND(I445*H445,2)</f>
        <v>0</v>
      </c>
      <c r="BL445" s="20" t="s">
        <v>244</v>
      </c>
      <c r="BM445" s="189" t="s">
        <v>721</v>
      </c>
    </row>
    <row r="446" spans="1:65" s="2" customFormat="1">
      <c r="A446" s="37"/>
      <c r="B446" s="38"/>
      <c r="C446" s="39"/>
      <c r="D446" s="191" t="s">
        <v>246</v>
      </c>
      <c r="E446" s="39"/>
      <c r="F446" s="192" t="s">
        <v>722</v>
      </c>
      <c r="G446" s="39"/>
      <c r="H446" s="39"/>
      <c r="I446" s="193"/>
      <c r="J446" s="39"/>
      <c r="K446" s="39"/>
      <c r="L446" s="42"/>
      <c r="M446" s="194"/>
      <c r="N446" s="195"/>
      <c r="O446" s="67"/>
      <c r="P446" s="67"/>
      <c r="Q446" s="67"/>
      <c r="R446" s="67"/>
      <c r="S446" s="67"/>
      <c r="T446" s="68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20" t="s">
        <v>246</v>
      </c>
      <c r="AU446" s="20" t="s">
        <v>83</v>
      </c>
    </row>
    <row r="447" spans="1:65" s="13" customFormat="1">
      <c r="B447" s="196"/>
      <c r="C447" s="197"/>
      <c r="D447" s="198" t="s">
        <v>248</v>
      </c>
      <c r="E447" s="199" t="s">
        <v>21</v>
      </c>
      <c r="F447" s="200" t="s">
        <v>723</v>
      </c>
      <c r="G447" s="197"/>
      <c r="H447" s="199" t="s">
        <v>21</v>
      </c>
      <c r="I447" s="201"/>
      <c r="J447" s="197"/>
      <c r="K447" s="197"/>
      <c r="L447" s="202"/>
      <c r="M447" s="203"/>
      <c r="N447" s="204"/>
      <c r="O447" s="204"/>
      <c r="P447" s="204"/>
      <c r="Q447" s="204"/>
      <c r="R447" s="204"/>
      <c r="S447" s="204"/>
      <c r="T447" s="205"/>
      <c r="AT447" s="206" t="s">
        <v>248</v>
      </c>
      <c r="AU447" s="206" t="s">
        <v>83</v>
      </c>
      <c r="AV447" s="13" t="s">
        <v>81</v>
      </c>
      <c r="AW447" s="13" t="s">
        <v>34</v>
      </c>
      <c r="AX447" s="13" t="s">
        <v>73</v>
      </c>
      <c r="AY447" s="206" t="s">
        <v>238</v>
      </c>
    </row>
    <row r="448" spans="1:65" s="14" customFormat="1">
      <c r="B448" s="207"/>
      <c r="C448" s="208"/>
      <c r="D448" s="198" t="s">
        <v>248</v>
      </c>
      <c r="E448" s="209" t="s">
        <v>21</v>
      </c>
      <c r="F448" s="210" t="s">
        <v>724</v>
      </c>
      <c r="G448" s="208"/>
      <c r="H448" s="211">
        <v>0.14799999999999999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248</v>
      </c>
      <c r="AU448" s="217" t="s">
        <v>83</v>
      </c>
      <c r="AV448" s="14" t="s">
        <v>83</v>
      </c>
      <c r="AW448" s="14" t="s">
        <v>34</v>
      </c>
      <c r="AX448" s="14" t="s">
        <v>73</v>
      </c>
      <c r="AY448" s="217" t="s">
        <v>238</v>
      </c>
    </row>
    <row r="449" spans="1:65" s="14" customFormat="1">
      <c r="B449" s="207"/>
      <c r="C449" s="208"/>
      <c r="D449" s="198" t="s">
        <v>248</v>
      </c>
      <c r="E449" s="209" t="s">
        <v>21</v>
      </c>
      <c r="F449" s="210" t="s">
        <v>725</v>
      </c>
      <c r="G449" s="208"/>
      <c r="H449" s="211">
        <v>0.54900000000000004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248</v>
      </c>
      <c r="AU449" s="217" t="s">
        <v>83</v>
      </c>
      <c r="AV449" s="14" t="s">
        <v>83</v>
      </c>
      <c r="AW449" s="14" t="s">
        <v>34</v>
      </c>
      <c r="AX449" s="14" t="s">
        <v>73</v>
      </c>
      <c r="AY449" s="217" t="s">
        <v>238</v>
      </c>
    </row>
    <row r="450" spans="1:65" s="14" customFormat="1">
      <c r="B450" s="207"/>
      <c r="C450" s="208"/>
      <c r="D450" s="198" t="s">
        <v>248</v>
      </c>
      <c r="E450" s="209" t="s">
        <v>21</v>
      </c>
      <c r="F450" s="210" t="s">
        <v>726</v>
      </c>
      <c r="G450" s="208"/>
      <c r="H450" s="211">
        <v>2.7E-2</v>
      </c>
      <c r="I450" s="212"/>
      <c r="J450" s="208"/>
      <c r="K450" s="208"/>
      <c r="L450" s="213"/>
      <c r="M450" s="214"/>
      <c r="N450" s="215"/>
      <c r="O450" s="215"/>
      <c r="P450" s="215"/>
      <c r="Q450" s="215"/>
      <c r="R450" s="215"/>
      <c r="S450" s="215"/>
      <c r="T450" s="216"/>
      <c r="AT450" s="217" t="s">
        <v>248</v>
      </c>
      <c r="AU450" s="217" t="s">
        <v>83</v>
      </c>
      <c r="AV450" s="14" t="s">
        <v>83</v>
      </c>
      <c r="AW450" s="14" t="s">
        <v>34</v>
      </c>
      <c r="AX450" s="14" t="s">
        <v>73</v>
      </c>
      <c r="AY450" s="217" t="s">
        <v>238</v>
      </c>
    </row>
    <row r="451" spans="1:65" s="16" customFormat="1">
      <c r="B451" s="229"/>
      <c r="C451" s="230"/>
      <c r="D451" s="198" t="s">
        <v>248</v>
      </c>
      <c r="E451" s="231" t="s">
        <v>21</v>
      </c>
      <c r="F451" s="232" t="s">
        <v>259</v>
      </c>
      <c r="G451" s="230"/>
      <c r="H451" s="233">
        <v>0.72399999999999998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AT451" s="239" t="s">
        <v>248</v>
      </c>
      <c r="AU451" s="239" t="s">
        <v>83</v>
      </c>
      <c r="AV451" s="16" t="s">
        <v>244</v>
      </c>
      <c r="AW451" s="16" t="s">
        <v>34</v>
      </c>
      <c r="AX451" s="16" t="s">
        <v>81</v>
      </c>
      <c r="AY451" s="239" t="s">
        <v>238</v>
      </c>
    </row>
    <row r="452" spans="1:65" s="2" customFormat="1" ht="33" customHeight="1">
      <c r="A452" s="37"/>
      <c r="B452" s="38"/>
      <c r="C452" s="178" t="s">
        <v>727</v>
      </c>
      <c r="D452" s="178" t="s">
        <v>240</v>
      </c>
      <c r="E452" s="179" t="s">
        <v>728</v>
      </c>
      <c r="F452" s="180" t="s">
        <v>729</v>
      </c>
      <c r="G452" s="181" t="s">
        <v>120</v>
      </c>
      <c r="H452" s="182">
        <v>0.85199999999999998</v>
      </c>
      <c r="I452" s="183"/>
      <c r="J452" s="184">
        <f>ROUND(I452*H452,2)</f>
        <v>0</v>
      </c>
      <c r="K452" s="180" t="s">
        <v>21</v>
      </c>
      <c r="L452" s="42"/>
      <c r="M452" s="185" t="s">
        <v>21</v>
      </c>
      <c r="N452" s="186" t="s">
        <v>44</v>
      </c>
      <c r="O452" s="67"/>
      <c r="P452" s="187">
        <f>O452*H452</f>
        <v>0</v>
      </c>
      <c r="Q452" s="187">
        <v>0</v>
      </c>
      <c r="R452" s="187">
        <f>Q452*H452</f>
        <v>0</v>
      </c>
      <c r="S452" s="187">
        <v>2.2000000000000002</v>
      </c>
      <c r="T452" s="188">
        <f>S452*H452</f>
        <v>1.8744000000000001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89" t="s">
        <v>244</v>
      </c>
      <c r="AT452" s="189" t="s">
        <v>240</v>
      </c>
      <c r="AU452" s="189" t="s">
        <v>83</v>
      </c>
      <c r="AY452" s="20" t="s">
        <v>238</v>
      </c>
      <c r="BE452" s="190">
        <f>IF(N452="základní",J452,0)</f>
        <v>0</v>
      </c>
      <c r="BF452" s="190">
        <f>IF(N452="snížená",J452,0)</f>
        <v>0</v>
      </c>
      <c r="BG452" s="190">
        <f>IF(N452="zákl. přenesená",J452,0)</f>
        <v>0</v>
      </c>
      <c r="BH452" s="190">
        <f>IF(N452="sníž. přenesená",J452,0)</f>
        <v>0</v>
      </c>
      <c r="BI452" s="190">
        <f>IF(N452="nulová",J452,0)</f>
        <v>0</v>
      </c>
      <c r="BJ452" s="20" t="s">
        <v>81</v>
      </c>
      <c r="BK452" s="190">
        <f>ROUND(I452*H452,2)</f>
        <v>0</v>
      </c>
      <c r="BL452" s="20" t="s">
        <v>244</v>
      </c>
      <c r="BM452" s="189" t="s">
        <v>730</v>
      </c>
    </row>
    <row r="453" spans="1:65" s="13" customFormat="1">
      <c r="B453" s="196"/>
      <c r="C453" s="197"/>
      <c r="D453" s="198" t="s">
        <v>248</v>
      </c>
      <c r="E453" s="199" t="s">
        <v>21</v>
      </c>
      <c r="F453" s="200" t="s">
        <v>731</v>
      </c>
      <c r="G453" s="197"/>
      <c r="H453" s="199" t="s">
        <v>21</v>
      </c>
      <c r="I453" s="201"/>
      <c r="J453" s="197"/>
      <c r="K453" s="197"/>
      <c r="L453" s="202"/>
      <c r="M453" s="203"/>
      <c r="N453" s="204"/>
      <c r="O453" s="204"/>
      <c r="P453" s="204"/>
      <c r="Q453" s="204"/>
      <c r="R453" s="204"/>
      <c r="S453" s="204"/>
      <c r="T453" s="205"/>
      <c r="AT453" s="206" t="s">
        <v>248</v>
      </c>
      <c r="AU453" s="206" t="s">
        <v>83</v>
      </c>
      <c r="AV453" s="13" t="s">
        <v>81</v>
      </c>
      <c r="AW453" s="13" t="s">
        <v>34</v>
      </c>
      <c r="AX453" s="13" t="s">
        <v>73</v>
      </c>
      <c r="AY453" s="206" t="s">
        <v>238</v>
      </c>
    </row>
    <row r="454" spans="1:65" s="14" customFormat="1">
      <c r="B454" s="207"/>
      <c r="C454" s="208"/>
      <c r="D454" s="198" t="s">
        <v>248</v>
      </c>
      <c r="E454" s="209" t="s">
        <v>21</v>
      </c>
      <c r="F454" s="210" t="s">
        <v>732</v>
      </c>
      <c r="G454" s="208"/>
      <c r="H454" s="211">
        <v>0.155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248</v>
      </c>
      <c r="AU454" s="217" t="s">
        <v>83</v>
      </c>
      <c r="AV454" s="14" t="s">
        <v>83</v>
      </c>
      <c r="AW454" s="14" t="s">
        <v>34</v>
      </c>
      <c r="AX454" s="14" t="s">
        <v>73</v>
      </c>
      <c r="AY454" s="217" t="s">
        <v>238</v>
      </c>
    </row>
    <row r="455" spans="1:65" s="13" customFormat="1">
      <c r="B455" s="196"/>
      <c r="C455" s="197"/>
      <c r="D455" s="198" t="s">
        <v>248</v>
      </c>
      <c r="E455" s="199" t="s">
        <v>21</v>
      </c>
      <c r="F455" s="200" t="s">
        <v>733</v>
      </c>
      <c r="G455" s="197"/>
      <c r="H455" s="199" t="s">
        <v>21</v>
      </c>
      <c r="I455" s="201"/>
      <c r="J455" s="197"/>
      <c r="K455" s="197"/>
      <c r="L455" s="202"/>
      <c r="M455" s="203"/>
      <c r="N455" s="204"/>
      <c r="O455" s="204"/>
      <c r="P455" s="204"/>
      <c r="Q455" s="204"/>
      <c r="R455" s="204"/>
      <c r="S455" s="204"/>
      <c r="T455" s="205"/>
      <c r="AT455" s="206" t="s">
        <v>248</v>
      </c>
      <c r="AU455" s="206" t="s">
        <v>83</v>
      </c>
      <c r="AV455" s="13" t="s">
        <v>81</v>
      </c>
      <c r="AW455" s="13" t="s">
        <v>34</v>
      </c>
      <c r="AX455" s="13" t="s">
        <v>73</v>
      </c>
      <c r="AY455" s="206" t="s">
        <v>238</v>
      </c>
    </row>
    <row r="456" spans="1:65" s="14" customFormat="1">
      <c r="B456" s="207"/>
      <c r="C456" s="208"/>
      <c r="D456" s="198" t="s">
        <v>248</v>
      </c>
      <c r="E456" s="209" t="s">
        <v>21</v>
      </c>
      <c r="F456" s="210" t="s">
        <v>734</v>
      </c>
      <c r="G456" s="208"/>
      <c r="H456" s="211">
        <v>0.28699999999999998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248</v>
      </c>
      <c r="AU456" s="217" t="s">
        <v>83</v>
      </c>
      <c r="AV456" s="14" t="s">
        <v>83</v>
      </c>
      <c r="AW456" s="14" t="s">
        <v>34</v>
      </c>
      <c r="AX456" s="14" t="s">
        <v>73</v>
      </c>
      <c r="AY456" s="217" t="s">
        <v>238</v>
      </c>
    </row>
    <row r="457" spans="1:65" s="13" customFormat="1">
      <c r="B457" s="196"/>
      <c r="C457" s="197"/>
      <c r="D457" s="198" t="s">
        <v>248</v>
      </c>
      <c r="E457" s="199" t="s">
        <v>21</v>
      </c>
      <c r="F457" s="200" t="s">
        <v>735</v>
      </c>
      <c r="G457" s="197"/>
      <c r="H457" s="199" t="s">
        <v>21</v>
      </c>
      <c r="I457" s="201"/>
      <c r="J457" s="197"/>
      <c r="K457" s="197"/>
      <c r="L457" s="202"/>
      <c r="M457" s="203"/>
      <c r="N457" s="204"/>
      <c r="O457" s="204"/>
      <c r="P457" s="204"/>
      <c r="Q457" s="204"/>
      <c r="R457" s="204"/>
      <c r="S457" s="204"/>
      <c r="T457" s="205"/>
      <c r="AT457" s="206" t="s">
        <v>248</v>
      </c>
      <c r="AU457" s="206" t="s">
        <v>83</v>
      </c>
      <c r="AV457" s="13" t="s">
        <v>81</v>
      </c>
      <c r="AW457" s="13" t="s">
        <v>34</v>
      </c>
      <c r="AX457" s="13" t="s">
        <v>73</v>
      </c>
      <c r="AY457" s="206" t="s">
        <v>238</v>
      </c>
    </row>
    <row r="458" spans="1:65" s="14" customFormat="1">
      <c r="B458" s="207"/>
      <c r="C458" s="208"/>
      <c r="D458" s="198" t="s">
        <v>248</v>
      </c>
      <c r="E458" s="209" t="s">
        <v>21</v>
      </c>
      <c r="F458" s="210" t="s">
        <v>736</v>
      </c>
      <c r="G458" s="208"/>
      <c r="H458" s="211">
        <v>0.41</v>
      </c>
      <c r="I458" s="212"/>
      <c r="J458" s="208"/>
      <c r="K458" s="208"/>
      <c r="L458" s="213"/>
      <c r="M458" s="214"/>
      <c r="N458" s="215"/>
      <c r="O458" s="215"/>
      <c r="P458" s="215"/>
      <c r="Q458" s="215"/>
      <c r="R458" s="215"/>
      <c r="S458" s="215"/>
      <c r="T458" s="216"/>
      <c r="AT458" s="217" t="s">
        <v>248</v>
      </c>
      <c r="AU458" s="217" t="s">
        <v>83</v>
      </c>
      <c r="AV458" s="14" t="s">
        <v>83</v>
      </c>
      <c r="AW458" s="14" t="s">
        <v>34</v>
      </c>
      <c r="AX458" s="14" t="s">
        <v>73</v>
      </c>
      <c r="AY458" s="217" t="s">
        <v>238</v>
      </c>
    </row>
    <row r="459" spans="1:65" s="16" customFormat="1">
      <c r="B459" s="229"/>
      <c r="C459" s="230"/>
      <c r="D459" s="198" t="s">
        <v>248</v>
      </c>
      <c r="E459" s="231" t="s">
        <v>21</v>
      </c>
      <c r="F459" s="232" t="s">
        <v>259</v>
      </c>
      <c r="G459" s="230"/>
      <c r="H459" s="233">
        <v>0.85199999999999998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AT459" s="239" t="s">
        <v>248</v>
      </c>
      <c r="AU459" s="239" t="s">
        <v>83</v>
      </c>
      <c r="AV459" s="16" t="s">
        <v>244</v>
      </c>
      <c r="AW459" s="16" t="s">
        <v>34</v>
      </c>
      <c r="AX459" s="16" t="s">
        <v>81</v>
      </c>
      <c r="AY459" s="239" t="s">
        <v>238</v>
      </c>
    </row>
    <row r="460" spans="1:65" s="2" customFormat="1" ht="37.9" customHeight="1">
      <c r="A460" s="37"/>
      <c r="B460" s="38"/>
      <c r="C460" s="178" t="s">
        <v>737</v>
      </c>
      <c r="D460" s="178" t="s">
        <v>240</v>
      </c>
      <c r="E460" s="179" t="s">
        <v>738</v>
      </c>
      <c r="F460" s="180" t="s">
        <v>739</v>
      </c>
      <c r="G460" s="181" t="s">
        <v>120</v>
      </c>
      <c r="H460" s="182">
        <v>1.2150000000000001</v>
      </c>
      <c r="I460" s="183"/>
      <c r="J460" s="184">
        <f>ROUND(I460*H460,2)</f>
        <v>0</v>
      </c>
      <c r="K460" s="180" t="s">
        <v>243</v>
      </c>
      <c r="L460" s="42"/>
      <c r="M460" s="185" t="s">
        <v>21</v>
      </c>
      <c r="N460" s="186" t="s">
        <v>44</v>
      </c>
      <c r="O460" s="67"/>
      <c r="P460" s="187">
        <f>O460*H460</f>
        <v>0</v>
      </c>
      <c r="Q460" s="187">
        <v>0</v>
      </c>
      <c r="R460" s="187">
        <f>Q460*H460</f>
        <v>0</v>
      </c>
      <c r="S460" s="187">
        <v>1.6</v>
      </c>
      <c r="T460" s="188">
        <f>S460*H460</f>
        <v>1.9440000000000002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89" t="s">
        <v>244</v>
      </c>
      <c r="AT460" s="189" t="s">
        <v>240</v>
      </c>
      <c r="AU460" s="189" t="s">
        <v>83</v>
      </c>
      <c r="AY460" s="20" t="s">
        <v>238</v>
      </c>
      <c r="BE460" s="190">
        <f>IF(N460="základní",J460,0)</f>
        <v>0</v>
      </c>
      <c r="BF460" s="190">
        <f>IF(N460="snížená",J460,0)</f>
        <v>0</v>
      </c>
      <c r="BG460" s="190">
        <f>IF(N460="zákl. přenesená",J460,0)</f>
        <v>0</v>
      </c>
      <c r="BH460" s="190">
        <f>IF(N460="sníž. přenesená",J460,0)</f>
        <v>0</v>
      </c>
      <c r="BI460" s="190">
        <f>IF(N460="nulová",J460,0)</f>
        <v>0</v>
      </c>
      <c r="BJ460" s="20" t="s">
        <v>81</v>
      </c>
      <c r="BK460" s="190">
        <f>ROUND(I460*H460,2)</f>
        <v>0</v>
      </c>
      <c r="BL460" s="20" t="s">
        <v>244</v>
      </c>
      <c r="BM460" s="189" t="s">
        <v>740</v>
      </c>
    </row>
    <row r="461" spans="1:65" s="2" customFormat="1">
      <c r="A461" s="37"/>
      <c r="B461" s="38"/>
      <c r="C461" s="39"/>
      <c r="D461" s="191" t="s">
        <v>246</v>
      </c>
      <c r="E461" s="39"/>
      <c r="F461" s="192" t="s">
        <v>741</v>
      </c>
      <c r="G461" s="39"/>
      <c r="H461" s="39"/>
      <c r="I461" s="193"/>
      <c r="J461" s="39"/>
      <c r="K461" s="39"/>
      <c r="L461" s="42"/>
      <c r="M461" s="194"/>
      <c r="N461" s="195"/>
      <c r="O461" s="67"/>
      <c r="P461" s="67"/>
      <c r="Q461" s="67"/>
      <c r="R461" s="67"/>
      <c r="S461" s="67"/>
      <c r="T461" s="68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20" t="s">
        <v>246</v>
      </c>
      <c r="AU461" s="20" t="s">
        <v>83</v>
      </c>
    </row>
    <row r="462" spans="1:65" s="13" customFormat="1">
      <c r="B462" s="196"/>
      <c r="C462" s="197"/>
      <c r="D462" s="198" t="s">
        <v>248</v>
      </c>
      <c r="E462" s="199" t="s">
        <v>21</v>
      </c>
      <c r="F462" s="200" t="s">
        <v>742</v>
      </c>
      <c r="G462" s="197"/>
      <c r="H462" s="199" t="s">
        <v>21</v>
      </c>
      <c r="I462" s="201"/>
      <c r="J462" s="197"/>
      <c r="K462" s="197"/>
      <c r="L462" s="202"/>
      <c r="M462" s="203"/>
      <c r="N462" s="204"/>
      <c r="O462" s="204"/>
      <c r="P462" s="204"/>
      <c r="Q462" s="204"/>
      <c r="R462" s="204"/>
      <c r="S462" s="204"/>
      <c r="T462" s="205"/>
      <c r="AT462" s="206" t="s">
        <v>248</v>
      </c>
      <c r="AU462" s="206" t="s">
        <v>83</v>
      </c>
      <c r="AV462" s="13" t="s">
        <v>81</v>
      </c>
      <c r="AW462" s="13" t="s">
        <v>34</v>
      </c>
      <c r="AX462" s="13" t="s">
        <v>73</v>
      </c>
      <c r="AY462" s="206" t="s">
        <v>238</v>
      </c>
    </row>
    <row r="463" spans="1:65" s="14" customFormat="1">
      <c r="B463" s="207"/>
      <c r="C463" s="208"/>
      <c r="D463" s="198" t="s">
        <v>248</v>
      </c>
      <c r="E463" s="209" t="s">
        <v>21</v>
      </c>
      <c r="F463" s="210" t="s">
        <v>743</v>
      </c>
      <c r="G463" s="208"/>
      <c r="H463" s="211">
        <v>1.2150000000000001</v>
      </c>
      <c r="I463" s="212"/>
      <c r="J463" s="208"/>
      <c r="K463" s="208"/>
      <c r="L463" s="213"/>
      <c r="M463" s="214"/>
      <c r="N463" s="215"/>
      <c r="O463" s="215"/>
      <c r="P463" s="215"/>
      <c r="Q463" s="215"/>
      <c r="R463" s="215"/>
      <c r="S463" s="215"/>
      <c r="T463" s="216"/>
      <c r="AT463" s="217" t="s">
        <v>248</v>
      </c>
      <c r="AU463" s="217" t="s">
        <v>83</v>
      </c>
      <c r="AV463" s="14" t="s">
        <v>83</v>
      </c>
      <c r="AW463" s="14" t="s">
        <v>34</v>
      </c>
      <c r="AX463" s="14" t="s">
        <v>81</v>
      </c>
      <c r="AY463" s="217" t="s">
        <v>238</v>
      </c>
    </row>
    <row r="464" spans="1:65" s="2" customFormat="1" ht="24.2" customHeight="1">
      <c r="A464" s="37"/>
      <c r="B464" s="38"/>
      <c r="C464" s="178" t="s">
        <v>744</v>
      </c>
      <c r="D464" s="178" t="s">
        <v>240</v>
      </c>
      <c r="E464" s="179" t="s">
        <v>745</v>
      </c>
      <c r="F464" s="180" t="s">
        <v>746</v>
      </c>
      <c r="G464" s="181" t="s">
        <v>120</v>
      </c>
      <c r="H464" s="182">
        <v>0.05</v>
      </c>
      <c r="I464" s="183"/>
      <c r="J464" s="184">
        <f>ROUND(I464*H464,2)</f>
        <v>0</v>
      </c>
      <c r="K464" s="180" t="s">
        <v>243</v>
      </c>
      <c r="L464" s="42"/>
      <c r="M464" s="185" t="s">
        <v>21</v>
      </c>
      <c r="N464" s="186" t="s">
        <v>44</v>
      </c>
      <c r="O464" s="67"/>
      <c r="P464" s="187">
        <f>O464*H464</f>
        <v>0</v>
      </c>
      <c r="Q464" s="187">
        <v>0</v>
      </c>
      <c r="R464" s="187">
        <f>Q464*H464</f>
        <v>0</v>
      </c>
      <c r="S464" s="187">
        <v>2.2000000000000002</v>
      </c>
      <c r="T464" s="188">
        <f>S464*H464</f>
        <v>0.11000000000000001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89" t="s">
        <v>244</v>
      </c>
      <c r="AT464" s="189" t="s">
        <v>240</v>
      </c>
      <c r="AU464" s="189" t="s">
        <v>83</v>
      </c>
      <c r="AY464" s="20" t="s">
        <v>238</v>
      </c>
      <c r="BE464" s="190">
        <f>IF(N464="základní",J464,0)</f>
        <v>0</v>
      </c>
      <c r="BF464" s="190">
        <f>IF(N464="snížená",J464,0)</f>
        <v>0</v>
      </c>
      <c r="BG464" s="190">
        <f>IF(N464="zákl. přenesená",J464,0)</f>
        <v>0</v>
      </c>
      <c r="BH464" s="190">
        <f>IF(N464="sníž. přenesená",J464,0)</f>
        <v>0</v>
      </c>
      <c r="BI464" s="190">
        <f>IF(N464="nulová",J464,0)</f>
        <v>0</v>
      </c>
      <c r="BJ464" s="20" t="s">
        <v>81</v>
      </c>
      <c r="BK464" s="190">
        <f>ROUND(I464*H464,2)</f>
        <v>0</v>
      </c>
      <c r="BL464" s="20" t="s">
        <v>244</v>
      </c>
      <c r="BM464" s="189" t="s">
        <v>747</v>
      </c>
    </row>
    <row r="465" spans="1:65" s="2" customFormat="1">
      <c r="A465" s="37"/>
      <c r="B465" s="38"/>
      <c r="C465" s="39"/>
      <c r="D465" s="191" t="s">
        <v>246</v>
      </c>
      <c r="E465" s="39"/>
      <c r="F465" s="192" t="s">
        <v>748</v>
      </c>
      <c r="G465" s="39"/>
      <c r="H465" s="39"/>
      <c r="I465" s="193"/>
      <c r="J465" s="39"/>
      <c r="K465" s="39"/>
      <c r="L465" s="42"/>
      <c r="M465" s="194"/>
      <c r="N465" s="195"/>
      <c r="O465" s="67"/>
      <c r="P465" s="67"/>
      <c r="Q465" s="67"/>
      <c r="R465" s="67"/>
      <c r="S465" s="67"/>
      <c r="T465" s="68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20" t="s">
        <v>246</v>
      </c>
      <c r="AU465" s="20" t="s">
        <v>83</v>
      </c>
    </row>
    <row r="466" spans="1:65" s="13" customFormat="1">
      <c r="B466" s="196"/>
      <c r="C466" s="197"/>
      <c r="D466" s="198" t="s">
        <v>248</v>
      </c>
      <c r="E466" s="199" t="s">
        <v>21</v>
      </c>
      <c r="F466" s="200" t="s">
        <v>294</v>
      </c>
      <c r="G466" s="197"/>
      <c r="H466" s="199" t="s">
        <v>21</v>
      </c>
      <c r="I466" s="201"/>
      <c r="J466" s="197"/>
      <c r="K466" s="197"/>
      <c r="L466" s="202"/>
      <c r="M466" s="203"/>
      <c r="N466" s="204"/>
      <c r="O466" s="204"/>
      <c r="P466" s="204"/>
      <c r="Q466" s="204"/>
      <c r="R466" s="204"/>
      <c r="S466" s="204"/>
      <c r="T466" s="205"/>
      <c r="AT466" s="206" t="s">
        <v>248</v>
      </c>
      <c r="AU466" s="206" t="s">
        <v>83</v>
      </c>
      <c r="AV466" s="13" t="s">
        <v>81</v>
      </c>
      <c r="AW466" s="13" t="s">
        <v>34</v>
      </c>
      <c r="AX466" s="13" t="s">
        <v>73</v>
      </c>
      <c r="AY466" s="206" t="s">
        <v>238</v>
      </c>
    </row>
    <row r="467" spans="1:65" s="14" customFormat="1">
      <c r="B467" s="207"/>
      <c r="C467" s="208"/>
      <c r="D467" s="198" t="s">
        <v>248</v>
      </c>
      <c r="E467" s="209" t="s">
        <v>21</v>
      </c>
      <c r="F467" s="210" t="s">
        <v>295</v>
      </c>
      <c r="G467" s="208"/>
      <c r="H467" s="211">
        <v>0.05</v>
      </c>
      <c r="I467" s="212"/>
      <c r="J467" s="208"/>
      <c r="K467" s="208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248</v>
      </c>
      <c r="AU467" s="217" t="s">
        <v>83</v>
      </c>
      <c r="AV467" s="14" t="s">
        <v>83</v>
      </c>
      <c r="AW467" s="14" t="s">
        <v>34</v>
      </c>
      <c r="AX467" s="14" t="s">
        <v>81</v>
      </c>
      <c r="AY467" s="217" t="s">
        <v>238</v>
      </c>
    </row>
    <row r="468" spans="1:65" s="2" customFormat="1" ht="24.2" customHeight="1">
      <c r="A468" s="37"/>
      <c r="B468" s="38"/>
      <c r="C468" s="178" t="s">
        <v>749</v>
      </c>
      <c r="D468" s="178" t="s">
        <v>240</v>
      </c>
      <c r="E468" s="179" t="s">
        <v>750</v>
      </c>
      <c r="F468" s="180" t="s">
        <v>751</v>
      </c>
      <c r="G468" s="181" t="s">
        <v>103</v>
      </c>
      <c r="H468" s="182">
        <v>17.114000000000001</v>
      </c>
      <c r="I468" s="183"/>
      <c r="J468" s="184">
        <f>ROUND(I468*H468,2)</f>
        <v>0</v>
      </c>
      <c r="K468" s="180" t="s">
        <v>243</v>
      </c>
      <c r="L468" s="42"/>
      <c r="M468" s="185" t="s">
        <v>21</v>
      </c>
      <c r="N468" s="186" t="s">
        <v>44</v>
      </c>
      <c r="O468" s="67"/>
      <c r="P468" s="187">
        <f>O468*H468</f>
        <v>0</v>
      </c>
      <c r="Q468" s="187">
        <v>0</v>
      </c>
      <c r="R468" s="187">
        <f>Q468*H468</f>
        <v>0</v>
      </c>
      <c r="S468" s="187">
        <v>0.09</v>
      </c>
      <c r="T468" s="188">
        <f>S468*H468</f>
        <v>1.54026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89" t="s">
        <v>244</v>
      </c>
      <c r="AT468" s="189" t="s">
        <v>240</v>
      </c>
      <c r="AU468" s="189" t="s">
        <v>83</v>
      </c>
      <c r="AY468" s="20" t="s">
        <v>238</v>
      </c>
      <c r="BE468" s="190">
        <f>IF(N468="základní",J468,0)</f>
        <v>0</v>
      </c>
      <c r="BF468" s="190">
        <f>IF(N468="snížená",J468,0)</f>
        <v>0</v>
      </c>
      <c r="BG468" s="190">
        <f>IF(N468="zákl. přenesená",J468,0)</f>
        <v>0</v>
      </c>
      <c r="BH468" s="190">
        <f>IF(N468="sníž. přenesená",J468,0)</f>
        <v>0</v>
      </c>
      <c r="BI468" s="190">
        <f>IF(N468="nulová",J468,0)</f>
        <v>0</v>
      </c>
      <c r="BJ468" s="20" t="s">
        <v>81</v>
      </c>
      <c r="BK468" s="190">
        <f>ROUND(I468*H468,2)</f>
        <v>0</v>
      </c>
      <c r="BL468" s="20" t="s">
        <v>244</v>
      </c>
      <c r="BM468" s="189" t="s">
        <v>752</v>
      </c>
    </row>
    <row r="469" spans="1:65" s="2" customFormat="1">
      <c r="A469" s="37"/>
      <c r="B469" s="38"/>
      <c r="C469" s="39"/>
      <c r="D469" s="191" t="s">
        <v>246</v>
      </c>
      <c r="E469" s="39"/>
      <c r="F469" s="192" t="s">
        <v>753</v>
      </c>
      <c r="G469" s="39"/>
      <c r="H469" s="39"/>
      <c r="I469" s="193"/>
      <c r="J469" s="39"/>
      <c r="K469" s="39"/>
      <c r="L469" s="42"/>
      <c r="M469" s="194"/>
      <c r="N469" s="195"/>
      <c r="O469" s="67"/>
      <c r="P469" s="67"/>
      <c r="Q469" s="67"/>
      <c r="R469" s="67"/>
      <c r="S469" s="67"/>
      <c r="T469" s="68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20" t="s">
        <v>246</v>
      </c>
      <c r="AU469" s="20" t="s">
        <v>83</v>
      </c>
    </row>
    <row r="470" spans="1:65" s="13" customFormat="1">
      <c r="B470" s="196"/>
      <c r="C470" s="197"/>
      <c r="D470" s="198" t="s">
        <v>248</v>
      </c>
      <c r="E470" s="199" t="s">
        <v>21</v>
      </c>
      <c r="F470" s="200" t="s">
        <v>754</v>
      </c>
      <c r="G470" s="197"/>
      <c r="H470" s="199" t="s">
        <v>21</v>
      </c>
      <c r="I470" s="201"/>
      <c r="J470" s="197"/>
      <c r="K470" s="197"/>
      <c r="L470" s="202"/>
      <c r="M470" s="203"/>
      <c r="N470" s="204"/>
      <c r="O470" s="204"/>
      <c r="P470" s="204"/>
      <c r="Q470" s="204"/>
      <c r="R470" s="204"/>
      <c r="S470" s="204"/>
      <c r="T470" s="205"/>
      <c r="AT470" s="206" t="s">
        <v>248</v>
      </c>
      <c r="AU470" s="206" t="s">
        <v>83</v>
      </c>
      <c r="AV470" s="13" t="s">
        <v>81</v>
      </c>
      <c r="AW470" s="13" t="s">
        <v>34</v>
      </c>
      <c r="AX470" s="13" t="s">
        <v>73</v>
      </c>
      <c r="AY470" s="206" t="s">
        <v>238</v>
      </c>
    </row>
    <row r="471" spans="1:65" s="14" customFormat="1">
      <c r="B471" s="207"/>
      <c r="C471" s="208"/>
      <c r="D471" s="198" t="s">
        <v>248</v>
      </c>
      <c r="E471" s="209" t="s">
        <v>21</v>
      </c>
      <c r="F471" s="210" t="s">
        <v>755</v>
      </c>
      <c r="G471" s="208"/>
      <c r="H471" s="211">
        <v>17.114000000000001</v>
      </c>
      <c r="I471" s="212"/>
      <c r="J471" s="208"/>
      <c r="K471" s="208"/>
      <c r="L471" s="213"/>
      <c r="M471" s="214"/>
      <c r="N471" s="215"/>
      <c r="O471" s="215"/>
      <c r="P471" s="215"/>
      <c r="Q471" s="215"/>
      <c r="R471" s="215"/>
      <c r="S471" s="215"/>
      <c r="T471" s="216"/>
      <c r="AT471" s="217" t="s">
        <v>248</v>
      </c>
      <c r="AU471" s="217" t="s">
        <v>83</v>
      </c>
      <c r="AV471" s="14" t="s">
        <v>83</v>
      </c>
      <c r="AW471" s="14" t="s">
        <v>34</v>
      </c>
      <c r="AX471" s="14" t="s">
        <v>73</v>
      </c>
      <c r="AY471" s="217" t="s">
        <v>238</v>
      </c>
    </row>
    <row r="472" spans="1:65" s="15" customFormat="1">
      <c r="B472" s="218"/>
      <c r="C472" s="219"/>
      <c r="D472" s="198" t="s">
        <v>248</v>
      </c>
      <c r="E472" s="220" t="s">
        <v>188</v>
      </c>
      <c r="F472" s="221" t="s">
        <v>257</v>
      </c>
      <c r="G472" s="219"/>
      <c r="H472" s="222">
        <v>17.114000000000001</v>
      </c>
      <c r="I472" s="223"/>
      <c r="J472" s="219"/>
      <c r="K472" s="219"/>
      <c r="L472" s="224"/>
      <c r="M472" s="225"/>
      <c r="N472" s="226"/>
      <c r="O472" s="226"/>
      <c r="P472" s="226"/>
      <c r="Q472" s="226"/>
      <c r="R472" s="226"/>
      <c r="S472" s="226"/>
      <c r="T472" s="227"/>
      <c r="AT472" s="228" t="s">
        <v>248</v>
      </c>
      <c r="AU472" s="228" t="s">
        <v>83</v>
      </c>
      <c r="AV472" s="15" t="s">
        <v>258</v>
      </c>
      <c r="AW472" s="15" t="s">
        <v>34</v>
      </c>
      <c r="AX472" s="15" t="s">
        <v>73</v>
      </c>
      <c r="AY472" s="228" t="s">
        <v>238</v>
      </c>
    </row>
    <row r="473" spans="1:65" s="16" customFormat="1">
      <c r="B473" s="229"/>
      <c r="C473" s="230"/>
      <c r="D473" s="198" t="s">
        <v>248</v>
      </c>
      <c r="E473" s="231" t="s">
        <v>21</v>
      </c>
      <c r="F473" s="232" t="s">
        <v>259</v>
      </c>
      <c r="G473" s="230"/>
      <c r="H473" s="233">
        <v>17.114000000000001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AT473" s="239" t="s">
        <v>248</v>
      </c>
      <c r="AU473" s="239" t="s">
        <v>83</v>
      </c>
      <c r="AV473" s="16" t="s">
        <v>244</v>
      </c>
      <c r="AW473" s="16" t="s">
        <v>34</v>
      </c>
      <c r="AX473" s="16" t="s">
        <v>81</v>
      </c>
      <c r="AY473" s="239" t="s">
        <v>238</v>
      </c>
    </row>
    <row r="474" spans="1:65" s="2" customFormat="1" ht="44.25" customHeight="1">
      <c r="A474" s="37"/>
      <c r="B474" s="38"/>
      <c r="C474" s="178" t="s">
        <v>756</v>
      </c>
      <c r="D474" s="178" t="s">
        <v>240</v>
      </c>
      <c r="E474" s="179" t="s">
        <v>757</v>
      </c>
      <c r="F474" s="180" t="s">
        <v>758</v>
      </c>
      <c r="G474" s="181" t="s">
        <v>103</v>
      </c>
      <c r="H474" s="182">
        <v>1.71</v>
      </c>
      <c r="I474" s="183"/>
      <c r="J474" s="184">
        <f>ROUND(I474*H474,2)</f>
        <v>0</v>
      </c>
      <c r="K474" s="180" t="s">
        <v>243</v>
      </c>
      <c r="L474" s="42"/>
      <c r="M474" s="185" t="s">
        <v>21</v>
      </c>
      <c r="N474" s="186" t="s">
        <v>44</v>
      </c>
      <c r="O474" s="67"/>
      <c r="P474" s="187">
        <f>O474*H474</f>
        <v>0</v>
      </c>
      <c r="Q474" s="187">
        <v>0</v>
      </c>
      <c r="R474" s="187">
        <f>Q474*H474</f>
        <v>0</v>
      </c>
      <c r="S474" s="187">
        <v>3.7999999999999999E-2</v>
      </c>
      <c r="T474" s="188">
        <f>S474*H474</f>
        <v>6.4979999999999996E-2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89" t="s">
        <v>244</v>
      </c>
      <c r="AT474" s="189" t="s">
        <v>240</v>
      </c>
      <c r="AU474" s="189" t="s">
        <v>83</v>
      </c>
      <c r="AY474" s="20" t="s">
        <v>238</v>
      </c>
      <c r="BE474" s="190">
        <f>IF(N474="základní",J474,0)</f>
        <v>0</v>
      </c>
      <c r="BF474" s="190">
        <f>IF(N474="snížená",J474,0)</f>
        <v>0</v>
      </c>
      <c r="BG474" s="190">
        <f>IF(N474="zákl. přenesená",J474,0)</f>
        <v>0</v>
      </c>
      <c r="BH474" s="190">
        <f>IF(N474="sníž. přenesená",J474,0)</f>
        <v>0</v>
      </c>
      <c r="BI474" s="190">
        <f>IF(N474="nulová",J474,0)</f>
        <v>0</v>
      </c>
      <c r="BJ474" s="20" t="s">
        <v>81</v>
      </c>
      <c r="BK474" s="190">
        <f>ROUND(I474*H474,2)</f>
        <v>0</v>
      </c>
      <c r="BL474" s="20" t="s">
        <v>244</v>
      </c>
      <c r="BM474" s="189" t="s">
        <v>759</v>
      </c>
    </row>
    <row r="475" spans="1:65" s="2" customFormat="1">
      <c r="A475" s="37"/>
      <c r="B475" s="38"/>
      <c r="C475" s="39"/>
      <c r="D475" s="191" t="s">
        <v>246</v>
      </c>
      <c r="E475" s="39"/>
      <c r="F475" s="192" t="s">
        <v>760</v>
      </c>
      <c r="G475" s="39"/>
      <c r="H475" s="39"/>
      <c r="I475" s="193"/>
      <c r="J475" s="39"/>
      <c r="K475" s="39"/>
      <c r="L475" s="42"/>
      <c r="M475" s="194"/>
      <c r="N475" s="195"/>
      <c r="O475" s="67"/>
      <c r="P475" s="67"/>
      <c r="Q475" s="67"/>
      <c r="R475" s="67"/>
      <c r="S475" s="67"/>
      <c r="T475" s="68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20" t="s">
        <v>246</v>
      </c>
      <c r="AU475" s="20" t="s">
        <v>83</v>
      </c>
    </row>
    <row r="476" spans="1:65" s="13" customFormat="1">
      <c r="B476" s="196"/>
      <c r="C476" s="197"/>
      <c r="D476" s="198" t="s">
        <v>248</v>
      </c>
      <c r="E476" s="199" t="s">
        <v>21</v>
      </c>
      <c r="F476" s="200" t="s">
        <v>761</v>
      </c>
      <c r="G476" s="197"/>
      <c r="H476" s="199" t="s">
        <v>21</v>
      </c>
      <c r="I476" s="201"/>
      <c r="J476" s="197"/>
      <c r="K476" s="197"/>
      <c r="L476" s="202"/>
      <c r="M476" s="203"/>
      <c r="N476" s="204"/>
      <c r="O476" s="204"/>
      <c r="P476" s="204"/>
      <c r="Q476" s="204"/>
      <c r="R476" s="204"/>
      <c r="S476" s="204"/>
      <c r="T476" s="205"/>
      <c r="AT476" s="206" t="s">
        <v>248</v>
      </c>
      <c r="AU476" s="206" t="s">
        <v>83</v>
      </c>
      <c r="AV476" s="13" t="s">
        <v>81</v>
      </c>
      <c r="AW476" s="13" t="s">
        <v>34</v>
      </c>
      <c r="AX476" s="13" t="s">
        <v>73</v>
      </c>
      <c r="AY476" s="206" t="s">
        <v>238</v>
      </c>
    </row>
    <row r="477" spans="1:65" s="14" customFormat="1">
      <c r="B477" s="207"/>
      <c r="C477" s="208"/>
      <c r="D477" s="198" t="s">
        <v>248</v>
      </c>
      <c r="E477" s="209" t="s">
        <v>21</v>
      </c>
      <c r="F477" s="210" t="s">
        <v>762</v>
      </c>
      <c r="G477" s="208"/>
      <c r="H477" s="211">
        <v>1.71</v>
      </c>
      <c r="I477" s="212"/>
      <c r="J477" s="208"/>
      <c r="K477" s="208"/>
      <c r="L477" s="213"/>
      <c r="M477" s="214"/>
      <c r="N477" s="215"/>
      <c r="O477" s="215"/>
      <c r="P477" s="215"/>
      <c r="Q477" s="215"/>
      <c r="R477" s="215"/>
      <c r="S477" s="215"/>
      <c r="T477" s="216"/>
      <c r="AT477" s="217" t="s">
        <v>248</v>
      </c>
      <c r="AU477" s="217" t="s">
        <v>83</v>
      </c>
      <c r="AV477" s="14" t="s">
        <v>83</v>
      </c>
      <c r="AW477" s="14" t="s">
        <v>34</v>
      </c>
      <c r="AX477" s="14" t="s">
        <v>81</v>
      </c>
      <c r="AY477" s="217" t="s">
        <v>238</v>
      </c>
    </row>
    <row r="478" spans="1:65" s="2" customFormat="1" ht="37.9" customHeight="1">
      <c r="A478" s="37"/>
      <c r="B478" s="38"/>
      <c r="C478" s="178" t="s">
        <v>763</v>
      </c>
      <c r="D478" s="178" t="s">
        <v>240</v>
      </c>
      <c r="E478" s="179" t="s">
        <v>764</v>
      </c>
      <c r="F478" s="180" t="s">
        <v>765</v>
      </c>
      <c r="G478" s="181" t="s">
        <v>103</v>
      </c>
      <c r="H478" s="182">
        <v>5.85</v>
      </c>
      <c r="I478" s="183"/>
      <c r="J478" s="184">
        <f>ROUND(I478*H478,2)</f>
        <v>0</v>
      </c>
      <c r="K478" s="180" t="s">
        <v>243</v>
      </c>
      <c r="L478" s="42"/>
      <c r="M478" s="185" t="s">
        <v>21</v>
      </c>
      <c r="N478" s="186" t="s">
        <v>44</v>
      </c>
      <c r="O478" s="67"/>
      <c r="P478" s="187">
        <f>O478*H478</f>
        <v>0</v>
      </c>
      <c r="Q478" s="187">
        <v>0</v>
      </c>
      <c r="R478" s="187">
        <f>Q478*H478</f>
        <v>0</v>
      </c>
      <c r="S478" s="187">
        <v>8.7999999999999995E-2</v>
      </c>
      <c r="T478" s="188">
        <f>S478*H478</f>
        <v>0.51479999999999992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89" t="s">
        <v>244</v>
      </c>
      <c r="AT478" s="189" t="s">
        <v>240</v>
      </c>
      <c r="AU478" s="189" t="s">
        <v>83</v>
      </c>
      <c r="AY478" s="20" t="s">
        <v>238</v>
      </c>
      <c r="BE478" s="190">
        <f>IF(N478="základní",J478,0)</f>
        <v>0</v>
      </c>
      <c r="BF478" s="190">
        <f>IF(N478="snížená",J478,0)</f>
        <v>0</v>
      </c>
      <c r="BG478" s="190">
        <f>IF(N478="zákl. přenesená",J478,0)</f>
        <v>0</v>
      </c>
      <c r="BH478" s="190">
        <f>IF(N478="sníž. přenesená",J478,0)</f>
        <v>0</v>
      </c>
      <c r="BI478" s="190">
        <f>IF(N478="nulová",J478,0)</f>
        <v>0</v>
      </c>
      <c r="BJ478" s="20" t="s">
        <v>81</v>
      </c>
      <c r="BK478" s="190">
        <f>ROUND(I478*H478,2)</f>
        <v>0</v>
      </c>
      <c r="BL478" s="20" t="s">
        <v>244</v>
      </c>
      <c r="BM478" s="189" t="s">
        <v>766</v>
      </c>
    </row>
    <row r="479" spans="1:65" s="2" customFormat="1">
      <c r="A479" s="37"/>
      <c r="B479" s="38"/>
      <c r="C479" s="39"/>
      <c r="D479" s="191" t="s">
        <v>246</v>
      </c>
      <c r="E479" s="39"/>
      <c r="F479" s="192" t="s">
        <v>767</v>
      </c>
      <c r="G479" s="39"/>
      <c r="H479" s="39"/>
      <c r="I479" s="193"/>
      <c r="J479" s="39"/>
      <c r="K479" s="39"/>
      <c r="L479" s="42"/>
      <c r="M479" s="194"/>
      <c r="N479" s="195"/>
      <c r="O479" s="67"/>
      <c r="P479" s="67"/>
      <c r="Q479" s="67"/>
      <c r="R479" s="67"/>
      <c r="S479" s="67"/>
      <c r="T479" s="68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20" t="s">
        <v>246</v>
      </c>
      <c r="AU479" s="20" t="s">
        <v>83</v>
      </c>
    </row>
    <row r="480" spans="1:65" s="14" customFormat="1">
      <c r="B480" s="207"/>
      <c r="C480" s="208"/>
      <c r="D480" s="198" t="s">
        <v>248</v>
      </c>
      <c r="E480" s="209" t="s">
        <v>21</v>
      </c>
      <c r="F480" s="210" t="s">
        <v>768</v>
      </c>
      <c r="G480" s="208"/>
      <c r="H480" s="211">
        <v>5.85</v>
      </c>
      <c r="I480" s="212"/>
      <c r="J480" s="208"/>
      <c r="K480" s="208"/>
      <c r="L480" s="213"/>
      <c r="M480" s="214"/>
      <c r="N480" s="215"/>
      <c r="O480" s="215"/>
      <c r="P480" s="215"/>
      <c r="Q480" s="215"/>
      <c r="R480" s="215"/>
      <c r="S480" s="215"/>
      <c r="T480" s="216"/>
      <c r="AT480" s="217" t="s">
        <v>248</v>
      </c>
      <c r="AU480" s="217" t="s">
        <v>83</v>
      </c>
      <c r="AV480" s="14" t="s">
        <v>83</v>
      </c>
      <c r="AW480" s="14" t="s">
        <v>34</v>
      </c>
      <c r="AX480" s="14" t="s">
        <v>81</v>
      </c>
      <c r="AY480" s="217" t="s">
        <v>238</v>
      </c>
    </row>
    <row r="481" spans="1:65" s="2" customFormat="1" ht="37.9" customHeight="1">
      <c r="A481" s="37"/>
      <c r="B481" s="38"/>
      <c r="C481" s="178" t="s">
        <v>769</v>
      </c>
      <c r="D481" s="178" t="s">
        <v>240</v>
      </c>
      <c r="E481" s="179" t="s">
        <v>770</v>
      </c>
      <c r="F481" s="180" t="s">
        <v>771</v>
      </c>
      <c r="G481" s="181" t="s">
        <v>103</v>
      </c>
      <c r="H481" s="182">
        <v>2.8</v>
      </c>
      <c r="I481" s="183"/>
      <c r="J481" s="184">
        <f>ROUND(I481*H481,2)</f>
        <v>0</v>
      </c>
      <c r="K481" s="180" t="s">
        <v>243</v>
      </c>
      <c r="L481" s="42"/>
      <c r="M481" s="185" t="s">
        <v>21</v>
      </c>
      <c r="N481" s="186" t="s">
        <v>44</v>
      </c>
      <c r="O481" s="67"/>
      <c r="P481" s="187">
        <f>O481*H481</f>
        <v>0</v>
      </c>
      <c r="Q481" s="187">
        <v>0</v>
      </c>
      <c r="R481" s="187">
        <f>Q481*H481</f>
        <v>0</v>
      </c>
      <c r="S481" s="187">
        <v>6.7000000000000004E-2</v>
      </c>
      <c r="T481" s="188">
        <f>S481*H481</f>
        <v>0.18759999999999999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189" t="s">
        <v>244</v>
      </c>
      <c r="AT481" s="189" t="s">
        <v>240</v>
      </c>
      <c r="AU481" s="189" t="s">
        <v>83</v>
      </c>
      <c r="AY481" s="20" t="s">
        <v>238</v>
      </c>
      <c r="BE481" s="190">
        <f>IF(N481="základní",J481,0)</f>
        <v>0</v>
      </c>
      <c r="BF481" s="190">
        <f>IF(N481="snížená",J481,0)</f>
        <v>0</v>
      </c>
      <c r="BG481" s="190">
        <f>IF(N481="zákl. přenesená",J481,0)</f>
        <v>0</v>
      </c>
      <c r="BH481" s="190">
        <f>IF(N481="sníž. přenesená",J481,0)</f>
        <v>0</v>
      </c>
      <c r="BI481" s="190">
        <f>IF(N481="nulová",J481,0)</f>
        <v>0</v>
      </c>
      <c r="BJ481" s="20" t="s">
        <v>81</v>
      </c>
      <c r="BK481" s="190">
        <f>ROUND(I481*H481,2)</f>
        <v>0</v>
      </c>
      <c r="BL481" s="20" t="s">
        <v>244</v>
      </c>
      <c r="BM481" s="189" t="s">
        <v>772</v>
      </c>
    </row>
    <row r="482" spans="1:65" s="2" customFormat="1">
      <c r="A482" s="37"/>
      <c r="B482" s="38"/>
      <c r="C482" s="39"/>
      <c r="D482" s="191" t="s">
        <v>246</v>
      </c>
      <c r="E482" s="39"/>
      <c r="F482" s="192" t="s">
        <v>773</v>
      </c>
      <c r="G482" s="39"/>
      <c r="H482" s="39"/>
      <c r="I482" s="193"/>
      <c r="J482" s="39"/>
      <c r="K482" s="39"/>
      <c r="L482" s="42"/>
      <c r="M482" s="194"/>
      <c r="N482" s="195"/>
      <c r="O482" s="67"/>
      <c r="P482" s="67"/>
      <c r="Q482" s="67"/>
      <c r="R482" s="67"/>
      <c r="S482" s="67"/>
      <c r="T482" s="68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20" t="s">
        <v>246</v>
      </c>
      <c r="AU482" s="20" t="s">
        <v>83</v>
      </c>
    </row>
    <row r="483" spans="1:65" s="13" customFormat="1">
      <c r="B483" s="196"/>
      <c r="C483" s="197"/>
      <c r="D483" s="198" t="s">
        <v>248</v>
      </c>
      <c r="E483" s="199" t="s">
        <v>21</v>
      </c>
      <c r="F483" s="200" t="s">
        <v>774</v>
      </c>
      <c r="G483" s="197"/>
      <c r="H483" s="199" t="s">
        <v>21</v>
      </c>
      <c r="I483" s="201"/>
      <c r="J483" s="197"/>
      <c r="K483" s="197"/>
      <c r="L483" s="202"/>
      <c r="M483" s="203"/>
      <c r="N483" s="204"/>
      <c r="O483" s="204"/>
      <c r="P483" s="204"/>
      <c r="Q483" s="204"/>
      <c r="R483" s="204"/>
      <c r="S483" s="204"/>
      <c r="T483" s="205"/>
      <c r="AT483" s="206" t="s">
        <v>248</v>
      </c>
      <c r="AU483" s="206" t="s">
        <v>83</v>
      </c>
      <c r="AV483" s="13" t="s">
        <v>81</v>
      </c>
      <c r="AW483" s="13" t="s">
        <v>34</v>
      </c>
      <c r="AX483" s="13" t="s">
        <v>73</v>
      </c>
      <c r="AY483" s="206" t="s">
        <v>238</v>
      </c>
    </row>
    <row r="484" spans="1:65" s="14" customFormat="1">
      <c r="B484" s="207"/>
      <c r="C484" s="208"/>
      <c r="D484" s="198" t="s">
        <v>248</v>
      </c>
      <c r="E484" s="209" t="s">
        <v>21</v>
      </c>
      <c r="F484" s="210" t="s">
        <v>775</v>
      </c>
      <c r="G484" s="208"/>
      <c r="H484" s="211">
        <v>2.8</v>
      </c>
      <c r="I484" s="212"/>
      <c r="J484" s="208"/>
      <c r="K484" s="208"/>
      <c r="L484" s="213"/>
      <c r="M484" s="214"/>
      <c r="N484" s="215"/>
      <c r="O484" s="215"/>
      <c r="P484" s="215"/>
      <c r="Q484" s="215"/>
      <c r="R484" s="215"/>
      <c r="S484" s="215"/>
      <c r="T484" s="216"/>
      <c r="AT484" s="217" t="s">
        <v>248</v>
      </c>
      <c r="AU484" s="217" t="s">
        <v>83</v>
      </c>
      <c r="AV484" s="14" t="s">
        <v>83</v>
      </c>
      <c r="AW484" s="14" t="s">
        <v>34</v>
      </c>
      <c r="AX484" s="14" t="s">
        <v>81</v>
      </c>
      <c r="AY484" s="217" t="s">
        <v>238</v>
      </c>
    </row>
    <row r="485" spans="1:65" s="2" customFormat="1" ht="44.25" customHeight="1">
      <c r="A485" s="37"/>
      <c r="B485" s="38"/>
      <c r="C485" s="178" t="s">
        <v>776</v>
      </c>
      <c r="D485" s="178" t="s">
        <v>240</v>
      </c>
      <c r="E485" s="179" t="s">
        <v>777</v>
      </c>
      <c r="F485" s="180" t="s">
        <v>778</v>
      </c>
      <c r="G485" s="181" t="s">
        <v>363</v>
      </c>
      <c r="H485" s="182">
        <v>2</v>
      </c>
      <c r="I485" s="183"/>
      <c r="J485" s="184">
        <f>ROUND(I485*H485,2)</f>
        <v>0</v>
      </c>
      <c r="K485" s="180" t="s">
        <v>243</v>
      </c>
      <c r="L485" s="42"/>
      <c r="M485" s="185" t="s">
        <v>21</v>
      </c>
      <c r="N485" s="186" t="s">
        <v>44</v>
      </c>
      <c r="O485" s="67"/>
      <c r="P485" s="187">
        <f>O485*H485</f>
        <v>0</v>
      </c>
      <c r="Q485" s="187">
        <v>0</v>
      </c>
      <c r="R485" s="187">
        <f>Q485*H485</f>
        <v>0</v>
      </c>
      <c r="S485" s="187">
        <v>7.4999999999999997E-2</v>
      </c>
      <c r="T485" s="188">
        <f>S485*H485</f>
        <v>0.15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89" t="s">
        <v>244</v>
      </c>
      <c r="AT485" s="189" t="s">
        <v>240</v>
      </c>
      <c r="AU485" s="189" t="s">
        <v>83</v>
      </c>
      <c r="AY485" s="20" t="s">
        <v>238</v>
      </c>
      <c r="BE485" s="190">
        <f>IF(N485="základní",J485,0)</f>
        <v>0</v>
      </c>
      <c r="BF485" s="190">
        <f>IF(N485="snížená",J485,0)</f>
        <v>0</v>
      </c>
      <c r="BG485" s="190">
        <f>IF(N485="zákl. přenesená",J485,0)</f>
        <v>0</v>
      </c>
      <c r="BH485" s="190">
        <f>IF(N485="sníž. přenesená",J485,0)</f>
        <v>0</v>
      </c>
      <c r="BI485" s="190">
        <f>IF(N485="nulová",J485,0)</f>
        <v>0</v>
      </c>
      <c r="BJ485" s="20" t="s">
        <v>81</v>
      </c>
      <c r="BK485" s="190">
        <f>ROUND(I485*H485,2)</f>
        <v>0</v>
      </c>
      <c r="BL485" s="20" t="s">
        <v>244</v>
      </c>
      <c r="BM485" s="189" t="s">
        <v>779</v>
      </c>
    </row>
    <row r="486" spans="1:65" s="2" customFormat="1">
      <c r="A486" s="37"/>
      <c r="B486" s="38"/>
      <c r="C486" s="39"/>
      <c r="D486" s="191" t="s">
        <v>246</v>
      </c>
      <c r="E486" s="39"/>
      <c r="F486" s="192" t="s">
        <v>780</v>
      </c>
      <c r="G486" s="39"/>
      <c r="H486" s="39"/>
      <c r="I486" s="193"/>
      <c r="J486" s="39"/>
      <c r="K486" s="39"/>
      <c r="L486" s="42"/>
      <c r="M486" s="194"/>
      <c r="N486" s="195"/>
      <c r="O486" s="67"/>
      <c r="P486" s="67"/>
      <c r="Q486" s="67"/>
      <c r="R486" s="67"/>
      <c r="S486" s="67"/>
      <c r="T486" s="68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20" t="s">
        <v>246</v>
      </c>
      <c r="AU486" s="20" t="s">
        <v>83</v>
      </c>
    </row>
    <row r="487" spans="1:65" s="13" customFormat="1">
      <c r="B487" s="196"/>
      <c r="C487" s="197"/>
      <c r="D487" s="198" t="s">
        <v>248</v>
      </c>
      <c r="E487" s="199" t="s">
        <v>21</v>
      </c>
      <c r="F487" s="200" t="s">
        <v>294</v>
      </c>
      <c r="G487" s="197"/>
      <c r="H487" s="199" t="s">
        <v>21</v>
      </c>
      <c r="I487" s="201"/>
      <c r="J487" s="197"/>
      <c r="K487" s="197"/>
      <c r="L487" s="202"/>
      <c r="M487" s="203"/>
      <c r="N487" s="204"/>
      <c r="O487" s="204"/>
      <c r="P487" s="204"/>
      <c r="Q487" s="204"/>
      <c r="R487" s="204"/>
      <c r="S487" s="204"/>
      <c r="T487" s="205"/>
      <c r="AT487" s="206" t="s">
        <v>248</v>
      </c>
      <c r="AU487" s="206" t="s">
        <v>83</v>
      </c>
      <c r="AV487" s="13" t="s">
        <v>81</v>
      </c>
      <c r="AW487" s="13" t="s">
        <v>34</v>
      </c>
      <c r="AX487" s="13" t="s">
        <v>73</v>
      </c>
      <c r="AY487" s="206" t="s">
        <v>238</v>
      </c>
    </row>
    <row r="488" spans="1:65" s="14" customFormat="1">
      <c r="B488" s="207"/>
      <c r="C488" s="208"/>
      <c r="D488" s="198" t="s">
        <v>248</v>
      </c>
      <c r="E488" s="209" t="s">
        <v>21</v>
      </c>
      <c r="F488" s="210" t="s">
        <v>83</v>
      </c>
      <c r="G488" s="208"/>
      <c r="H488" s="211">
        <v>2</v>
      </c>
      <c r="I488" s="212"/>
      <c r="J488" s="208"/>
      <c r="K488" s="208"/>
      <c r="L488" s="213"/>
      <c r="M488" s="214"/>
      <c r="N488" s="215"/>
      <c r="O488" s="215"/>
      <c r="P488" s="215"/>
      <c r="Q488" s="215"/>
      <c r="R488" s="215"/>
      <c r="S488" s="215"/>
      <c r="T488" s="216"/>
      <c r="AT488" s="217" t="s">
        <v>248</v>
      </c>
      <c r="AU488" s="217" t="s">
        <v>83</v>
      </c>
      <c r="AV488" s="14" t="s">
        <v>83</v>
      </c>
      <c r="AW488" s="14" t="s">
        <v>34</v>
      </c>
      <c r="AX488" s="14" t="s">
        <v>81</v>
      </c>
      <c r="AY488" s="217" t="s">
        <v>238</v>
      </c>
    </row>
    <row r="489" spans="1:65" s="2" customFormat="1" ht="44.25" customHeight="1">
      <c r="A489" s="37"/>
      <c r="B489" s="38"/>
      <c r="C489" s="178" t="s">
        <v>781</v>
      </c>
      <c r="D489" s="178" t="s">
        <v>240</v>
      </c>
      <c r="E489" s="179" t="s">
        <v>782</v>
      </c>
      <c r="F489" s="180" t="s">
        <v>783</v>
      </c>
      <c r="G489" s="181" t="s">
        <v>145</v>
      </c>
      <c r="H489" s="182">
        <v>7.09</v>
      </c>
      <c r="I489" s="183"/>
      <c r="J489" s="184">
        <f>ROUND(I489*H489,2)</f>
        <v>0</v>
      </c>
      <c r="K489" s="180" t="s">
        <v>243</v>
      </c>
      <c r="L489" s="42"/>
      <c r="M489" s="185" t="s">
        <v>21</v>
      </c>
      <c r="N489" s="186" t="s">
        <v>44</v>
      </c>
      <c r="O489" s="67"/>
      <c r="P489" s="187">
        <f>O489*H489</f>
        <v>0</v>
      </c>
      <c r="Q489" s="187">
        <v>0</v>
      </c>
      <c r="R489" s="187">
        <f>Q489*H489</f>
        <v>0</v>
      </c>
      <c r="S489" s="187">
        <v>7.0000000000000001E-3</v>
      </c>
      <c r="T489" s="188">
        <f>S489*H489</f>
        <v>4.9630000000000001E-2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89" t="s">
        <v>244</v>
      </c>
      <c r="AT489" s="189" t="s">
        <v>240</v>
      </c>
      <c r="AU489" s="189" t="s">
        <v>83</v>
      </c>
      <c r="AY489" s="20" t="s">
        <v>238</v>
      </c>
      <c r="BE489" s="190">
        <f>IF(N489="základní",J489,0)</f>
        <v>0</v>
      </c>
      <c r="BF489" s="190">
        <f>IF(N489="snížená",J489,0)</f>
        <v>0</v>
      </c>
      <c r="BG489" s="190">
        <f>IF(N489="zákl. přenesená",J489,0)</f>
        <v>0</v>
      </c>
      <c r="BH489" s="190">
        <f>IF(N489="sníž. přenesená",J489,0)</f>
        <v>0</v>
      </c>
      <c r="BI489" s="190">
        <f>IF(N489="nulová",J489,0)</f>
        <v>0</v>
      </c>
      <c r="BJ489" s="20" t="s">
        <v>81</v>
      </c>
      <c r="BK489" s="190">
        <f>ROUND(I489*H489,2)</f>
        <v>0</v>
      </c>
      <c r="BL489" s="20" t="s">
        <v>244</v>
      </c>
      <c r="BM489" s="189" t="s">
        <v>784</v>
      </c>
    </row>
    <row r="490" spans="1:65" s="2" customFormat="1">
      <c r="A490" s="37"/>
      <c r="B490" s="38"/>
      <c r="C490" s="39"/>
      <c r="D490" s="191" t="s">
        <v>246</v>
      </c>
      <c r="E490" s="39"/>
      <c r="F490" s="192" t="s">
        <v>785</v>
      </c>
      <c r="G490" s="39"/>
      <c r="H490" s="39"/>
      <c r="I490" s="193"/>
      <c r="J490" s="39"/>
      <c r="K490" s="39"/>
      <c r="L490" s="42"/>
      <c r="M490" s="194"/>
      <c r="N490" s="195"/>
      <c r="O490" s="67"/>
      <c r="P490" s="67"/>
      <c r="Q490" s="67"/>
      <c r="R490" s="67"/>
      <c r="S490" s="67"/>
      <c r="T490" s="68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20" t="s">
        <v>246</v>
      </c>
      <c r="AU490" s="20" t="s">
        <v>83</v>
      </c>
    </row>
    <row r="491" spans="1:65" s="13" customFormat="1">
      <c r="B491" s="196"/>
      <c r="C491" s="197"/>
      <c r="D491" s="198" t="s">
        <v>248</v>
      </c>
      <c r="E491" s="199" t="s">
        <v>21</v>
      </c>
      <c r="F491" s="200" t="s">
        <v>786</v>
      </c>
      <c r="G491" s="197"/>
      <c r="H491" s="199" t="s">
        <v>21</v>
      </c>
      <c r="I491" s="201"/>
      <c r="J491" s="197"/>
      <c r="K491" s="197"/>
      <c r="L491" s="202"/>
      <c r="M491" s="203"/>
      <c r="N491" s="204"/>
      <c r="O491" s="204"/>
      <c r="P491" s="204"/>
      <c r="Q491" s="204"/>
      <c r="R491" s="204"/>
      <c r="S491" s="204"/>
      <c r="T491" s="205"/>
      <c r="AT491" s="206" t="s">
        <v>248</v>
      </c>
      <c r="AU491" s="206" t="s">
        <v>83</v>
      </c>
      <c r="AV491" s="13" t="s">
        <v>81</v>
      </c>
      <c r="AW491" s="13" t="s">
        <v>34</v>
      </c>
      <c r="AX491" s="13" t="s">
        <v>73</v>
      </c>
      <c r="AY491" s="206" t="s">
        <v>238</v>
      </c>
    </row>
    <row r="492" spans="1:65" s="14" customFormat="1">
      <c r="B492" s="207"/>
      <c r="C492" s="208"/>
      <c r="D492" s="198" t="s">
        <v>248</v>
      </c>
      <c r="E492" s="209" t="s">
        <v>21</v>
      </c>
      <c r="F492" s="210" t="s">
        <v>787</v>
      </c>
      <c r="G492" s="208"/>
      <c r="H492" s="211">
        <v>7.09</v>
      </c>
      <c r="I492" s="212"/>
      <c r="J492" s="208"/>
      <c r="K492" s="208"/>
      <c r="L492" s="213"/>
      <c r="M492" s="214"/>
      <c r="N492" s="215"/>
      <c r="O492" s="215"/>
      <c r="P492" s="215"/>
      <c r="Q492" s="215"/>
      <c r="R492" s="215"/>
      <c r="S492" s="215"/>
      <c r="T492" s="216"/>
      <c r="AT492" s="217" t="s">
        <v>248</v>
      </c>
      <c r="AU492" s="217" t="s">
        <v>83</v>
      </c>
      <c r="AV492" s="14" t="s">
        <v>83</v>
      </c>
      <c r="AW492" s="14" t="s">
        <v>34</v>
      </c>
      <c r="AX492" s="14" t="s">
        <v>81</v>
      </c>
      <c r="AY492" s="217" t="s">
        <v>238</v>
      </c>
    </row>
    <row r="493" spans="1:65" s="2" customFormat="1" ht="37.9" customHeight="1">
      <c r="A493" s="37"/>
      <c r="B493" s="38"/>
      <c r="C493" s="178" t="s">
        <v>788</v>
      </c>
      <c r="D493" s="178" t="s">
        <v>240</v>
      </c>
      <c r="E493" s="179" t="s">
        <v>789</v>
      </c>
      <c r="F493" s="180" t="s">
        <v>790</v>
      </c>
      <c r="G493" s="181" t="s">
        <v>145</v>
      </c>
      <c r="H493" s="182">
        <v>3.06</v>
      </c>
      <c r="I493" s="183"/>
      <c r="J493" s="184">
        <f>ROUND(I493*H493,2)</f>
        <v>0</v>
      </c>
      <c r="K493" s="180" t="s">
        <v>243</v>
      </c>
      <c r="L493" s="42"/>
      <c r="M493" s="185" t="s">
        <v>21</v>
      </c>
      <c r="N493" s="186" t="s">
        <v>44</v>
      </c>
      <c r="O493" s="67"/>
      <c r="P493" s="187">
        <f>O493*H493</f>
        <v>0</v>
      </c>
      <c r="Q493" s="187">
        <v>0</v>
      </c>
      <c r="R493" s="187">
        <f>Q493*H493</f>
        <v>0</v>
      </c>
      <c r="S493" s="187">
        <v>8.1000000000000003E-2</v>
      </c>
      <c r="T493" s="188">
        <f>S493*H493</f>
        <v>0.24786000000000002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89" t="s">
        <v>244</v>
      </c>
      <c r="AT493" s="189" t="s">
        <v>240</v>
      </c>
      <c r="AU493" s="189" t="s">
        <v>83</v>
      </c>
      <c r="AY493" s="20" t="s">
        <v>238</v>
      </c>
      <c r="BE493" s="190">
        <f>IF(N493="základní",J493,0)</f>
        <v>0</v>
      </c>
      <c r="BF493" s="190">
        <f>IF(N493="snížená",J493,0)</f>
        <v>0</v>
      </c>
      <c r="BG493" s="190">
        <f>IF(N493="zákl. přenesená",J493,0)</f>
        <v>0</v>
      </c>
      <c r="BH493" s="190">
        <f>IF(N493="sníž. přenesená",J493,0)</f>
        <v>0</v>
      </c>
      <c r="BI493" s="190">
        <f>IF(N493="nulová",J493,0)</f>
        <v>0</v>
      </c>
      <c r="BJ493" s="20" t="s">
        <v>81</v>
      </c>
      <c r="BK493" s="190">
        <f>ROUND(I493*H493,2)</f>
        <v>0</v>
      </c>
      <c r="BL493" s="20" t="s">
        <v>244</v>
      </c>
      <c r="BM493" s="189" t="s">
        <v>791</v>
      </c>
    </row>
    <row r="494" spans="1:65" s="2" customFormat="1">
      <c r="A494" s="37"/>
      <c r="B494" s="38"/>
      <c r="C494" s="39"/>
      <c r="D494" s="191" t="s">
        <v>246</v>
      </c>
      <c r="E494" s="39"/>
      <c r="F494" s="192" t="s">
        <v>792</v>
      </c>
      <c r="G494" s="39"/>
      <c r="H494" s="39"/>
      <c r="I494" s="193"/>
      <c r="J494" s="39"/>
      <c r="K494" s="39"/>
      <c r="L494" s="42"/>
      <c r="M494" s="194"/>
      <c r="N494" s="195"/>
      <c r="O494" s="67"/>
      <c r="P494" s="67"/>
      <c r="Q494" s="67"/>
      <c r="R494" s="67"/>
      <c r="S494" s="67"/>
      <c r="T494" s="68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20" t="s">
        <v>246</v>
      </c>
      <c r="AU494" s="20" t="s">
        <v>83</v>
      </c>
    </row>
    <row r="495" spans="1:65" s="13" customFormat="1">
      <c r="B495" s="196"/>
      <c r="C495" s="197"/>
      <c r="D495" s="198" t="s">
        <v>248</v>
      </c>
      <c r="E495" s="199" t="s">
        <v>21</v>
      </c>
      <c r="F495" s="200" t="s">
        <v>793</v>
      </c>
      <c r="G495" s="197"/>
      <c r="H495" s="199" t="s">
        <v>21</v>
      </c>
      <c r="I495" s="201"/>
      <c r="J495" s="197"/>
      <c r="K495" s="197"/>
      <c r="L495" s="202"/>
      <c r="M495" s="203"/>
      <c r="N495" s="204"/>
      <c r="O495" s="204"/>
      <c r="P495" s="204"/>
      <c r="Q495" s="204"/>
      <c r="R495" s="204"/>
      <c r="S495" s="204"/>
      <c r="T495" s="205"/>
      <c r="AT495" s="206" t="s">
        <v>248</v>
      </c>
      <c r="AU495" s="206" t="s">
        <v>83</v>
      </c>
      <c r="AV495" s="13" t="s">
        <v>81</v>
      </c>
      <c r="AW495" s="13" t="s">
        <v>34</v>
      </c>
      <c r="AX495" s="13" t="s">
        <v>73</v>
      </c>
      <c r="AY495" s="206" t="s">
        <v>238</v>
      </c>
    </row>
    <row r="496" spans="1:65" s="14" customFormat="1">
      <c r="B496" s="207"/>
      <c r="C496" s="208"/>
      <c r="D496" s="198" t="s">
        <v>248</v>
      </c>
      <c r="E496" s="209" t="s">
        <v>21</v>
      </c>
      <c r="F496" s="210" t="s">
        <v>419</v>
      </c>
      <c r="G496" s="208"/>
      <c r="H496" s="211">
        <v>3.06</v>
      </c>
      <c r="I496" s="212"/>
      <c r="J496" s="208"/>
      <c r="K496" s="208"/>
      <c r="L496" s="213"/>
      <c r="M496" s="214"/>
      <c r="N496" s="215"/>
      <c r="O496" s="215"/>
      <c r="P496" s="215"/>
      <c r="Q496" s="215"/>
      <c r="R496" s="215"/>
      <c r="S496" s="215"/>
      <c r="T496" s="216"/>
      <c r="AT496" s="217" t="s">
        <v>248</v>
      </c>
      <c r="AU496" s="217" t="s">
        <v>83</v>
      </c>
      <c r="AV496" s="14" t="s">
        <v>83</v>
      </c>
      <c r="AW496" s="14" t="s">
        <v>34</v>
      </c>
      <c r="AX496" s="14" t="s">
        <v>81</v>
      </c>
      <c r="AY496" s="217" t="s">
        <v>238</v>
      </c>
    </row>
    <row r="497" spans="1:65" s="2" customFormat="1" ht="44.25" customHeight="1">
      <c r="A497" s="37"/>
      <c r="B497" s="38"/>
      <c r="C497" s="178" t="s">
        <v>794</v>
      </c>
      <c r="D497" s="178" t="s">
        <v>240</v>
      </c>
      <c r="E497" s="179" t="s">
        <v>795</v>
      </c>
      <c r="F497" s="180" t="s">
        <v>796</v>
      </c>
      <c r="G497" s="181" t="s">
        <v>145</v>
      </c>
      <c r="H497" s="182">
        <v>1.2</v>
      </c>
      <c r="I497" s="183"/>
      <c r="J497" s="184">
        <f>ROUND(I497*H497,2)</f>
        <v>0</v>
      </c>
      <c r="K497" s="180" t="s">
        <v>243</v>
      </c>
      <c r="L497" s="42"/>
      <c r="M497" s="185" t="s">
        <v>21</v>
      </c>
      <c r="N497" s="186" t="s">
        <v>44</v>
      </c>
      <c r="O497" s="67"/>
      <c r="P497" s="187">
        <f>O497*H497</f>
        <v>0</v>
      </c>
      <c r="Q497" s="187">
        <v>2.0000000000000001E-4</v>
      </c>
      <c r="R497" s="187">
        <f>Q497*H497</f>
        <v>2.4000000000000001E-4</v>
      </c>
      <c r="S497" s="187">
        <v>0</v>
      </c>
      <c r="T497" s="188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89" t="s">
        <v>244</v>
      </c>
      <c r="AT497" s="189" t="s">
        <v>240</v>
      </c>
      <c r="AU497" s="189" t="s">
        <v>83</v>
      </c>
      <c r="AY497" s="20" t="s">
        <v>238</v>
      </c>
      <c r="BE497" s="190">
        <f>IF(N497="základní",J497,0)</f>
        <v>0</v>
      </c>
      <c r="BF497" s="190">
        <f>IF(N497="snížená",J497,0)</f>
        <v>0</v>
      </c>
      <c r="BG497" s="190">
        <f>IF(N497="zákl. přenesená",J497,0)</f>
        <v>0</v>
      </c>
      <c r="BH497" s="190">
        <f>IF(N497="sníž. přenesená",J497,0)</f>
        <v>0</v>
      </c>
      <c r="BI497" s="190">
        <f>IF(N497="nulová",J497,0)</f>
        <v>0</v>
      </c>
      <c r="BJ497" s="20" t="s">
        <v>81</v>
      </c>
      <c r="BK497" s="190">
        <f>ROUND(I497*H497,2)</f>
        <v>0</v>
      </c>
      <c r="BL497" s="20" t="s">
        <v>244</v>
      </c>
      <c r="BM497" s="189" t="s">
        <v>797</v>
      </c>
    </row>
    <row r="498" spans="1:65" s="2" customFormat="1">
      <c r="A498" s="37"/>
      <c r="B498" s="38"/>
      <c r="C498" s="39"/>
      <c r="D498" s="191" t="s">
        <v>246</v>
      </c>
      <c r="E498" s="39"/>
      <c r="F498" s="192" t="s">
        <v>798</v>
      </c>
      <c r="G498" s="39"/>
      <c r="H498" s="39"/>
      <c r="I498" s="193"/>
      <c r="J498" s="39"/>
      <c r="K498" s="39"/>
      <c r="L498" s="42"/>
      <c r="M498" s="194"/>
      <c r="N498" s="195"/>
      <c r="O498" s="67"/>
      <c r="P498" s="67"/>
      <c r="Q498" s="67"/>
      <c r="R498" s="67"/>
      <c r="S498" s="67"/>
      <c r="T498" s="68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20" t="s">
        <v>246</v>
      </c>
      <c r="AU498" s="20" t="s">
        <v>83</v>
      </c>
    </row>
    <row r="499" spans="1:65" s="13" customFormat="1" ht="22.5">
      <c r="B499" s="196"/>
      <c r="C499" s="197"/>
      <c r="D499" s="198" t="s">
        <v>248</v>
      </c>
      <c r="E499" s="199" t="s">
        <v>21</v>
      </c>
      <c r="F499" s="200" t="s">
        <v>799</v>
      </c>
      <c r="G499" s="197"/>
      <c r="H499" s="199" t="s">
        <v>21</v>
      </c>
      <c r="I499" s="201"/>
      <c r="J499" s="197"/>
      <c r="K499" s="197"/>
      <c r="L499" s="202"/>
      <c r="M499" s="203"/>
      <c r="N499" s="204"/>
      <c r="O499" s="204"/>
      <c r="P499" s="204"/>
      <c r="Q499" s="204"/>
      <c r="R499" s="204"/>
      <c r="S499" s="204"/>
      <c r="T499" s="205"/>
      <c r="AT499" s="206" t="s">
        <v>248</v>
      </c>
      <c r="AU499" s="206" t="s">
        <v>83</v>
      </c>
      <c r="AV499" s="13" t="s">
        <v>81</v>
      </c>
      <c r="AW499" s="13" t="s">
        <v>34</v>
      </c>
      <c r="AX499" s="13" t="s">
        <v>73</v>
      </c>
      <c r="AY499" s="206" t="s">
        <v>238</v>
      </c>
    </row>
    <row r="500" spans="1:65" s="14" customFormat="1">
      <c r="B500" s="207"/>
      <c r="C500" s="208"/>
      <c r="D500" s="198" t="s">
        <v>248</v>
      </c>
      <c r="E500" s="209" t="s">
        <v>21</v>
      </c>
      <c r="F500" s="210" t="s">
        <v>800</v>
      </c>
      <c r="G500" s="208"/>
      <c r="H500" s="211">
        <v>1.2</v>
      </c>
      <c r="I500" s="212"/>
      <c r="J500" s="208"/>
      <c r="K500" s="208"/>
      <c r="L500" s="213"/>
      <c r="M500" s="214"/>
      <c r="N500" s="215"/>
      <c r="O500" s="215"/>
      <c r="P500" s="215"/>
      <c r="Q500" s="215"/>
      <c r="R500" s="215"/>
      <c r="S500" s="215"/>
      <c r="T500" s="216"/>
      <c r="AT500" s="217" t="s">
        <v>248</v>
      </c>
      <c r="AU500" s="217" t="s">
        <v>83</v>
      </c>
      <c r="AV500" s="14" t="s">
        <v>83</v>
      </c>
      <c r="AW500" s="14" t="s">
        <v>34</v>
      </c>
      <c r="AX500" s="14" t="s">
        <v>81</v>
      </c>
      <c r="AY500" s="217" t="s">
        <v>238</v>
      </c>
    </row>
    <row r="501" spans="1:65" s="2" customFormat="1" ht="24.2" customHeight="1">
      <c r="A501" s="37"/>
      <c r="B501" s="38"/>
      <c r="C501" s="178" t="s">
        <v>801</v>
      </c>
      <c r="D501" s="178" t="s">
        <v>240</v>
      </c>
      <c r="E501" s="179" t="s">
        <v>802</v>
      </c>
      <c r="F501" s="180" t="s">
        <v>803</v>
      </c>
      <c r="G501" s="181" t="s">
        <v>145</v>
      </c>
      <c r="H501" s="182">
        <v>4</v>
      </c>
      <c r="I501" s="183"/>
      <c r="J501" s="184">
        <f>ROUND(I501*H501,2)</f>
        <v>0</v>
      </c>
      <c r="K501" s="180" t="s">
        <v>243</v>
      </c>
      <c r="L501" s="42"/>
      <c r="M501" s="185" t="s">
        <v>21</v>
      </c>
      <c r="N501" s="186" t="s">
        <v>44</v>
      </c>
      <c r="O501" s="67"/>
      <c r="P501" s="187">
        <f>O501*H501</f>
        <v>0</v>
      </c>
      <c r="Q501" s="187">
        <v>0</v>
      </c>
      <c r="R501" s="187">
        <f>Q501*H501</f>
        <v>0</v>
      </c>
      <c r="S501" s="187">
        <v>0</v>
      </c>
      <c r="T501" s="188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89" t="s">
        <v>244</v>
      </c>
      <c r="AT501" s="189" t="s">
        <v>240</v>
      </c>
      <c r="AU501" s="189" t="s">
        <v>83</v>
      </c>
      <c r="AY501" s="20" t="s">
        <v>238</v>
      </c>
      <c r="BE501" s="190">
        <f>IF(N501="základní",J501,0)</f>
        <v>0</v>
      </c>
      <c r="BF501" s="190">
        <f>IF(N501="snížená",J501,0)</f>
        <v>0</v>
      </c>
      <c r="BG501" s="190">
        <f>IF(N501="zákl. přenesená",J501,0)</f>
        <v>0</v>
      </c>
      <c r="BH501" s="190">
        <f>IF(N501="sníž. přenesená",J501,0)</f>
        <v>0</v>
      </c>
      <c r="BI501" s="190">
        <f>IF(N501="nulová",J501,0)</f>
        <v>0</v>
      </c>
      <c r="BJ501" s="20" t="s">
        <v>81</v>
      </c>
      <c r="BK501" s="190">
        <f>ROUND(I501*H501,2)</f>
        <v>0</v>
      </c>
      <c r="BL501" s="20" t="s">
        <v>244</v>
      </c>
      <c r="BM501" s="189" t="s">
        <v>804</v>
      </c>
    </row>
    <row r="502" spans="1:65" s="2" customFormat="1">
      <c r="A502" s="37"/>
      <c r="B502" s="38"/>
      <c r="C502" s="39"/>
      <c r="D502" s="191" t="s">
        <v>246</v>
      </c>
      <c r="E502" s="39"/>
      <c r="F502" s="192" t="s">
        <v>805</v>
      </c>
      <c r="G502" s="39"/>
      <c r="H502" s="39"/>
      <c r="I502" s="193"/>
      <c r="J502" s="39"/>
      <c r="K502" s="39"/>
      <c r="L502" s="42"/>
      <c r="M502" s="194"/>
      <c r="N502" s="195"/>
      <c r="O502" s="67"/>
      <c r="P502" s="67"/>
      <c r="Q502" s="67"/>
      <c r="R502" s="67"/>
      <c r="S502" s="67"/>
      <c r="T502" s="68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20" t="s">
        <v>246</v>
      </c>
      <c r="AU502" s="20" t="s">
        <v>83</v>
      </c>
    </row>
    <row r="503" spans="1:65" s="13" customFormat="1">
      <c r="B503" s="196"/>
      <c r="C503" s="197"/>
      <c r="D503" s="198" t="s">
        <v>248</v>
      </c>
      <c r="E503" s="199" t="s">
        <v>21</v>
      </c>
      <c r="F503" s="200" t="s">
        <v>294</v>
      </c>
      <c r="G503" s="197"/>
      <c r="H503" s="199" t="s">
        <v>21</v>
      </c>
      <c r="I503" s="201"/>
      <c r="J503" s="197"/>
      <c r="K503" s="197"/>
      <c r="L503" s="202"/>
      <c r="M503" s="203"/>
      <c r="N503" s="204"/>
      <c r="O503" s="204"/>
      <c r="P503" s="204"/>
      <c r="Q503" s="204"/>
      <c r="R503" s="204"/>
      <c r="S503" s="204"/>
      <c r="T503" s="205"/>
      <c r="AT503" s="206" t="s">
        <v>248</v>
      </c>
      <c r="AU503" s="206" t="s">
        <v>83</v>
      </c>
      <c r="AV503" s="13" t="s">
        <v>81</v>
      </c>
      <c r="AW503" s="13" t="s">
        <v>34</v>
      </c>
      <c r="AX503" s="13" t="s">
        <v>73</v>
      </c>
      <c r="AY503" s="206" t="s">
        <v>238</v>
      </c>
    </row>
    <row r="504" spans="1:65" s="14" customFormat="1">
      <c r="B504" s="207"/>
      <c r="C504" s="208"/>
      <c r="D504" s="198" t="s">
        <v>248</v>
      </c>
      <c r="E504" s="209" t="s">
        <v>21</v>
      </c>
      <c r="F504" s="210" t="s">
        <v>806</v>
      </c>
      <c r="G504" s="208"/>
      <c r="H504" s="211">
        <v>4</v>
      </c>
      <c r="I504" s="212"/>
      <c r="J504" s="208"/>
      <c r="K504" s="208"/>
      <c r="L504" s="213"/>
      <c r="M504" s="214"/>
      <c r="N504" s="215"/>
      <c r="O504" s="215"/>
      <c r="P504" s="215"/>
      <c r="Q504" s="215"/>
      <c r="R504" s="215"/>
      <c r="S504" s="215"/>
      <c r="T504" s="216"/>
      <c r="AT504" s="217" t="s">
        <v>248</v>
      </c>
      <c r="AU504" s="217" t="s">
        <v>83</v>
      </c>
      <c r="AV504" s="14" t="s">
        <v>83</v>
      </c>
      <c r="AW504" s="14" t="s">
        <v>34</v>
      </c>
      <c r="AX504" s="14" t="s">
        <v>81</v>
      </c>
      <c r="AY504" s="217" t="s">
        <v>238</v>
      </c>
    </row>
    <row r="505" spans="1:65" s="2" customFormat="1" ht="24.2" customHeight="1">
      <c r="A505" s="37"/>
      <c r="B505" s="38"/>
      <c r="C505" s="178" t="s">
        <v>807</v>
      </c>
      <c r="D505" s="178" t="s">
        <v>240</v>
      </c>
      <c r="E505" s="179" t="s">
        <v>808</v>
      </c>
      <c r="F505" s="180" t="s">
        <v>809</v>
      </c>
      <c r="G505" s="181" t="s">
        <v>145</v>
      </c>
      <c r="H505" s="182">
        <v>4</v>
      </c>
      <c r="I505" s="183"/>
      <c r="J505" s="184">
        <f>ROUND(I505*H505,2)</f>
        <v>0</v>
      </c>
      <c r="K505" s="180" t="s">
        <v>243</v>
      </c>
      <c r="L505" s="42"/>
      <c r="M505" s="185" t="s">
        <v>21</v>
      </c>
      <c r="N505" s="186" t="s">
        <v>44</v>
      </c>
      <c r="O505" s="67"/>
      <c r="P505" s="187">
        <f>O505*H505</f>
        <v>0</v>
      </c>
      <c r="Q505" s="187">
        <v>1.0000000000000001E-5</v>
      </c>
      <c r="R505" s="187">
        <f>Q505*H505</f>
        <v>4.0000000000000003E-5</v>
      </c>
      <c r="S505" s="187">
        <v>0</v>
      </c>
      <c r="T505" s="188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89" t="s">
        <v>244</v>
      </c>
      <c r="AT505" s="189" t="s">
        <v>240</v>
      </c>
      <c r="AU505" s="189" t="s">
        <v>83</v>
      </c>
      <c r="AY505" s="20" t="s">
        <v>238</v>
      </c>
      <c r="BE505" s="190">
        <f>IF(N505="základní",J505,0)</f>
        <v>0</v>
      </c>
      <c r="BF505" s="190">
        <f>IF(N505="snížená",J505,0)</f>
        <v>0</v>
      </c>
      <c r="BG505" s="190">
        <f>IF(N505="zákl. přenesená",J505,0)</f>
        <v>0</v>
      </c>
      <c r="BH505" s="190">
        <f>IF(N505="sníž. přenesená",J505,0)</f>
        <v>0</v>
      </c>
      <c r="BI505" s="190">
        <f>IF(N505="nulová",J505,0)</f>
        <v>0</v>
      </c>
      <c r="BJ505" s="20" t="s">
        <v>81</v>
      </c>
      <c r="BK505" s="190">
        <f>ROUND(I505*H505,2)</f>
        <v>0</v>
      </c>
      <c r="BL505" s="20" t="s">
        <v>244</v>
      </c>
      <c r="BM505" s="189" t="s">
        <v>810</v>
      </c>
    </row>
    <row r="506" spans="1:65" s="2" customFormat="1">
      <c r="A506" s="37"/>
      <c r="B506" s="38"/>
      <c r="C506" s="39"/>
      <c r="D506" s="191" t="s">
        <v>246</v>
      </c>
      <c r="E506" s="39"/>
      <c r="F506" s="192" t="s">
        <v>811</v>
      </c>
      <c r="G506" s="39"/>
      <c r="H506" s="39"/>
      <c r="I506" s="193"/>
      <c r="J506" s="39"/>
      <c r="K506" s="39"/>
      <c r="L506" s="42"/>
      <c r="M506" s="194"/>
      <c r="N506" s="195"/>
      <c r="O506" s="67"/>
      <c r="P506" s="67"/>
      <c r="Q506" s="67"/>
      <c r="R506" s="67"/>
      <c r="S506" s="67"/>
      <c r="T506" s="68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20" t="s">
        <v>246</v>
      </c>
      <c r="AU506" s="20" t="s">
        <v>83</v>
      </c>
    </row>
    <row r="507" spans="1:65" s="13" customFormat="1">
      <c r="B507" s="196"/>
      <c r="C507" s="197"/>
      <c r="D507" s="198" t="s">
        <v>248</v>
      </c>
      <c r="E507" s="199" t="s">
        <v>21</v>
      </c>
      <c r="F507" s="200" t="s">
        <v>294</v>
      </c>
      <c r="G507" s="197"/>
      <c r="H507" s="199" t="s">
        <v>21</v>
      </c>
      <c r="I507" s="201"/>
      <c r="J507" s="197"/>
      <c r="K507" s="197"/>
      <c r="L507" s="202"/>
      <c r="M507" s="203"/>
      <c r="N507" s="204"/>
      <c r="O507" s="204"/>
      <c r="P507" s="204"/>
      <c r="Q507" s="204"/>
      <c r="R507" s="204"/>
      <c r="S507" s="204"/>
      <c r="T507" s="205"/>
      <c r="AT507" s="206" t="s">
        <v>248</v>
      </c>
      <c r="AU507" s="206" t="s">
        <v>83</v>
      </c>
      <c r="AV507" s="13" t="s">
        <v>81</v>
      </c>
      <c r="AW507" s="13" t="s">
        <v>34</v>
      </c>
      <c r="AX507" s="13" t="s">
        <v>73</v>
      </c>
      <c r="AY507" s="206" t="s">
        <v>238</v>
      </c>
    </row>
    <row r="508" spans="1:65" s="14" customFormat="1">
      <c r="B508" s="207"/>
      <c r="C508" s="208"/>
      <c r="D508" s="198" t="s">
        <v>248</v>
      </c>
      <c r="E508" s="209" t="s">
        <v>21</v>
      </c>
      <c r="F508" s="210" t="s">
        <v>806</v>
      </c>
      <c r="G508" s="208"/>
      <c r="H508" s="211">
        <v>4</v>
      </c>
      <c r="I508" s="212"/>
      <c r="J508" s="208"/>
      <c r="K508" s="208"/>
      <c r="L508" s="213"/>
      <c r="M508" s="214"/>
      <c r="N508" s="215"/>
      <c r="O508" s="215"/>
      <c r="P508" s="215"/>
      <c r="Q508" s="215"/>
      <c r="R508" s="215"/>
      <c r="S508" s="215"/>
      <c r="T508" s="216"/>
      <c r="AT508" s="217" t="s">
        <v>248</v>
      </c>
      <c r="AU508" s="217" t="s">
        <v>83</v>
      </c>
      <c r="AV508" s="14" t="s">
        <v>83</v>
      </c>
      <c r="AW508" s="14" t="s">
        <v>34</v>
      </c>
      <c r="AX508" s="14" t="s">
        <v>81</v>
      </c>
      <c r="AY508" s="217" t="s">
        <v>238</v>
      </c>
    </row>
    <row r="509" spans="1:65" s="2" customFormat="1" ht="44.25" customHeight="1">
      <c r="A509" s="37"/>
      <c r="B509" s="38"/>
      <c r="C509" s="178" t="s">
        <v>812</v>
      </c>
      <c r="D509" s="178" t="s">
        <v>240</v>
      </c>
      <c r="E509" s="179" t="s">
        <v>813</v>
      </c>
      <c r="F509" s="180" t="s">
        <v>814</v>
      </c>
      <c r="G509" s="181" t="s">
        <v>103</v>
      </c>
      <c r="H509" s="182">
        <v>91.649000000000001</v>
      </c>
      <c r="I509" s="183"/>
      <c r="J509" s="184">
        <f>ROUND(I509*H509,2)</f>
        <v>0</v>
      </c>
      <c r="K509" s="180" t="s">
        <v>243</v>
      </c>
      <c r="L509" s="42"/>
      <c r="M509" s="185" t="s">
        <v>21</v>
      </c>
      <c r="N509" s="186" t="s">
        <v>44</v>
      </c>
      <c r="O509" s="67"/>
      <c r="P509" s="187">
        <f>O509*H509</f>
        <v>0</v>
      </c>
      <c r="Q509" s="187">
        <v>0</v>
      </c>
      <c r="R509" s="187">
        <f>Q509*H509</f>
        <v>0</v>
      </c>
      <c r="S509" s="187">
        <v>4.5999999999999999E-2</v>
      </c>
      <c r="T509" s="188">
        <f>S509*H509</f>
        <v>4.2158540000000002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89" t="s">
        <v>244</v>
      </c>
      <c r="AT509" s="189" t="s">
        <v>240</v>
      </c>
      <c r="AU509" s="189" t="s">
        <v>83</v>
      </c>
      <c r="AY509" s="20" t="s">
        <v>238</v>
      </c>
      <c r="BE509" s="190">
        <f>IF(N509="základní",J509,0)</f>
        <v>0</v>
      </c>
      <c r="BF509" s="190">
        <f>IF(N509="snížená",J509,0)</f>
        <v>0</v>
      </c>
      <c r="BG509" s="190">
        <f>IF(N509="zákl. přenesená",J509,0)</f>
        <v>0</v>
      </c>
      <c r="BH509" s="190">
        <f>IF(N509="sníž. přenesená",J509,0)</f>
        <v>0</v>
      </c>
      <c r="BI509" s="190">
        <f>IF(N509="nulová",J509,0)</f>
        <v>0</v>
      </c>
      <c r="BJ509" s="20" t="s">
        <v>81</v>
      </c>
      <c r="BK509" s="190">
        <f>ROUND(I509*H509,2)</f>
        <v>0</v>
      </c>
      <c r="BL509" s="20" t="s">
        <v>244</v>
      </c>
      <c r="BM509" s="189" t="s">
        <v>815</v>
      </c>
    </row>
    <row r="510" spans="1:65" s="2" customFormat="1">
      <c r="A510" s="37"/>
      <c r="B510" s="38"/>
      <c r="C510" s="39"/>
      <c r="D510" s="191" t="s">
        <v>246</v>
      </c>
      <c r="E510" s="39"/>
      <c r="F510" s="192" t="s">
        <v>816</v>
      </c>
      <c r="G510" s="39"/>
      <c r="H510" s="39"/>
      <c r="I510" s="193"/>
      <c r="J510" s="39"/>
      <c r="K510" s="39"/>
      <c r="L510" s="42"/>
      <c r="M510" s="194"/>
      <c r="N510" s="195"/>
      <c r="O510" s="67"/>
      <c r="P510" s="67"/>
      <c r="Q510" s="67"/>
      <c r="R510" s="67"/>
      <c r="S510" s="67"/>
      <c r="T510" s="68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20" t="s">
        <v>246</v>
      </c>
      <c r="AU510" s="20" t="s">
        <v>83</v>
      </c>
    </row>
    <row r="511" spans="1:65" s="14" customFormat="1">
      <c r="B511" s="207"/>
      <c r="C511" s="208"/>
      <c r="D511" s="198" t="s">
        <v>248</v>
      </c>
      <c r="E511" s="209" t="s">
        <v>21</v>
      </c>
      <c r="F511" s="210" t="s">
        <v>817</v>
      </c>
      <c r="G511" s="208"/>
      <c r="H511" s="211">
        <v>91.649000000000001</v>
      </c>
      <c r="I511" s="212"/>
      <c r="J511" s="208"/>
      <c r="K511" s="208"/>
      <c r="L511" s="213"/>
      <c r="M511" s="214"/>
      <c r="N511" s="215"/>
      <c r="O511" s="215"/>
      <c r="P511" s="215"/>
      <c r="Q511" s="215"/>
      <c r="R511" s="215"/>
      <c r="S511" s="215"/>
      <c r="T511" s="216"/>
      <c r="AT511" s="217" t="s">
        <v>248</v>
      </c>
      <c r="AU511" s="217" t="s">
        <v>83</v>
      </c>
      <c r="AV511" s="14" t="s">
        <v>83</v>
      </c>
      <c r="AW511" s="14" t="s">
        <v>34</v>
      </c>
      <c r="AX511" s="14" t="s">
        <v>81</v>
      </c>
      <c r="AY511" s="217" t="s">
        <v>238</v>
      </c>
    </row>
    <row r="512" spans="1:65" s="2" customFormat="1" ht="44.25" customHeight="1">
      <c r="A512" s="37"/>
      <c r="B512" s="38"/>
      <c r="C512" s="178" t="s">
        <v>818</v>
      </c>
      <c r="D512" s="178" t="s">
        <v>240</v>
      </c>
      <c r="E512" s="179" t="s">
        <v>819</v>
      </c>
      <c r="F512" s="180" t="s">
        <v>820</v>
      </c>
      <c r="G512" s="181" t="s">
        <v>103</v>
      </c>
      <c r="H512" s="182">
        <v>50.698</v>
      </c>
      <c r="I512" s="183"/>
      <c r="J512" s="184">
        <f>ROUND(I512*H512,2)</f>
        <v>0</v>
      </c>
      <c r="K512" s="180" t="s">
        <v>243</v>
      </c>
      <c r="L512" s="42"/>
      <c r="M512" s="185" t="s">
        <v>21</v>
      </c>
      <c r="N512" s="186" t="s">
        <v>44</v>
      </c>
      <c r="O512" s="67"/>
      <c r="P512" s="187">
        <f>O512*H512</f>
        <v>0</v>
      </c>
      <c r="Q512" s="187">
        <v>0</v>
      </c>
      <c r="R512" s="187">
        <f>Q512*H512</f>
        <v>0</v>
      </c>
      <c r="S512" s="187">
        <v>5.8999999999999997E-2</v>
      </c>
      <c r="T512" s="188">
        <f>S512*H512</f>
        <v>2.9911819999999998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89" t="s">
        <v>244</v>
      </c>
      <c r="AT512" s="189" t="s">
        <v>240</v>
      </c>
      <c r="AU512" s="189" t="s">
        <v>83</v>
      </c>
      <c r="AY512" s="20" t="s">
        <v>238</v>
      </c>
      <c r="BE512" s="190">
        <f>IF(N512="základní",J512,0)</f>
        <v>0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20" t="s">
        <v>81</v>
      </c>
      <c r="BK512" s="190">
        <f>ROUND(I512*H512,2)</f>
        <v>0</v>
      </c>
      <c r="BL512" s="20" t="s">
        <v>244</v>
      </c>
      <c r="BM512" s="189" t="s">
        <v>821</v>
      </c>
    </row>
    <row r="513" spans="1:65" s="2" customFormat="1">
      <c r="A513" s="37"/>
      <c r="B513" s="38"/>
      <c r="C513" s="39"/>
      <c r="D513" s="191" t="s">
        <v>246</v>
      </c>
      <c r="E513" s="39"/>
      <c r="F513" s="192" t="s">
        <v>822</v>
      </c>
      <c r="G513" s="39"/>
      <c r="H513" s="39"/>
      <c r="I513" s="193"/>
      <c r="J513" s="39"/>
      <c r="K513" s="39"/>
      <c r="L513" s="42"/>
      <c r="M513" s="194"/>
      <c r="N513" s="195"/>
      <c r="O513" s="67"/>
      <c r="P513" s="67"/>
      <c r="Q513" s="67"/>
      <c r="R513" s="67"/>
      <c r="S513" s="67"/>
      <c r="T513" s="68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20" t="s">
        <v>246</v>
      </c>
      <c r="AU513" s="20" t="s">
        <v>83</v>
      </c>
    </row>
    <row r="514" spans="1:65" s="14" customFormat="1">
      <c r="B514" s="207"/>
      <c r="C514" s="208"/>
      <c r="D514" s="198" t="s">
        <v>248</v>
      </c>
      <c r="E514" s="209" t="s">
        <v>21</v>
      </c>
      <c r="F514" s="210" t="s">
        <v>527</v>
      </c>
      <c r="G514" s="208"/>
      <c r="H514" s="211">
        <v>50.698</v>
      </c>
      <c r="I514" s="212"/>
      <c r="J514" s="208"/>
      <c r="K514" s="208"/>
      <c r="L514" s="213"/>
      <c r="M514" s="214"/>
      <c r="N514" s="215"/>
      <c r="O514" s="215"/>
      <c r="P514" s="215"/>
      <c r="Q514" s="215"/>
      <c r="R514" s="215"/>
      <c r="S514" s="215"/>
      <c r="T514" s="216"/>
      <c r="AT514" s="217" t="s">
        <v>248</v>
      </c>
      <c r="AU514" s="217" t="s">
        <v>83</v>
      </c>
      <c r="AV514" s="14" t="s">
        <v>83</v>
      </c>
      <c r="AW514" s="14" t="s">
        <v>34</v>
      </c>
      <c r="AX514" s="14" t="s">
        <v>81</v>
      </c>
      <c r="AY514" s="217" t="s">
        <v>238</v>
      </c>
    </row>
    <row r="515" spans="1:65" s="2" customFormat="1" ht="37.9" customHeight="1">
      <c r="A515" s="37"/>
      <c r="B515" s="38"/>
      <c r="C515" s="178" t="s">
        <v>823</v>
      </c>
      <c r="D515" s="178" t="s">
        <v>240</v>
      </c>
      <c r="E515" s="179" t="s">
        <v>824</v>
      </c>
      <c r="F515" s="180" t="s">
        <v>825</v>
      </c>
      <c r="G515" s="181" t="s">
        <v>103</v>
      </c>
      <c r="H515" s="182">
        <v>2.468</v>
      </c>
      <c r="I515" s="183"/>
      <c r="J515" s="184">
        <f>ROUND(I515*H515,2)</f>
        <v>0</v>
      </c>
      <c r="K515" s="180" t="s">
        <v>243</v>
      </c>
      <c r="L515" s="42"/>
      <c r="M515" s="185" t="s">
        <v>21</v>
      </c>
      <c r="N515" s="186" t="s">
        <v>44</v>
      </c>
      <c r="O515" s="67"/>
      <c r="P515" s="187">
        <f>O515*H515</f>
        <v>0</v>
      </c>
      <c r="Q515" s="187">
        <v>0</v>
      </c>
      <c r="R515" s="187">
        <f>Q515*H515</f>
        <v>0</v>
      </c>
      <c r="S515" s="187">
        <v>6.8000000000000005E-2</v>
      </c>
      <c r="T515" s="188">
        <f>S515*H515</f>
        <v>0.167824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89" t="s">
        <v>244</v>
      </c>
      <c r="AT515" s="189" t="s">
        <v>240</v>
      </c>
      <c r="AU515" s="189" t="s">
        <v>83</v>
      </c>
      <c r="AY515" s="20" t="s">
        <v>238</v>
      </c>
      <c r="BE515" s="190">
        <f>IF(N515="základní",J515,0)</f>
        <v>0</v>
      </c>
      <c r="BF515" s="190">
        <f>IF(N515="snížená",J515,0)</f>
        <v>0</v>
      </c>
      <c r="BG515" s="190">
        <f>IF(N515="zákl. přenesená",J515,0)</f>
        <v>0</v>
      </c>
      <c r="BH515" s="190">
        <f>IF(N515="sníž. přenesená",J515,0)</f>
        <v>0</v>
      </c>
      <c r="BI515" s="190">
        <f>IF(N515="nulová",J515,0)</f>
        <v>0</v>
      </c>
      <c r="BJ515" s="20" t="s">
        <v>81</v>
      </c>
      <c r="BK515" s="190">
        <f>ROUND(I515*H515,2)</f>
        <v>0</v>
      </c>
      <c r="BL515" s="20" t="s">
        <v>244</v>
      </c>
      <c r="BM515" s="189" t="s">
        <v>826</v>
      </c>
    </row>
    <row r="516" spans="1:65" s="2" customFormat="1">
      <c r="A516" s="37"/>
      <c r="B516" s="38"/>
      <c r="C516" s="39"/>
      <c r="D516" s="191" t="s">
        <v>246</v>
      </c>
      <c r="E516" s="39"/>
      <c r="F516" s="192" t="s">
        <v>827</v>
      </c>
      <c r="G516" s="39"/>
      <c r="H516" s="39"/>
      <c r="I516" s="193"/>
      <c r="J516" s="39"/>
      <c r="K516" s="39"/>
      <c r="L516" s="42"/>
      <c r="M516" s="194"/>
      <c r="N516" s="195"/>
      <c r="O516" s="67"/>
      <c r="P516" s="67"/>
      <c r="Q516" s="67"/>
      <c r="R516" s="67"/>
      <c r="S516" s="67"/>
      <c r="T516" s="68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20" t="s">
        <v>246</v>
      </c>
      <c r="AU516" s="20" t="s">
        <v>83</v>
      </c>
    </row>
    <row r="517" spans="1:65" s="13" customFormat="1">
      <c r="B517" s="196"/>
      <c r="C517" s="197"/>
      <c r="D517" s="198" t="s">
        <v>248</v>
      </c>
      <c r="E517" s="199" t="s">
        <v>21</v>
      </c>
      <c r="F517" s="200" t="s">
        <v>462</v>
      </c>
      <c r="G517" s="197"/>
      <c r="H517" s="199" t="s">
        <v>21</v>
      </c>
      <c r="I517" s="201"/>
      <c r="J517" s="197"/>
      <c r="K517" s="197"/>
      <c r="L517" s="202"/>
      <c r="M517" s="203"/>
      <c r="N517" s="204"/>
      <c r="O517" s="204"/>
      <c r="P517" s="204"/>
      <c r="Q517" s="204"/>
      <c r="R517" s="204"/>
      <c r="S517" s="204"/>
      <c r="T517" s="205"/>
      <c r="AT517" s="206" t="s">
        <v>248</v>
      </c>
      <c r="AU517" s="206" t="s">
        <v>83</v>
      </c>
      <c r="AV517" s="13" t="s">
        <v>81</v>
      </c>
      <c r="AW517" s="13" t="s">
        <v>34</v>
      </c>
      <c r="AX517" s="13" t="s">
        <v>73</v>
      </c>
      <c r="AY517" s="206" t="s">
        <v>238</v>
      </c>
    </row>
    <row r="518" spans="1:65" s="14" customFormat="1">
      <c r="B518" s="207"/>
      <c r="C518" s="208"/>
      <c r="D518" s="198" t="s">
        <v>248</v>
      </c>
      <c r="E518" s="209" t="s">
        <v>21</v>
      </c>
      <c r="F518" s="210" t="s">
        <v>828</v>
      </c>
      <c r="G518" s="208"/>
      <c r="H518" s="211">
        <v>2.468</v>
      </c>
      <c r="I518" s="212"/>
      <c r="J518" s="208"/>
      <c r="K518" s="208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248</v>
      </c>
      <c r="AU518" s="217" t="s">
        <v>83</v>
      </c>
      <c r="AV518" s="14" t="s">
        <v>83</v>
      </c>
      <c r="AW518" s="14" t="s">
        <v>34</v>
      </c>
      <c r="AX518" s="14" t="s">
        <v>73</v>
      </c>
      <c r="AY518" s="217" t="s">
        <v>238</v>
      </c>
    </row>
    <row r="519" spans="1:65" s="15" customFormat="1">
      <c r="B519" s="218"/>
      <c r="C519" s="219"/>
      <c r="D519" s="198" t="s">
        <v>248</v>
      </c>
      <c r="E519" s="220" t="s">
        <v>829</v>
      </c>
      <c r="F519" s="221" t="s">
        <v>257</v>
      </c>
      <c r="G519" s="219"/>
      <c r="H519" s="222">
        <v>2.468</v>
      </c>
      <c r="I519" s="223"/>
      <c r="J519" s="219"/>
      <c r="K519" s="219"/>
      <c r="L519" s="224"/>
      <c r="M519" s="225"/>
      <c r="N519" s="226"/>
      <c r="O519" s="226"/>
      <c r="P519" s="226"/>
      <c r="Q519" s="226"/>
      <c r="R519" s="226"/>
      <c r="S519" s="226"/>
      <c r="T519" s="227"/>
      <c r="AT519" s="228" t="s">
        <v>248</v>
      </c>
      <c r="AU519" s="228" t="s">
        <v>83</v>
      </c>
      <c r="AV519" s="15" t="s">
        <v>258</v>
      </c>
      <c r="AW519" s="15" t="s">
        <v>34</v>
      </c>
      <c r="AX519" s="15" t="s">
        <v>73</v>
      </c>
      <c r="AY519" s="228" t="s">
        <v>238</v>
      </c>
    </row>
    <row r="520" spans="1:65" s="16" customFormat="1">
      <c r="B520" s="229"/>
      <c r="C520" s="230"/>
      <c r="D520" s="198" t="s">
        <v>248</v>
      </c>
      <c r="E520" s="231" t="s">
        <v>21</v>
      </c>
      <c r="F520" s="232" t="s">
        <v>259</v>
      </c>
      <c r="G520" s="230"/>
      <c r="H520" s="233">
        <v>2.468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AT520" s="239" t="s">
        <v>248</v>
      </c>
      <c r="AU520" s="239" t="s">
        <v>83</v>
      </c>
      <c r="AV520" s="16" t="s">
        <v>244</v>
      </c>
      <c r="AW520" s="16" t="s">
        <v>34</v>
      </c>
      <c r="AX520" s="16" t="s">
        <v>81</v>
      </c>
      <c r="AY520" s="239" t="s">
        <v>238</v>
      </c>
    </row>
    <row r="521" spans="1:65" s="2" customFormat="1" ht="55.5" customHeight="1">
      <c r="A521" s="37"/>
      <c r="B521" s="38"/>
      <c r="C521" s="178" t="s">
        <v>830</v>
      </c>
      <c r="D521" s="178" t="s">
        <v>240</v>
      </c>
      <c r="E521" s="179" t="s">
        <v>831</v>
      </c>
      <c r="F521" s="180" t="s">
        <v>832</v>
      </c>
      <c r="G521" s="181" t="s">
        <v>103</v>
      </c>
      <c r="H521" s="182">
        <v>7.49</v>
      </c>
      <c r="I521" s="183"/>
      <c r="J521" s="184">
        <f>ROUND(I521*H521,2)</f>
        <v>0</v>
      </c>
      <c r="K521" s="180" t="s">
        <v>243</v>
      </c>
      <c r="L521" s="42"/>
      <c r="M521" s="185" t="s">
        <v>21</v>
      </c>
      <c r="N521" s="186" t="s">
        <v>44</v>
      </c>
      <c r="O521" s="67"/>
      <c r="P521" s="187">
        <f>O521*H521</f>
        <v>0</v>
      </c>
      <c r="Q521" s="187">
        <v>0</v>
      </c>
      <c r="R521" s="187">
        <f>Q521*H521</f>
        <v>0</v>
      </c>
      <c r="S521" s="187">
        <v>0</v>
      </c>
      <c r="T521" s="188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89" t="s">
        <v>244</v>
      </c>
      <c r="AT521" s="189" t="s">
        <v>240</v>
      </c>
      <c r="AU521" s="189" t="s">
        <v>83</v>
      </c>
      <c r="AY521" s="20" t="s">
        <v>238</v>
      </c>
      <c r="BE521" s="190">
        <f>IF(N521="základní",J521,0)</f>
        <v>0</v>
      </c>
      <c r="BF521" s="190">
        <f>IF(N521="snížená",J521,0)</f>
        <v>0</v>
      </c>
      <c r="BG521" s="190">
        <f>IF(N521="zákl. přenesená",J521,0)</f>
        <v>0</v>
      </c>
      <c r="BH521" s="190">
        <f>IF(N521="sníž. přenesená",J521,0)</f>
        <v>0</v>
      </c>
      <c r="BI521" s="190">
        <f>IF(N521="nulová",J521,0)</f>
        <v>0</v>
      </c>
      <c r="BJ521" s="20" t="s">
        <v>81</v>
      </c>
      <c r="BK521" s="190">
        <f>ROUND(I521*H521,2)</f>
        <v>0</v>
      </c>
      <c r="BL521" s="20" t="s">
        <v>244</v>
      </c>
      <c r="BM521" s="189" t="s">
        <v>833</v>
      </c>
    </row>
    <row r="522" spans="1:65" s="2" customFormat="1">
      <c r="A522" s="37"/>
      <c r="B522" s="38"/>
      <c r="C522" s="39"/>
      <c r="D522" s="191" t="s">
        <v>246</v>
      </c>
      <c r="E522" s="39"/>
      <c r="F522" s="192" t="s">
        <v>834</v>
      </c>
      <c r="G522" s="39"/>
      <c r="H522" s="39"/>
      <c r="I522" s="193"/>
      <c r="J522" s="39"/>
      <c r="K522" s="39"/>
      <c r="L522" s="42"/>
      <c r="M522" s="194"/>
      <c r="N522" s="195"/>
      <c r="O522" s="67"/>
      <c r="P522" s="67"/>
      <c r="Q522" s="67"/>
      <c r="R522" s="67"/>
      <c r="S522" s="67"/>
      <c r="T522" s="68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20" t="s">
        <v>246</v>
      </c>
      <c r="AU522" s="20" t="s">
        <v>83</v>
      </c>
    </row>
    <row r="523" spans="1:65" s="13" customFormat="1">
      <c r="B523" s="196"/>
      <c r="C523" s="197"/>
      <c r="D523" s="198" t="s">
        <v>248</v>
      </c>
      <c r="E523" s="199" t="s">
        <v>21</v>
      </c>
      <c r="F523" s="200" t="s">
        <v>835</v>
      </c>
      <c r="G523" s="197"/>
      <c r="H523" s="199" t="s">
        <v>21</v>
      </c>
      <c r="I523" s="201"/>
      <c r="J523" s="197"/>
      <c r="K523" s="197"/>
      <c r="L523" s="202"/>
      <c r="M523" s="203"/>
      <c r="N523" s="204"/>
      <c r="O523" s="204"/>
      <c r="P523" s="204"/>
      <c r="Q523" s="204"/>
      <c r="R523" s="204"/>
      <c r="S523" s="204"/>
      <c r="T523" s="205"/>
      <c r="AT523" s="206" t="s">
        <v>248</v>
      </c>
      <c r="AU523" s="206" t="s">
        <v>83</v>
      </c>
      <c r="AV523" s="13" t="s">
        <v>81</v>
      </c>
      <c r="AW523" s="13" t="s">
        <v>34</v>
      </c>
      <c r="AX523" s="13" t="s">
        <v>73</v>
      </c>
      <c r="AY523" s="206" t="s">
        <v>238</v>
      </c>
    </row>
    <row r="524" spans="1:65" s="14" customFormat="1">
      <c r="B524" s="207"/>
      <c r="C524" s="208"/>
      <c r="D524" s="198" t="s">
        <v>248</v>
      </c>
      <c r="E524" s="209" t="s">
        <v>21</v>
      </c>
      <c r="F524" s="210" t="s">
        <v>167</v>
      </c>
      <c r="G524" s="208"/>
      <c r="H524" s="211">
        <v>7.49</v>
      </c>
      <c r="I524" s="212"/>
      <c r="J524" s="208"/>
      <c r="K524" s="208"/>
      <c r="L524" s="213"/>
      <c r="M524" s="214"/>
      <c r="N524" s="215"/>
      <c r="O524" s="215"/>
      <c r="P524" s="215"/>
      <c r="Q524" s="215"/>
      <c r="R524" s="215"/>
      <c r="S524" s="215"/>
      <c r="T524" s="216"/>
      <c r="AT524" s="217" t="s">
        <v>248</v>
      </c>
      <c r="AU524" s="217" t="s">
        <v>83</v>
      </c>
      <c r="AV524" s="14" t="s">
        <v>83</v>
      </c>
      <c r="AW524" s="14" t="s">
        <v>34</v>
      </c>
      <c r="AX524" s="14" t="s">
        <v>81</v>
      </c>
      <c r="AY524" s="217" t="s">
        <v>238</v>
      </c>
    </row>
    <row r="525" spans="1:65" s="12" customFormat="1" ht="22.9" customHeight="1">
      <c r="B525" s="162"/>
      <c r="C525" s="163"/>
      <c r="D525" s="164" t="s">
        <v>72</v>
      </c>
      <c r="E525" s="176" t="s">
        <v>836</v>
      </c>
      <c r="F525" s="176" t="s">
        <v>837</v>
      </c>
      <c r="G525" s="163"/>
      <c r="H525" s="163"/>
      <c r="I525" s="166"/>
      <c r="J525" s="177">
        <f>BK525</f>
        <v>0</v>
      </c>
      <c r="K525" s="163"/>
      <c r="L525" s="168"/>
      <c r="M525" s="169"/>
      <c r="N525" s="170"/>
      <c r="O525" s="170"/>
      <c r="P525" s="171">
        <f>SUM(P526:P556)</f>
        <v>0</v>
      </c>
      <c r="Q525" s="170"/>
      <c r="R525" s="171">
        <f>SUM(R526:R556)</f>
        <v>0</v>
      </c>
      <c r="S525" s="170"/>
      <c r="T525" s="172">
        <f>SUM(T526:T556)</f>
        <v>2.0594999999999999</v>
      </c>
      <c r="AR525" s="173" t="s">
        <v>81</v>
      </c>
      <c r="AT525" s="174" t="s">
        <v>72</v>
      </c>
      <c r="AU525" s="174" t="s">
        <v>81</v>
      </c>
      <c r="AY525" s="173" t="s">
        <v>238</v>
      </c>
      <c r="BK525" s="175">
        <f>SUM(BK526:BK556)</f>
        <v>0</v>
      </c>
    </row>
    <row r="526" spans="1:65" s="2" customFormat="1" ht="49.15" customHeight="1">
      <c r="A526" s="37"/>
      <c r="B526" s="38"/>
      <c r="C526" s="178" t="s">
        <v>838</v>
      </c>
      <c r="D526" s="178" t="s">
        <v>240</v>
      </c>
      <c r="E526" s="179" t="s">
        <v>839</v>
      </c>
      <c r="F526" s="180" t="s">
        <v>840</v>
      </c>
      <c r="G526" s="181" t="s">
        <v>120</v>
      </c>
      <c r="H526" s="182">
        <v>1.373</v>
      </c>
      <c r="I526" s="183"/>
      <c r="J526" s="184">
        <f>ROUND(I526*H526,2)</f>
        <v>0</v>
      </c>
      <c r="K526" s="180" t="s">
        <v>243</v>
      </c>
      <c r="L526" s="42"/>
      <c r="M526" s="185" t="s">
        <v>21</v>
      </c>
      <c r="N526" s="186" t="s">
        <v>44</v>
      </c>
      <c r="O526" s="67"/>
      <c r="P526" s="187">
        <f>O526*H526</f>
        <v>0</v>
      </c>
      <c r="Q526" s="187">
        <v>0</v>
      </c>
      <c r="R526" s="187">
        <f>Q526*H526</f>
        <v>0</v>
      </c>
      <c r="S526" s="187">
        <v>1.5</v>
      </c>
      <c r="T526" s="188">
        <f>S526*H526</f>
        <v>2.0594999999999999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89" t="s">
        <v>244</v>
      </c>
      <c r="AT526" s="189" t="s">
        <v>240</v>
      </c>
      <c r="AU526" s="189" t="s">
        <v>83</v>
      </c>
      <c r="AY526" s="20" t="s">
        <v>238</v>
      </c>
      <c r="BE526" s="190">
        <f>IF(N526="základní",J526,0)</f>
        <v>0</v>
      </c>
      <c r="BF526" s="190">
        <f>IF(N526="snížená",J526,0)</f>
        <v>0</v>
      </c>
      <c r="BG526" s="190">
        <f>IF(N526="zákl. přenesená",J526,0)</f>
        <v>0</v>
      </c>
      <c r="BH526" s="190">
        <f>IF(N526="sníž. přenesená",J526,0)</f>
        <v>0</v>
      </c>
      <c r="BI526" s="190">
        <f>IF(N526="nulová",J526,0)</f>
        <v>0</v>
      </c>
      <c r="BJ526" s="20" t="s">
        <v>81</v>
      </c>
      <c r="BK526" s="190">
        <f>ROUND(I526*H526,2)</f>
        <v>0</v>
      </c>
      <c r="BL526" s="20" t="s">
        <v>244</v>
      </c>
      <c r="BM526" s="189" t="s">
        <v>841</v>
      </c>
    </row>
    <row r="527" spans="1:65" s="2" customFormat="1">
      <c r="A527" s="37"/>
      <c r="B527" s="38"/>
      <c r="C527" s="39"/>
      <c r="D527" s="191" t="s">
        <v>246</v>
      </c>
      <c r="E527" s="39"/>
      <c r="F527" s="192" t="s">
        <v>842</v>
      </c>
      <c r="G527" s="39"/>
      <c r="H527" s="39"/>
      <c r="I527" s="193"/>
      <c r="J527" s="39"/>
      <c r="K527" s="39"/>
      <c r="L527" s="42"/>
      <c r="M527" s="194"/>
      <c r="N527" s="195"/>
      <c r="O527" s="67"/>
      <c r="P527" s="67"/>
      <c r="Q527" s="67"/>
      <c r="R527" s="67"/>
      <c r="S527" s="67"/>
      <c r="T527" s="68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20" t="s">
        <v>246</v>
      </c>
      <c r="AU527" s="20" t="s">
        <v>83</v>
      </c>
    </row>
    <row r="528" spans="1:65" s="13" customFormat="1">
      <c r="B528" s="196"/>
      <c r="C528" s="197"/>
      <c r="D528" s="198" t="s">
        <v>248</v>
      </c>
      <c r="E528" s="199" t="s">
        <v>21</v>
      </c>
      <c r="F528" s="200" t="s">
        <v>843</v>
      </c>
      <c r="G528" s="197"/>
      <c r="H528" s="199" t="s">
        <v>21</v>
      </c>
      <c r="I528" s="201"/>
      <c r="J528" s="197"/>
      <c r="K528" s="197"/>
      <c r="L528" s="202"/>
      <c r="M528" s="203"/>
      <c r="N528" s="204"/>
      <c r="O528" s="204"/>
      <c r="P528" s="204"/>
      <c r="Q528" s="204"/>
      <c r="R528" s="204"/>
      <c r="S528" s="204"/>
      <c r="T528" s="205"/>
      <c r="AT528" s="206" t="s">
        <v>248</v>
      </c>
      <c r="AU528" s="206" t="s">
        <v>83</v>
      </c>
      <c r="AV528" s="13" t="s">
        <v>81</v>
      </c>
      <c r="AW528" s="13" t="s">
        <v>34</v>
      </c>
      <c r="AX528" s="13" t="s">
        <v>73</v>
      </c>
      <c r="AY528" s="206" t="s">
        <v>238</v>
      </c>
    </row>
    <row r="529" spans="1:65" s="13" customFormat="1">
      <c r="B529" s="196"/>
      <c r="C529" s="197"/>
      <c r="D529" s="198" t="s">
        <v>248</v>
      </c>
      <c r="E529" s="199" t="s">
        <v>21</v>
      </c>
      <c r="F529" s="200" t="s">
        <v>844</v>
      </c>
      <c r="G529" s="197"/>
      <c r="H529" s="199" t="s">
        <v>21</v>
      </c>
      <c r="I529" s="201"/>
      <c r="J529" s="197"/>
      <c r="K529" s="197"/>
      <c r="L529" s="202"/>
      <c r="M529" s="203"/>
      <c r="N529" s="204"/>
      <c r="O529" s="204"/>
      <c r="P529" s="204"/>
      <c r="Q529" s="204"/>
      <c r="R529" s="204"/>
      <c r="S529" s="204"/>
      <c r="T529" s="205"/>
      <c r="AT529" s="206" t="s">
        <v>248</v>
      </c>
      <c r="AU529" s="206" t="s">
        <v>83</v>
      </c>
      <c r="AV529" s="13" t="s">
        <v>81</v>
      </c>
      <c r="AW529" s="13" t="s">
        <v>34</v>
      </c>
      <c r="AX529" s="13" t="s">
        <v>73</v>
      </c>
      <c r="AY529" s="206" t="s">
        <v>238</v>
      </c>
    </row>
    <row r="530" spans="1:65" s="14" customFormat="1">
      <c r="B530" s="207"/>
      <c r="C530" s="208"/>
      <c r="D530" s="198" t="s">
        <v>248</v>
      </c>
      <c r="E530" s="209" t="s">
        <v>21</v>
      </c>
      <c r="F530" s="210" t="s">
        <v>845</v>
      </c>
      <c r="G530" s="208"/>
      <c r="H530" s="211">
        <v>1.1910000000000001</v>
      </c>
      <c r="I530" s="212"/>
      <c r="J530" s="208"/>
      <c r="K530" s="208"/>
      <c r="L530" s="213"/>
      <c r="M530" s="214"/>
      <c r="N530" s="215"/>
      <c r="O530" s="215"/>
      <c r="P530" s="215"/>
      <c r="Q530" s="215"/>
      <c r="R530" s="215"/>
      <c r="S530" s="215"/>
      <c r="T530" s="216"/>
      <c r="AT530" s="217" t="s">
        <v>248</v>
      </c>
      <c r="AU530" s="217" t="s">
        <v>83</v>
      </c>
      <c r="AV530" s="14" t="s">
        <v>83</v>
      </c>
      <c r="AW530" s="14" t="s">
        <v>34</v>
      </c>
      <c r="AX530" s="14" t="s">
        <v>73</v>
      </c>
      <c r="AY530" s="217" t="s">
        <v>238</v>
      </c>
    </row>
    <row r="531" spans="1:65" s="14" customFormat="1">
      <c r="B531" s="207"/>
      <c r="C531" s="208"/>
      <c r="D531" s="198" t="s">
        <v>248</v>
      </c>
      <c r="E531" s="209" t="s">
        <v>21</v>
      </c>
      <c r="F531" s="210" t="s">
        <v>846</v>
      </c>
      <c r="G531" s="208"/>
      <c r="H531" s="211">
        <v>0.182</v>
      </c>
      <c r="I531" s="212"/>
      <c r="J531" s="208"/>
      <c r="K531" s="208"/>
      <c r="L531" s="213"/>
      <c r="M531" s="214"/>
      <c r="N531" s="215"/>
      <c r="O531" s="215"/>
      <c r="P531" s="215"/>
      <c r="Q531" s="215"/>
      <c r="R531" s="215"/>
      <c r="S531" s="215"/>
      <c r="T531" s="216"/>
      <c r="AT531" s="217" t="s">
        <v>248</v>
      </c>
      <c r="AU531" s="217" t="s">
        <v>83</v>
      </c>
      <c r="AV531" s="14" t="s">
        <v>83</v>
      </c>
      <c r="AW531" s="14" t="s">
        <v>34</v>
      </c>
      <c r="AX531" s="14" t="s">
        <v>73</v>
      </c>
      <c r="AY531" s="217" t="s">
        <v>238</v>
      </c>
    </row>
    <row r="532" spans="1:65" s="16" customFormat="1">
      <c r="B532" s="229"/>
      <c r="C532" s="230"/>
      <c r="D532" s="198" t="s">
        <v>248</v>
      </c>
      <c r="E532" s="231" t="s">
        <v>21</v>
      </c>
      <c r="F532" s="232" t="s">
        <v>259</v>
      </c>
      <c r="G532" s="230"/>
      <c r="H532" s="233">
        <v>1.373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AT532" s="239" t="s">
        <v>248</v>
      </c>
      <c r="AU532" s="239" t="s">
        <v>83</v>
      </c>
      <c r="AV532" s="16" t="s">
        <v>244</v>
      </c>
      <c r="AW532" s="16" t="s">
        <v>34</v>
      </c>
      <c r="AX532" s="16" t="s">
        <v>81</v>
      </c>
      <c r="AY532" s="239" t="s">
        <v>238</v>
      </c>
    </row>
    <row r="533" spans="1:65" s="2" customFormat="1" ht="37.9" customHeight="1">
      <c r="A533" s="37"/>
      <c r="B533" s="38"/>
      <c r="C533" s="178" t="s">
        <v>847</v>
      </c>
      <c r="D533" s="178" t="s">
        <v>240</v>
      </c>
      <c r="E533" s="179" t="s">
        <v>848</v>
      </c>
      <c r="F533" s="180" t="s">
        <v>849</v>
      </c>
      <c r="G533" s="181" t="s">
        <v>394</v>
      </c>
      <c r="H533" s="182">
        <v>29.106999999999999</v>
      </c>
      <c r="I533" s="183"/>
      <c r="J533" s="184">
        <f>ROUND(I533*H533,2)</f>
        <v>0</v>
      </c>
      <c r="K533" s="180" t="s">
        <v>243</v>
      </c>
      <c r="L533" s="42"/>
      <c r="M533" s="185" t="s">
        <v>21</v>
      </c>
      <c r="N533" s="186" t="s">
        <v>44</v>
      </c>
      <c r="O533" s="67"/>
      <c r="P533" s="187">
        <f>O533*H533</f>
        <v>0</v>
      </c>
      <c r="Q533" s="187">
        <v>0</v>
      </c>
      <c r="R533" s="187">
        <f>Q533*H533</f>
        <v>0</v>
      </c>
      <c r="S533" s="187">
        <v>0</v>
      </c>
      <c r="T533" s="188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89" t="s">
        <v>244</v>
      </c>
      <c r="AT533" s="189" t="s">
        <v>240</v>
      </c>
      <c r="AU533" s="189" t="s">
        <v>83</v>
      </c>
      <c r="AY533" s="20" t="s">
        <v>238</v>
      </c>
      <c r="BE533" s="190">
        <f>IF(N533="základní",J533,0)</f>
        <v>0</v>
      </c>
      <c r="BF533" s="190">
        <f>IF(N533="snížená",J533,0)</f>
        <v>0</v>
      </c>
      <c r="BG533" s="190">
        <f>IF(N533="zákl. přenesená",J533,0)</f>
        <v>0</v>
      </c>
      <c r="BH533" s="190">
        <f>IF(N533="sníž. přenesená",J533,0)</f>
        <v>0</v>
      </c>
      <c r="BI533" s="190">
        <f>IF(N533="nulová",J533,0)</f>
        <v>0</v>
      </c>
      <c r="BJ533" s="20" t="s">
        <v>81</v>
      </c>
      <c r="BK533" s="190">
        <f>ROUND(I533*H533,2)</f>
        <v>0</v>
      </c>
      <c r="BL533" s="20" t="s">
        <v>244</v>
      </c>
      <c r="BM533" s="189" t="s">
        <v>850</v>
      </c>
    </row>
    <row r="534" spans="1:65" s="2" customFormat="1">
      <c r="A534" s="37"/>
      <c r="B534" s="38"/>
      <c r="C534" s="39"/>
      <c r="D534" s="191" t="s">
        <v>246</v>
      </c>
      <c r="E534" s="39"/>
      <c r="F534" s="192" t="s">
        <v>851</v>
      </c>
      <c r="G534" s="39"/>
      <c r="H534" s="39"/>
      <c r="I534" s="193"/>
      <c r="J534" s="39"/>
      <c r="K534" s="39"/>
      <c r="L534" s="42"/>
      <c r="M534" s="194"/>
      <c r="N534" s="195"/>
      <c r="O534" s="67"/>
      <c r="P534" s="67"/>
      <c r="Q534" s="67"/>
      <c r="R534" s="67"/>
      <c r="S534" s="67"/>
      <c r="T534" s="68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20" t="s">
        <v>246</v>
      </c>
      <c r="AU534" s="20" t="s">
        <v>83</v>
      </c>
    </row>
    <row r="535" spans="1:65" s="2" customFormat="1" ht="33" customHeight="1">
      <c r="A535" s="37"/>
      <c r="B535" s="38"/>
      <c r="C535" s="178" t="s">
        <v>852</v>
      </c>
      <c r="D535" s="178" t="s">
        <v>240</v>
      </c>
      <c r="E535" s="179" t="s">
        <v>853</v>
      </c>
      <c r="F535" s="180" t="s">
        <v>854</v>
      </c>
      <c r="G535" s="181" t="s">
        <v>394</v>
      </c>
      <c r="H535" s="182">
        <v>29.106999999999999</v>
      </c>
      <c r="I535" s="183"/>
      <c r="J535" s="184">
        <f>ROUND(I535*H535,2)</f>
        <v>0</v>
      </c>
      <c r="K535" s="180" t="s">
        <v>243</v>
      </c>
      <c r="L535" s="42"/>
      <c r="M535" s="185" t="s">
        <v>21</v>
      </c>
      <c r="N535" s="186" t="s">
        <v>44</v>
      </c>
      <c r="O535" s="67"/>
      <c r="P535" s="187">
        <f>O535*H535</f>
        <v>0</v>
      </c>
      <c r="Q535" s="187">
        <v>0</v>
      </c>
      <c r="R535" s="187">
        <f>Q535*H535</f>
        <v>0</v>
      </c>
      <c r="S535" s="187">
        <v>0</v>
      </c>
      <c r="T535" s="188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89" t="s">
        <v>244</v>
      </c>
      <c r="AT535" s="189" t="s">
        <v>240</v>
      </c>
      <c r="AU535" s="189" t="s">
        <v>83</v>
      </c>
      <c r="AY535" s="20" t="s">
        <v>238</v>
      </c>
      <c r="BE535" s="190">
        <f>IF(N535="základní",J535,0)</f>
        <v>0</v>
      </c>
      <c r="BF535" s="190">
        <f>IF(N535="snížená",J535,0)</f>
        <v>0</v>
      </c>
      <c r="BG535" s="190">
        <f>IF(N535="zákl. přenesená",J535,0)</f>
        <v>0</v>
      </c>
      <c r="BH535" s="190">
        <f>IF(N535="sníž. přenesená",J535,0)</f>
        <v>0</v>
      </c>
      <c r="BI535" s="190">
        <f>IF(N535="nulová",J535,0)</f>
        <v>0</v>
      </c>
      <c r="BJ535" s="20" t="s">
        <v>81</v>
      </c>
      <c r="BK535" s="190">
        <f>ROUND(I535*H535,2)</f>
        <v>0</v>
      </c>
      <c r="BL535" s="20" t="s">
        <v>244</v>
      </c>
      <c r="BM535" s="189" t="s">
        <v>855</v>
      </c>
    </row>
    <row r="536" spans="1:65" s="2" customFormat="1">
      <c r="A536" s="37"/>
      <c r="B536" s="38"/>
      <c r="C536" s="39"/>
      <c r="D536" s="191" t="s">
        <v>246</v>
      </c>
      <c r="E536" s="39"/>
      <c r="F536" s="192" t="s">
        <v>856</v>
      </c>
      <c r="G536" s="39"/>
      <c r="H536" s="39"/>
      <c r="I536" s="193"/>
      <c r="J536" s="39"/>
      <c r="K536" s="39"/>
      <c r="L536" s="42"/>
      <c r="M536" s="194"/>
      <c r="N536" s="195"/>
      <c r="O536" s="67"/>
      <c r="P536" s="67"/>
      <c r="Q536" s="67"/>
      <c r="R536" s="67"/>
      <c r="S536" s="67"/>
      <c r="T536" s="68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20" t="s">
        <v>246</v>
      </c>
      <c r="AU536" s="20" t="s">
        <v>83</v>
      </c>
    </row>
    <row r="537" spans="1:65" s="2" customFormat="1" ht="44.25" customHeight="1">
      <c r="A537" s="37"/>
      <c r="B537" s="38"/>
      <c r="C537" s="178" t="s">
        <v>857</v>
      </c>
      <c r="D537" s="178" t="s">
        <v>240</v>
      </c>
      <c r="E537" s="179" t="s">
        <v>858</v>
      </c>
      <c r="F537" s="180" t="s">
        <v>859</v>
      </c>
      <c r="G537" s="181" t="s">
        <v>394</v>
      </c>
      <c r="H537" s="182">
        <v>553.03300000000002</v>
      </c>
      <c r="I537" s="183"/>
      <c r="J537" s="184">
        <f>ROUND(I537*H537,2)</f>
        <v>0</v>
      </c>
      <c r="K537" s="180" t="s">
        <v>243</v>
      </c>
      <c r="L537" s="42"/>
      <c r="M537" s="185" t="s">
        <v>21</v>
      </c>
      <c r="N537" s="186" t="s">
        <v>44</v>
      </c>
      <c r="O537" s="67"/>
      <c r="P537" s="187">
        <f>O537*H537</f>
        <v>0</v>
      </c>
      <c r="Q537" s="187">
        <v>0</v>
      </c>
      <c r="R537" s="187">
        <f>Q537*H537</f>
        <v>0</v>
      </c>
      <c r="S537" s="187">
        <v>0</v>
      </c>
      <c r="T537" s="188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89" t="s">
        <v>244</v>
      </c>
      <c r="AT537" s="189" t="s">
        <v>240</v>
      </c>
      <c r="AU537" s="189" t="s">
        <v>83</v>
      </c>
      <c r="AY537" s="20" t="s">
        <v>238</v>
      </c>
      <c r="BE537" s="190">
        <f>IF(N537="základní",J537,0)</f>
        <v>0</v>
      </c>
      <c r="BF537" s="190">
        <f>IF(N537="snížená",J537,0)</f>
        <v>0</v>
      </c>
      <c r="BG537" s="190">
        <f>IF(N537="zákl. přenesená",J537,0)</f>
        <v>0</v>
      </c>
      <c r="BH537" s="190">
        <f>IF(N537="sníž. přenesená",J537,0)</f>
        <v>0</v>
      </c>
      <c r="BI537" s="190">
        <f>IF(N537="nulová",J537,0)</f>
        <v>0</v>
      </c>
      <c r="BJ537" s="20" t="s">
        <v>81</v>
      </c>
      <c r="BK537" s="190">
        <f>ROUND(I537*H537,2)</f>
        <v>0</v>
      </c>
      <c r="BL537" s="20" t="s">
        <v>244</v>
      </c>
      <c r="BM537" s="189" t="s">
        <v>860</v>
      </c>
    </row>
    <row r="538" spans="1:65" s="2" customFormat="1">
      <c r="A538" s="37"/>
      <c r="B538" s="38"/>
      <c r="C538" s="39"/>
      <c r="D538" s="191" t="s">
        <v>246</v>
      </c>
      <c r="E538" s="39"/>
      <c r="F538" s="192" t="s">
        <v>861</v>
      </c>
      <c r="G538" s="39"/>
      <c r="H538" s="39"/>
      <c r="I538" s="193"/>
      <c r="J538" s="39"/>
      <c r="K538" s="39"/>
      <c r="L538" s="42"/>
      <c r="M538" s="194"/>
      <c r="N538" s="195"/>
      <c r="O538" s="67"/>
      <c r="P538" s="67"/>
      <c r="Q538" s="67"/>
      <c r="R538" s="67"/>
      <c r="S538" s="67"/>
      <c r="T538" s="68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20" t="s">
        <v>246</v>
      </c>
      <c r="AU538" s="20" t="s">
        <v>83</v>
      </c>
    </row>
    <row r="539" spans="1:65" s="14" customFormat="1">
      <c r="B539" s="207"/>
      <c r="C539" s="208"/>
      <c r="D539" s="198" t="s">
        <v>248</v>
      </c>
      <c r="E539" s="208"/>
      <c r="F539" s="210" t="s">
        <v>862</v>
      </c>
      <c r="G539" s="208"/>
      <c r="H539" s="211">
        <v>553.03300000000002</v>
      </c>
      <c r="I539" s="212"/>
      <c r="J539" s="208"/>
      <c r="K539" s="208"/>
      <c r="L539" s="213"/>
      <c r="M539" s="214"/>
      <c r="N539" s="215"/>
      <c r="O539" s="215"/>
      <c r="P539" s="215"/>
      <c r="Q539" s="215"/>
      <c r="R539" s="215"/>
      <c r="S539" s="215"/>
      <c r="T539" s="216"/>
      <c r="AT539" s="217" t="s">
        <v>248</v>
      </c>
      <c r="AU539" s="217" t="s">
        <v>83</v>
      </c>
      <c r="AV539" s="14" t="s">
        <v>83</v>
      </c>
      <c r="AW539" s="14" t="s">
        <v>4</v>
      </c>
      <c r="AX539" s="14" t="s">
        <v>81</v>
      </c>
      <c r="AY539" s="217" t="s">
        <v>238</v>
      </c>
    </row>
    <row r="540" spans="1:65" s="2" customFormat="1" ht="44.25" customHeight="1">
      <c r="A540" s="37"/>
      <c r="B540" s="38"/>
      <c r="C540" s="178" t="s">
        <v>863</v>
      </c>
      <c r="D540" s="178" t="s">
        <v>240</v>
      </c>
      <c r="E540" s="179" t="s">
        <v>864</v>
      </c>
      <c r="F540" s="180" t="s">
        <v>865</v>
      </c>
      <c r="G540" s="181" t="s">
        <v>394</v>
      </c>
      <c r="H540" s="182">
        <v>11.858000000000001</v>
      </c>
      <c r="I540" s="183"/>
      <c r="J540" s="184">
        <f>ROUND(I540*H540,2)</f>
        <v>0</v>
      </c>
      <c r="K540" s="180" t="s">
        <v>243</v>
      </c>
      <c r="L540" s="42"/>
      <c r="M540" s="185" t="s">
        <v>21</v>
      </c>
      <c r="N540" s="186" t="s">
        <v>44</v>
      </c>
      <c r="O540" s="67"/>
      <c r="P540" s="187">
        <f>O540*H540</f>
        <v>0</v>
      </c>
      <c r="Q540" s="187">
        <v>0</v>
      </c>
      <c r="R540" s="187">
        <f>Q540*H540</f>
        <v>0</v>
      </c>
      <c r="S540" s="187">
        <v>0</v>
      </c>
      <c r="T540" s="188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89" t="s">
        <v>244</v>
      </c>
      <c r="AT540" s="189" t="s">
        <v>240</v>
      </c>
      <c r="AU540" s="189" t="s">
        <v>83</v>
      </c>
      <c r="AY540" s="20" t="s">
        <v>238</v>
      </c>
      <c r="BE540" s="190">
        <f>IF(N540="základní",J540,0)</f>
        <v>0</v>
      </c>
      <c r="BF540" s="190">
        <f>IF(N540="snížená",J540,0)</f>
        <v>0</v>
      </c>
      <c r="BG540" s="190">
        <f>IF(N540="zákl. přenesená",J540,0)</f>
        <v>0</v>
      </c>
      <c r="BH540" s="190">
        <f>IF(N540="sníž. přenesená",J540,0)</f>
        <v>0</v>
      </c>
      <c r="BI540" s="190">
        <f>IF(N540="nulová",J540,0)</f>
        <v>0</v>
      </c>
      <c r="BJ540" s="20" t="s">
        <v>81</v>
      </c>
      <c r="BK540" s="190">
        <f>ROUND(I540*H540,2)</f>
        <v>0</v>
      </c>
      <c r="BL540" s="20" t="s">
        <v>244</v>
      </c>
      <c r="BM540" s="189" t="s">
        <v>866</v>
      </c>
    </row>
    <row r="541" spans="1:65" s="2" customFormat="1">
      <c r="A541" s="37"/>
      <c r="B541" s="38"/>
      <c r="C541" s="39"/>
      <c r="D541" s="191" t="s">
        <v>246</v>
      </c>
      <c r="E541" s="39"/>
      <c r="F541" s="192" t="s">
        <v>867</v>
      </c>
      <c r="G541" s="39"/>
      <c r="H541" s="39"/>
      <c r="I541" s="193"/>
      <c r="J541" s="39"/>
      <c r="K541" s="39"/>
      <c r="L541" s="42"/>
      <c r="M541" s="194"/>
      <c r="N541" s="195"/>
      <c r="O541" s="67"/>
      <c r="P541" s="67"/>
      <c r="Q541" s="67"/>
      <c r="R541" s="67"/>
      <c r="S541" s="67"/>
      <c r="T541" s="68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20" t="s">
        <v>246</v>
      </c>
      <c r="AU541" s="20" t="s">
        <v>83</v>
      </c>
    </row>
    <row r="542" spans="1:65" s="14" customFormat="1">
      <c r="B542" s="207"/>
      <c r="C542" s="208"/>
      <c r="D542" s="198" t="s">
        <v>248</v>
      </c>
      <c r="E542" s="209" t="s">
        <v>21</v>
      </c>
      <c r="F542" s="210" t="s">
        <v>868</v>
      </c>
      <c r="G542" s="208"/>
      <c r="H542" s="211">
        <v>11.858000000000001</v>
      </c>
      <c r="I542" s="212"/>
      <c r="J542" s="208"/>
      <c r="K542" s="208"/>
      <c r="L542" s="213"/>
      <c r="M542" s="214"/>
      <c r="N542" s="215"/>
      <c r="O542" s="215"/>
      <c r="P542" s="215"/>
      <c r="Q542" s="215"/>
      <c r="R542" s="215"/>
      <c r="S542" s="215"/>
      <c r="T542" s="216"/>
      <c r="AT542" s="217" t="s">
        <v>248</v>
      </c>
      <c r="AU542" s="217" t="s">
        <v>83</v>
      </c>
      <c r="AV542" s="14" t="s">
        <v>83</v>
      </c>
      <c r="AW542" s="14" t="s">
        <v>34</v>
      </c>
      <c r="AX542" s="14" t="s">
        <v>81</v>
      </c>
      <c r="AY542" s="217" t="s">
        <v>238</v>
      </c>
    </row>
    <row r="543" spans="1:65" s="2" customFormat="1" ht="55.5" customHeight="1">
      <c r="A543" s="37"/>
      <c r="B543" s="38"/>
      <c r="C543" s="178" t="s">
        <v>869</v>
      </c>
      <c r="D543" s="178" t="s">
        <v>240</v>
      </c>
      <c r="E543" s="179" t="s">
        <v>870</v>
      </c>
      <c r="F543" s="180" t="s">
        <v>871</v>
      </c>
      <c r="G543" s="181" t="s">
        <v>394</v>
      </c>
      <c r="H543" s="182">
        <v>2.0409999999999999</v>
      </c>
      <c r="I543" s="183"/>
      <c r="J543" s="184">
        <f>ROUND(I543*H543,2)</f>
        <v>0</v>
      </c>
      <c r="K543" s="180" t="s">
        <v>243</v>
      </c>
      <c r="L543" s="42"/>
      <c r="M543" s="185" t="s">
        <v>21</v>
      </c>
      <c r="N543" s="186" t="s">
        <v>44</v>
      </c>
      <c r="O543" s="67"/>
      <c r="P543" s="187">
        <f>O543*H543</f>
        <v>0</v>
      </c>
      <c r="Q543" s="187">
        <v>0</v>
      </c>
      <c r="R543" s="187">
        <f>Q543*H543</f>
        <v>0</v>
      </c>
      <c r="S543" s="187">
        <v>0</v>
      </c>
      <c r="T543" s="188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89" t="s">
        <v>244</v>
      </c>
      <c r="AT543" s="189" t="s">
        <v>240</v>
      </c>
      <c r="AU543" s="189" t="s">
        <v>83</v>
      </c>
      <c r="AY543" s="20" t="s">
        <v>238</v>
      </c>
      <c r="BE543" s="190">
        <f>IF(N543="základní",J543,0)</f>
        <v>0</v>
      </c>
      <c r="BF543" s="190">
        <f>IF(N543="snížená",J543,0)</f>
        <v>0</v>
      </c>
      <c r="BG543" s="190">
        <f>IF(N543="zákl. přenesená",J543,0)</f>
        <v>0</v>
      </c>
      <c r="BH543" s="190">
        <f>IF(N543="sníž. přenesená",J543,0)</f>
        <v>0</v>
      </c>
      <c r="BI543" s="190">
        <f>IF(N543="nulová",J543,0)</f>
        <v>0</v>
      </c>
      <c r="BJ543" s="20" t="s">
        <v>81</v>
      </c>
      <c r="BK543" s="190">
        <f>ROUND(I543*H543,2)</f>
        <v>0</v>
      </c>
      <c r="BL543" s="20" t="s">
        <v>244</v>
      </c>
      <c r="BM543" s="189" t="s">
        <v>872</v>
      </c>
    </row>
    <row r="544" spans="1:65" s="2" customFormat="1">
      <c r="A544" s="37"/>
      <c r="B544" s="38"/>
      <c r="C544" s="39"/>
      <c r="D544" s="191" t="s">
        <v>246</v>
      </c>
      <c r="E544" s="39"/>
      <c r="F544" s="192" t="s">
        <v>873</v>
      </c>
      <c r="G544" s="39"/>
      <c r="H544" s="39"/>
      <c r="I544" s="193"/>
      <c r="J544" s="39"/>
      <c r="K544" s="39"/>
      <c r="L544" s="42"/>
      <c r="M544" s="194"/>
      <c r="N544" s="195"/>
      <c r="O544" s="67"/>
      <c r="P544" s="67"/>
      <c r="Q544" s="67"/>
      <c r="R544" s="67"/>
      <c r="S544" s="67"/>
      <c r="T544" s="68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20" t="s">
        <v>246</v>
      </c>
      <c r="AU544" s="20" t="s">
        <v>83</v>
      </c>
    </row>
    <row r="545" spans="1:65" s="14" customFormat="1">
      <c r="B545" s="207"/>
      <c r="C545" s="208"/>
      <c r="D545" s="198" t="s">
        <v>248</v>
      </c>
      <c r="E545" s="209" t="s">
        <v>21</v>
      </c>
      <c r="F545" s="210" t="s">
        <v>874</v>
      </c>
      <c r="G545" s="208"/>
      <c r="H545" s="211">
        <v>2.0409999999999999</v>
      </c>
      <c r="I545" s="212"/>
      <c r="J545" s="208"/>
      <c r="K545" s="208"/>
      <c r="L545" s="213"/>
      <c r="M545" s="214"/>
      <c r="N545" s="215"/>
      <c r="O545" s="215"/>
      <c r="P545" s="215"/>
      <c r="Q545" s="215"/>
      <c r="R545" s="215"/>
      <c r="S545" s="215"/>
      <c r="T545" s="216"/>
      <c r="AT545" s="217" t="s">
        <v>248</v>
      </c>
      <c r="AU545" s="217" t="s">
        <v>83</v>
      </c>
      <c r="AV545" s="14" t="s">
        <v>83</v>
      </c>
      <c r="AW545" s="14" t="s">
        <v>34</v>
      </c>
      <c r="AX545" s="14" t="s">
        <v>81</v>
      </c>
      <c r="AY545" s="217" t="s">
        <v>238</v>
      </c>
    </row>
    <row r="546" spans="1:65" s="2" customFormat="1" ht="44.25" customHeight="1">
      <c r="A546" s="37"/>
      <c r="B546" s="38"/>
      <c r="C546" s="178" t="s">
        <v>875</v>
      </c>
      <c r="D546" s="178" t="s">
        <v>240</v>
      </c>
      <c r="E546" s="179" t="s">
        <v>876</v>
      </c>
      <c r="F546" s="180" t="s">
        <v>877</v>
      </c>
      <c r="G546" s="181" t="s">
        <v>394</v>
      </c>
      <c r="H546" s="182">
        <v>9.8889999999999993</v>
      </c>
      <c r="I546" s="183"/>
      <c r="J546" s="184">
        <f>ROUND(I546*H546,2)</f>
        <v>0</v>
      </c>
      <c r="K546" s="180" t="s">
        <v>243</v>
      </c>
      <c r="L546" s="42"/>
      <c r="M546" s="185" t="s">
        <v>21</v>
      </c>
      <c r="N546" s="186" t="s">
        <v>44</v>
      </c>
      <c r="O546" s="67"/>
      <c r="P546" s="187">
        <f>O546*H546</f>
        <v>0</v>
      </c>
      <c r="Q546" s="187">
        <v>0</v>
      </c>
      <c r="R546" s="187">
        <f>Q546*H546</f>
        <v>0</v>
      </c>
      <c r="S546" s="187">
        <v>0</v>
      </c>
      <c r="T546" s="188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89" t="s">
        <v>244</v>
      </c>
      <c r="AT546" s="189" t="s">
        <v>240</v>
      </c>
      <c r="AU546" s="189" t="s">
        <v>83</v>
      </c>
      <c r="AY546" s="20" t="s">
        <v>238</v>
      </c>
      <c r="BE546" s="190">
        <f>IF(N546="základní",J546,0)</f>
        <v>0</v>
      </c>
      <c r="BF546" s="190">
        <f>IF(N546="snížená",J546,0)</f>
        <v>0</v>
      </c>
      <c r="BG546" s="190">
        <f>IF(N546="zákl. přenesená",J546,0)</f>
        <v>0</v>
      </c>
      <c r="BH546" s="190">
        <f>IF(N546="sníž. přenesená",J546,0)</f>
        <v>0</v>
      </c>
      <c r="BI546" s="190">
        <f>IF(N546="nulová",J546,0)</f>
        <v>0</v>
      </c>
      <c r="BJ546" s="20" t="s">
        <v>81</v>
      </c>
      <c r="BK546" s="190">
        <f>ROUND(I546*H546,2)</f>
        <v>0</v>
      </c>
      <c r="BL546" s="20" t="s">
        <v>244</v>
      </c>
      <c r="BM546" s="189" t="s">
        <v>878</v>
      </c>
    </row>
    <row r="547" spans="1:65" s="2" customFormat="1">
      <c r="A547" s="37"/>
      <c r="B547" s="38"/>
      <c r="C547" s="39"/>
      <c r="D547" s="191" t="s">
        <v>246</v>
      </c>
      <c r="E547" s="39"/>
      <c r="F547" s="192" t="s">
        <v>879</v>
      </c>
      <c r="G547" s="39"/>
      <c r="H547" s="39"/>
      <c r="I547" s="193"/>
      <c r="J547" s="39"/>
      <c r="K547" s="39"/>
      <c r="L547" s="42"/>
      <c r="M547" s="194"/>
      <c r="N547" s="195"/>
      <c r="O547" s="67"/>
      <c r="P547" s="67"/>
      <c r="Q547" s="67"/>
      <c r="R547" s="67"/>
      <c r="S547" s="67"/>
      <c r="T547" s="68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T547" s="20" t="s">
        <v>246</v>
      </c>
      <c r="AU547" s="20" t="s">
        <v>83</v>
      </c>
    </row>
    <row r="548" spans="1:65" s="14" customFormat="1">
      <c r="B548" s="207"/>
      <c r="C548" s="208"/>
      <c r="D548" s="198" t="s">
        <v>248</v>
      </c>
      <c r="E548" s="209" t="s">
        <v>21</v>
      </c>
      <c r="F548" s="210" t="s">
        <v>880</v>
      </c>
      <c r="G548" s="208"/>
      <c r="H548" s="211">
        <v>9.8889999999999993</v>
      </c>
      <c r="I548" s="212"/>
      <c r="J548" s="208"/>
      <c r="K548" s="208"/>
      <c r="L548" s="213"/>
      <c r="M548" s="214"/>
      <c r="N548" s="215"/>
      <c r="O548" s="215"/>
      <c r="P548" s="215"/>
      <c r="Q548" s="215"/>
      <c r="R548" s="215"/>
      <c r="S548" s="215"/>
      <c r="T548" s="216"/>
      <c r="AT548" s="217" t="s">
        <v>248</v>
      </c>
      <c r="AU548" s="217" t="s">
        <v>83</v>
      </c>
      <c r="AV548" s="14" t="s">
        <v>83</v>
      </c>
      <c r="AW548" s="14" t="s">
        <v>34</v>
      </c>
      <c r="AX548" s="14" t="s">
        <v>81</v>
      </c>
      <c r="AY548" s="217" t="s">
        <v>238</v>
      </c>
    </row>
    <row r="549" spans="1:65" s="2" customFormat="1" ht="44.25" customHeight="1">
      <c r="A549" s="37"/>
      <c r="B549" s="38"/>
      <c r="C549" s="178" t="s">
        <v>881</v>
      </c>
      <c r="D549" s="178" t="s">
        <v>240</v>
      </c>
      <c r="E549" s="179" t="s">
        <v>882</v>
      </c>
      <c r="F549" s="180" t="s">
        <v>883</v>
      </c>
      <c r="G549" s="181" t="s">
        <v>394</v>
      </c>
      <c r="H549" s="182">
        <v>12.505000000000001</v>
      </c>
      <c r="I549" s="183"/>
      <c r="J549" s="184">
        <f>ROUND(I549*H549,2)</f>
        <v>0</v>
      </c>
      <c r="K549" s="180" t="s">
        <v>243</v>
      </c>
      <c r="L549" s="42"/>
      <c r="M549" s="185" t="s">
        <v>21</v>
      </c>
      <c r="N549" s="186" t="s">
        <v>44</v>
      </c>
      <c r="O549" s="67"/>
      <c r="P549" s="187">
        <f>O549*H549</f>
        <v>0</v>
      </c>
      <c r="Q549" s="187">
        <v>0</v>
      </c>
      <c r="R549" s="187">
        <f>Q549*H549</f>
        <v>0</v>
      </c>
      <c r="S549" s="187">
        <v>0</v>
      </c>
      <c r="T549" s="188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89" t="s">
        <v>244</v>
      </c>
      <c r="AT549" s="189" t="s">
        <v>240</v>
      </c>
      <c r="AU549" s="189" t="s">
        <v>83</v>
      </c>
      <c r="AY549" s="20" t="s">
        <v>238</v>
      </c>
      <c r="BE549" s="190">
        <f>IF(N549="základní",J549,0)</f>
        <v>0</v>
      </c>
      <c r="BF549" s="190">
        <f>IF(N549="snížená",J549,0)</f>
        <v>0</v>
      </c>
      <c r="BG549" s="190">
        <f>IF(N549="zákl. přenesená",J549,0)</f>
        <v>0</v>
      </c>
      <c r="BH549" s="190">
        <f>IF(N549="sníž. přenesená",J549,0)</f>
        <v>0</v>
      </c>
      <c r="BI549" s="190">
        <f>IF(N549="nulová",J549,0)</f>
        <v>0</v>
      </c>
      <c r="BJ549" s="20" t="s">
        <v>81</v>
      </c>
      <c r="BK549" s="190">
        <f>ROUND(I549*H549,2)</f>
        <v>0</v>
      </c>
      <c r="BL549" s="20" t="s">
        <v>244</v>
      </c>
      <c r="BM549" s="189" t="s">
        <v>884</v>
      </c>
    </row>
    <row r="550" spans="1:65" s="2" customFormat="1">
      <c r="A550" s="37"/>
      <c r="B550" s="38"/>
      <c r="C550" s="39"/>
      <c r="D550" s="191" t="s">
        <v>246</v>
      </c>
      <c r="E550" s="39"/>
      <c r="F550" s="192" t="s">
        <v>885</v>
      </c>
      <c r="G550" s="39"/>
      <c r="H550" s="39"/>
      <c r="I550" s="193"/>
      <c r="J550" s="39"/>
      <c r="K550" s="39"/>
      <c r="L550" s="42"/>
      <c r="M550" s="194"/>
      <c r="N550" s="195"/>
      <c r="O550" s="67"/>
      <c r="P550" s="67"/>
      <c r="Q550" s="67"/>
      <c r="R550" s="67"/>
      <c r="S550" s="67"/>
      <c r="T550" s="68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20" t="s">
        <v>246</v>
      </c>
      <c r="AU550" s="20" t="s">
        <v>83</v>
      </c>
    </row>
    <row r="551" spans="1:65" s="14" customFormat="1">
      <c r="B551" s="207"/>
      <c r="C551" s="208"/>
      <c r="D551" s="198" t="s">
        <v>248</v>
      </c>
      <c r="E551" s="209" t="s">
        <v>21</v>
      </c>
      <c r="F551" s="210" t="s">
        <v>886</v>
      </c>
      <c r="G551" s="208"/>
      <c r="H551" s="211">
        <v>12.505000000000001</v>
      </c>
      <c r="I551" s="212"/>
      <c r="J551" s="208"/>
      <c r="K551" s="208"/>
      <c r="L551" s="213"/>
      <c r="M551" s="214"/>
      <c r="N551" s="215"/>
      <c r="O551" s="215"/>
      <c r="P551" s="215"/>
      <c r="Q551" s="215"/>
      <c r="R551" s="215"/>
      <c r="S551" s="215"/>
      <c r="T551" s="216"/>
      <c r="AT551" s="217" t="s">
        <v>248</v>
      </c>
      <c r="AU551" s="217" t="s">
        <v>83</v>
      </c>
      <c r="AV551" s="14" t="s">
        <v>83</v>
      </c>
      <c r="AW551" s="14" t="s">
        <v>34</v>
      </c>
      <c r="AX551" s="14" t="s">
        <v>81</v>
      </c>
      <c r="AY551" s="217" t="s">
        <v>238</v>
      </c>
    </row>
    <row r="552" spans="1:65" s="2" customFormat="1" ht="37.9" customHeight="1">
      <c r="A552" s="37"/>
      <c r="B552" s="38"/>
      <c r="C552" s="178" t="s">
        <v>887</v>
      </c>
      <c r="D552" s="178" t="s">
        <v>240</v>
      </c>
      <c r="E552" s="179" t="s">
        <v>888</v>
      </c>
      <c r="F552" s="180" t="s">
        <v>889</v>
      </c>
      <c r="G552" s="181" t="s">
        <v>394</v>
      </c>
      <c r="H552" s="182">
        <v>0.27200000000000002</v>
      </c>
      <c r="I552" s="183"/>
      <c r="J552" s="184">
        <f>ROUND(I552*H552,2)</f>
        <v>0</v>
      </c>
      <c r="K552" s="180" t="s">
        <v>243</v>
      </c>
      <c r="L552" s="42"/>
      <c r="M552" s="185" t="s">
        <v>21</v>
      </c>
      <c r="N552" s="186" t="s">
        <v>44</v>
      </c>
      <c r="O552" s="67"/>
      <c r="P552" s="187">
        <f>O552*H552</f>
        <v>0</v>
      </c>
      <c r="Q552" s="187">
        <v>0</v>
      </c>
      <c r="R552" s="187">
        <f>Q552*H552</f>
        <v>0</v>
      </c>
      <c r="S552" s="187">
        <v>0</v>
      </c>
      <c r="T552" s="188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189" t="s">
        <v>244</v>
      </c>
      <c r="AT552" s="189" t="s">
        <v>240</v>
      </c>
      <c r="AU552" s="189" t="s">
        <v>83</v>
      </c>
      <c r="AY552" s="20" t="s">
        <v>238</v>
      </c>
      <c r="BE552" s="190">
        <f>IF(N552="základní",J552,0)</f>
        <v>0</v>
      </c>
      <c r="BF552" s="190">
        <f>IF(N552="snížená",J552,0)</f>
        <v>0</v>
      </c>
      <c r="BG552" s="190">
        <f>IF(N552="zákl. přenesená",J552,0)</f>
        <v>0</v>
      </c>
      <c r="BH552" s="190">
        <f>IF(N552="sníž. přenesená",J552,0)</f>
        <v>0</v>
      </c>
      <c r="BI552" s="190">
        <f>IF(N552="nulová",J552,0)</f>
        <v>0</v>
      </c>
      <c r="BJ552" s="20" t="s">
        <v>81</v>
      </c>
      <c r="BK552" s="190">
        <f>ROUND(I552*H552,2)</f>
        <v>0</v>
      </c>
      <c r="BL552" s="20" t="s">
        <v>244</v>
      </c>
      <c r="BM552" s="189" t="s">
        <v>890</v>
      </c>
    </row>
    <row r="553" spans="1:65" s="2" customFormat="1">
      <c r="A553" s="37"/>
      <c r="B553" s="38"/>
      <c r="C553" s="39"/>
      <c r="D553" s="191" t="s">
        <v>246</v>
      </c>
      <c r="E553" s="39"/>
      <c r="F553" s="192" t="s">
        <v>891</v>
      </c>
      <c r="G553" s="39"/>
      <c r="H553" s="39"/>
      <c r="I553" s="193"/>
      <c r="J553" s="39"/>
      <c r="K553" s="39"/>
      <c r="L553" s="42"/>
      <c r="M553" s="194"/>
      <c r="N553" s="195"/>
      <c r="O553" s="67"/>
      <c r="P553" s="67"/>
      <c r="Q553" s="67"/>
      <c r="R553" s="67"/>
      <c r="S553" s="67"/>
      <c r="T553" s="68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20" t="s">
        <v>246</v>
      </c>
      <c r="AU553" s="20" t="s">
        <v>83</v>
      </c>
    </row>
    <row r="554" spans="1:65" s="2" customFormat="1" ht="44.25" customHeight="1">
      <c r="A554" s="37"/>
      <c r="B554" s="38"/>
      <c r="C554" s="178" t="s">
        <v>892</v>
      </c>
      <c r="D554" s="178" t="s">
        <v>240</v>
      </c>
      <c r="E554" s="179" t="s">
        <v>893</v>
      </c>
      <c r="F554" s="180" t="s">
        <v>894</v>
      </c>
      <c r="G554" s="181" t="s">
        <v>394</v>
      </c>
      <c r="H554" s="182">
        <v>2.8000000000000001E-2</v>
      </c>
      <c r="I554" s="183"/>
      <c r="J554" s="184">
        <f>ROUND(I554*H554,2)</f>
        <v>0</v>
      </c>
      <c r="K554" s="180" t="s">
        <v>243</v>
      </c>
      <c r="L554" s="42"/>
      <c r="M554" s="185" t="s">
        <v>21</v>
      </c>
      <c r="N554" s="186" t="s">
        <v>44</v>
      </c>
      <c r="O554" s="67"/>
      <c r="P554" s="187">
        <f>O554*H554</f>
        <v>0</v>
      </c>
      <c r="Q554" s="187">
        <v>0</v>
      </c>
      <c r="R554" s="187">
        <f>Q554*H554</f>
        <v>0</v>
      </c>
      <c r="S554" s="187">
        <v>0</v>
      </c>
      <c r="T554" s="188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89" t="s">
        <v>244</v>
      </c>
      <c r="AT554" s="189" t="s">
        <v>240</v>
      </c>
      <c r="AU554" s="189" t="s">
        <v>83</v>
      </c>
      <c r="AY554" s="20" t="s">
        <v>238</v>
      </c>
      <c r="BE554" s="190">
        <f>IF(N554="základní",J554,0)</f>
        <v>0</v>
      </c>
      <c r="BF554" s="190">
        <f>IF(N554="snížená",J554,0)</f>
        <v>0</v>
      </c>
      <c r="BG554" s="190">
        <f>IF(N554="zákl. přenesená",J554,0)</f>
        <v>0</v>
      </c>
      <c r="BH554" s="190">
        <f>IF(N554="sníž. přenesená",J554,0)</f>
        <v>0</v>
      </c>
      <c r="BI554" s="190">
        <f>IF(N554="nulová",J554,0)</f>
        <v>0</v>
      </c>
      <c r="BJ554" s="20" t="s">
        <v>81</v>
      </c>
      <c r="BK554" s="190">
        <f>ROUND(I554*H554,2)</f>
        <v>0</v>
      </c>
      <c r="BL554" s="20" t="s">
        <v>244</v>
      </c>
      <c r="BM554" s="189" t="s">
        <v>895</v>
      </c>
    </row>
    <row r="555" spans="1:65" s="2" customFormat="1">
      <c r="A555" s="37"/>
      <c r="B555" s="38"/>
      <c r="C555" s="39"/>
      <c r="D555" s="191" t="s">
        <v>246</v>
      </c>
      <c r="E555" s="39"/>
      <c r="F555" s="192" t="s">
        <v>896</v>
      </c>
      <c r="G555" s="39"/>
      <c r="H555" s="39"/>
      <c r="I555" s="193"/>
      <c r="J555" s="39"/>
      <c r="K555" s="39"/>
      <c r="L555" s="42"/>
      <c r="M555" s="194"/>
      <c r="N555" s="195"/>
      <c r="O555" s="67"/>
      <c r="P555" s="67"/>
      <c r="Q555" s="67"/>
      <c r="R555" s="67"/>
      <c r="S555" s="67"/>
      <c r="T555" s="68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20" t="s">
        <v>246</v>
      </c>
      <c r="AU555" s="20" t="s">
        <v>83</v>
      </c>
    </row>
    <row r="556" spans="1:65" s="14" customFormat="1">
      <c r="B556" s="207"/>
      <c r="C556" s="208"/>
      <c r="D556" s="198" t="s">
        <v>248</v>
      </c>
      <c r="E556" s="209" t="s">
        <v>21</v>
      </c>
      <c r="F556" s="210" t="s">
        <v>897</v>
      </c>
      <c r="G556" s="208"/>
      <c r="H556" s="211">
        <v>2.8000000000000001E-2</v>
      </c>
      <c r="I556" s="212"/>
      <c r="J556" s="208"/>
      <c r="K556" s="208"/>
      <c r="L556" s="213"/>
      <c r="M556" s="214"/>
      <c r="N556" s="215"/>
      <c r="O556" s="215"/>
      <c r="P556" s="215"/>
      <c r="Q556" s="215"/>
      <c r="R556" s="215"/>
      <c r="S556" s="215"/>
      <c r="T556" s="216"/>
      <c r="AT556" s="217" t="s">
        <v>248</v>
      </c>
      <c r="AU556" s="217" t="s">
        <v>83</v>
      </c>
      <c r="AV556" s="14" t="s">
        <v>83</v>
      </c>
      <c r="AW556" s="14" t="s">
        <v>34</v>
      </c>
      <c r="AX556" s="14" t="s">
        <v>81</v>
      </c>
      <c r="AY556" s="217" t="s">
        <v>238</v>
      </c>
    </row>
    <row r="557" spans="1:65" s="12" customFormat="1" ht="22.9" customHeight="1">
      <c r="B557" s="162"/>
      <c r="C557" s="163"/>
      <c r="D557" s="164" t="s">
        <v>72</v>
      </c>
      <c r="E557" s="176" t="s">
        <v>898</v>
      </c>
      <c r="F557" s="176" t="s">
        <v>899</v>
      </c>
      <c r="G557" s="163"/>
      <c r="H557" s="163"/>
      <c r="I557" s="166"/>
      <c r="J557" s="177">
        <f>BK557</f>
        <v>0</v>
      </c>
      <c r="K557" s="163"/>
      <c r="L557" s="168"/>
      <c r="M557" s="169"/>
      <c r="N557" s="170"/>
      <c r="O557" s="170"/>
      <c r="P557" s="171">
        <f>SUM(P558:P559)</f>
        <v>0</v>
      </c>
      <c r="Q557" s="170"/>
      <c r="R557" s="171">
        <f>SUM(R558:R559)</f>
        <v>0</v>
      </c>
      <c r="S557" s="170"/>
      <c r="T557" s="172">
        <f>SUM(T558:T559)</f>
        <v>0</v>
      </c>
      <c r="AR557" s="173" t="s">
        <v>81</v>
      </c>
      <c r="AT557" s="174" t="s">
        <v>72</v>
      </c>
      <c r="AU557" s="174" t="s">
        <v>81</v>
      </c>
      <c r="AY557" s="173" t="s">
        <v>238</v>
      </c>
      <c r="BK557" s="175">
        <f>SUM(BK558:BK559)</f>
        <v>0</v>
      </c>
    </row>
    <row r="558" spans="1:65" s="2" customFormat="1" ht="66.75" customHeight="1">
      <c r="A558" s="37"/>
      <c r="B558" s="38"/>
      <c r="C558" s="178" t="s">
        <v>900</v>
      </c>
      <c r="D558" s="178" t="s">
        <v>240</v>
      </c>
      <c r="E558" s="179" t="s">
        <v>901</v>
      </c>
      <c r="F558" s="180" t="s">
        <v>902</v>
      </c>
      <c r="G558" s="181" t="s">
        <v>394</v>
      </c>
      <c r="H558" s="182">
        <v>17.818000000000001</v>
      </c>
      <c r="I558" s="183"/>
      <c r="J558" s="184">
        <f>ROUND(I558*H558,2)</f>
        <v>0</v>
      </c>
      <c r="K558" s="180" t="s">
        <v>243</v>
      </c>
      <c r="L558" s="42"/>
      <c r="M558" s="185" t="s">
        <v>21</v>
      </c>
      <c r="N558" s="186" t="s">
        <v>44</v>
      </c>
      <c r="O558" s="67"/>
      <c r="P558" s="187">
        <f>O558*H558</f>
        <v>0</v>
      </c>
      <c r="Q558" s="187">
        <v>0</v>
      </c>
      <c r="R558" s="187">
        <f>Q558*H558</f>
        <v>0</v>
      </c>
      <c r="S558" s="187">
        <v>0</v>
      </c>
      <c r="T558" s="188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89" t="s">
        <v>244</v>
      </c>
      <c r="AT558" s="189" t="s">
        <v>240</v>
      </c>
      <c r="AU558" s="189" t="s">
        <v>83</v>
      </c>
      <c r="AY558" s="20" t="s">
        <v>238</v>
      </c>
      <c r="BE558" s="190">
        <f>IF(N558="základní",J558,0)</f>
        <v>0</v>
      </c>
      <c r="BF558" s="190">
        <f>IF(N558="snížená",J558,0)</f>
        <v>0</v>
      </c>
      <c r="BG558" s="190">
        <f>IF(N558="zákl. přenesená",J558,0)</f>
        <v>0</v>
      </c>
      <c r="BH558" s="190">
        <f>IF(N558="sníž. přenesená",J558,0)</f>
        <v>0</v>
      </c>
      <c r="BI558" s="190">
        <f>IF(N558="nulová",J558,0)</f>
        <v>0</v>
      </c>
      <c r="BJ558" s="20" t="s">
        <v>81</v>
      </c>
      <c r="BK558" s="190">
        <f>ROUND(I558*H558,2)</f>
        <v>0</v>
      </c>
      <c r="BL558" s="20" t="s">
        <v>244</v>
      </c>
      <c r="BM558" s="189" t="s">
        <v>903</v>
      </c>
    </row>
    <row r="559" spans="1:65" s="2" customFormat="1">
      <c r="A559" s="37"/>
      <c r="B559" s="38"/>
      <c r="C559" s="39"/>
      <c r="D559" s="191" t="s">
        <v>246</v>
      </c>
      <c r="E559" s="39"/>
      <c r="F559" s="192" t="s">
        <v>904</v>
      </c>
      <c r="G559" s="39"/>
      <c r="H559" s="39"/>
      <c r="I559" s="193"/>
      <c r="J559" s="39"/>
      <c r="K559" s="39"/>
      <c r="L559" s="42"/>
      <c r="M559" s="194"/>
      <c r="N559" s="195"/>
      <c r="O559" s="67"/>
      <c r="P559" s="67"/>
      <c r="Q559" s="67"/>
      <c r="R559" s="67"/>
      <c r="S559" s="67"/>
      <c r="T559" s="68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20" t="s">
        <v>246</v>
      </c>
      <c r="AU559" s="20" t="s">
        <v>83</v>
      </c>
    </row>
    <row r="560" spans="1:65" s="12" customFormat="1" ht="25.9" customHeight="1">
      <c r="B560" s="162"/>
      <c r="C560" s="163"/>
      <c r="D560" s="164" t="s">
        <v>72</v>
      </c>
      <c r="E560" s="165" t="s">
        <v>905</v>
      </c>
      <c r="F560" s="165" t="s">
        <v>906</v>
      </c>
      <c r="G560" s="163"/>
      <c r="H560" s="163"/>
      <c r="I560" s="166"/>
      <c r="J560" s="167">
        <f>BK560</f>
        <v>0</v>
      </c>
      <c r="K560" s="163"/>
      <c r="L560" s="168"/>
      <c r="M560" s="169"/>
      <c r="N560" s="170"/>
      <c r="O560" s="170"/>
      <c r="P560" s="171">
        <f>P561+P619+P641+P666+P668+P711+P721+P777+P825+P869+P900</f>
        <v>0</v>
      </c>
      <c r="Q560" s="170"/>
      <c r="R560" s="171">
        <f>R561+R619+R641+R666+R668+R711+R721+R777+R825+R869+R900</f>
        <v>1.8405529899999999</v>
      </c>
      <c r="S560" s="170"/>
      <c r="T560" s="172">
        <f>T561+T619+T641+T666+T668+T711+T721+T777+T825+T869+T900</f>
        <v>0.77110182000000005</v>
      </c>
      <c r="AR560" s="173" t="s">
        <v>83</v>
      </c>
      <c r="AT560" s="174" t="s">
        <v>72</v>
      </c>
      <c r="AU560" s="174" t="s">
        <v>73</v>
      </c>
      <c r="AY560" s="173" t="s">
        <v>238</v>
      </c>
      <c r="BK560" s="175">
        <f>BK561+BK619+BK641+BK666+BK668+BK711+BK721+BK777+BK825+BK869+BK900</f>
        <v>0</v>
      </c>
    </row>
    <row r="561" spans="1:65" s="12" customFormat="1" ht="22.9" customHeight="1">
      <c r="B561" s="162"/>
      <c r="C561" s="163"/>
      <c r="D561" s="164" t="s">
        <v>72</v>
      </c>
      <c r="E561" s="176" t="s">
        <v>907</v>
      </c>
      <c r="F561" s="176" t="s">
        <v>908</v>
      </c>
      <c r="G561" s="163"/>
      <c r="H561" s="163"/>
      <c r="I561" s="166"/>
      <c r="J561" s="177">
        <f>BK561</f>
        <v>0</v>
      </c>
      <c r="K561" s="163"/>
      <c r="L561" s="168"/>
      <c r="M561" s="169"/>
      <c r="N561" s="170"/>
      <c r="O561" s="170"/>
      <c r="P561" s="171">
        <f>SUM(P562:P618)</f>
        <v>0</v>
      </c>
      <c r="Q561" s="170"/>
      <c r="R561" s="171">
        <f>SUM(R562:R618)</f>
        <v>9.7859199999999993E-2</v>
      </c>
      <c r="S561" s="170"/>
      <c r="T561" s="172">
        <f>SUM(T562:T618)</f>
        <v>2.92392E-2</v>
      </c>
      <c r="AR561" s="173" t="s">
        <v>83</v>
      </c>
      <c r="AT561" s="174" t="s">
        <v>72</v>
      </c>
      <c r="AU561" s="174" t="s">
        <v>81</v>
      </c>
      <c r="AY561" s="173" t="s">
        <v>238</v>
      </c>
      <c r="BK561" s="175">
        <f>SUM(BK562:BK618)</f>
        <v>0</v>
      </c>
    </row>
    <row r="562" spans="1:65" s="2" customFormat="1" ht="37.9" customHeight="1">
      <c r="A562" s="37"/>
      <c r="B562" s="38"/>
      <c r="C562" s="178" t="s">
        <v>909</v>
      </c>
      <c r="D562" s="178" t="s">
        <v>240</v>
      </c>
      <c r="E562" s="179" t="s">
        <v>910</v>
      </c>
      <c r="F562" s="180" t="s">
        <v>911</v>
      </c>
      <c r="G562" s="181" t="s">
        <v>103</v>
      </c>
      <c r="H562" s="182">
        <v>6.577</v>
      </c>
      <c r="I562" s="183"/>
      <c r="J562" s="184">
        <f>ROUND(I562*H562,2)</f>
        <v>0</v>
      </c>
      <c r="K562" s="180" t="s">
        <v>243</v>
      </c>
      <c r="L562" s="42"/>
      <c r="M562" s="185" t="s">
        <v>21</v>
      </c>
      <c r="N562" s="186" t="s">
        <v>44</v>
      </c>
      <c r="O562" s="67"/>
      <c r="P562" s="187">
        <f>O562*H562</f>
        <v>0</v>
      </c>
      <c r="Q562" s="187">
        <v>0</v>
      </c>
      <c r="R562" s="187">
        <f>Q562*H562</f>
        <v>0</v>
      </c>
      <c r="S562" s="187">
        <v>0</v>
      </c>
      <c r="T562" s="188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189" t="s">
        <v>344</v>
      </c>
      <c r="AT562" s="189" t="s">
        <v>240</v>
      </c>
      <c r="AU562" s="189" t="s">
        <v>83</v>
      </c>
      <c r="AY562" s="20" t="s">
        <v>238</v>
      </c>
      <c r="BE562" s="190">
        <f>IF(N562="základní",J562,0)</f>
        <v>0</v>
      </c>
      <c r="BF562" s="190">
        <f>IF(N562="snížená",J562,0)</f>
        <v>0</v>
      </c>
      <c r="BG562" s="190">
        <f>IF(N562="zákl. přenesená",J562,0)</f>
        <v>0</v>
      </c>
      <c r="BH562" s="190">
        <f>IF(N562="sníž. přenesená",J562,0)</f>
        <v>0</v>
      </c>
      <c r="BI562" s="190">
        <f>IF(N562="nulová",J562,0)</f>
        <v>0</v>
      </c>
      <c r="BJ562" s="20" t="s">
        <v>81</v>
      </c>
      <c r="BK562" s="190">
        <f>ROUND(I562*H562,2)</f>
        <v>0</v>
      </c>
      <c r="BL562" s="20" t="s">
        <v>344</v>
      </c>
      <c r="BM562" s="189" t="s">
        <v>912</v>
      </c>
    </row>
    <row r="563" spans="1:65" s="2" customFormat="1">
      <c r="A563" s="37"/>
      <c r="B563" s="38"/>
      <c r="C563" s="39"/>
      <c r="D563" s="191" t="s">
        <v>246</v>
      </c>
      <c r="E563" s="39"/>
      <c r="F563" s="192" t="s">
        <v>913</v>
      </c>
      <c r="G563" s="39"/>
      <c r="H563" s="39"/>
      <c r="I563" s="193"/>
      <c r="J563" s="39"/>
      <c r="K563" s="39"/>
      <c r="L563" s="42"/>
      <c r="M563" s="194"/>
      <c r="N563" s="195"/>
      <c r="O563" s="67"/>
      <c r="P563" s="67"/>
      <c r="Q563" s="67"/>
      <c r="R563" s="67"/>
      <c r="S563" s="67"/>
      <c r="T563" s="68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20" t="s">
        <v>246</v>
      </c>
      <c r="AU563" s="20" t="s">
        <v>83</v>
      </c>
    </row>
    <row r="564" spans="1:65" s="14" customFormat="1">
      <c r="B564" s="207"/>
      <c r="C564" s="208"/>
      <c r="D564" s="198" t="s">
        <v>248</v>
      </c>
      <c r="E564" s="209" t="s">
        <v>21</v>
      </c>
      <c r="F564" s="210" t="s">
        <v>112</v>
      </c>
      <c r="G564" s="208"/>
      <c r="H564" s="211">
        <v>6.577</v>
      </c>
      <c r="I564" s="212"/>
      <c r="J564" s="208"/>
      <c r="K564" s="208"/>
      <c r="L564" s="213"/>
      <c r="M564" s="214"/>
      <c r="N564" s="215"/>
      <c r="O564" s="215"/>
      <c r="P564" s="215"/>
      <c r="Q564" s="215"/>
      <c r="R564" s="215"/>
      <c r="S564" s="215"/>
      <c r="T564" s="216"/>
      <c r="AT564" s="217" t="s">
        <v>248</v>
      </c>
      <c r="AU564" s="217" t="s">
        <v>83</v>
      </c>
      <c r="AV564" s="14" t="s">
        <v>83</v>
      </c>
      <c r="AW564" s="14" t="s">
        <v>34</v>
      </c>
      <c r="AX564" s="14" t="s">
        <v>81</v>
      </c>
      <c r="AY564" s="217" t="s">
        <v>238</v>
      </c>
    </row>
    <row r="565" spans="1:65" s="2" customFormat="1" ht="16.5" customHeight="1">
      <c r="A565" s="37"/>
      <c r="B565" s="38"/>
      <c r="C565" s="240" t="s">
        <v>914</v>
      </c>
      <c r="D565" s="240" t="s">
        <v>440</v>
      </c>
      <c r="E565" s="241" t="s">
        <v>915</v>
      </c>
      <c r="F565" s="242" t="s">
        <v>916</v>
      </c>
      <c r="G565" s="243" t="s">
        <v>917</v>
      </c>
      <c r="H565" s="244">
        <v>2.302</v>
      </c>
      <c r="I565" s="245"/>
      <c r="J565" s="246">
        <f>ROUND(I565*H565,2)</f>
        <v>0</v>
      </c>
      <c r="K565" s="242" t="s">
        <v>243</v>
      </c>
      <c r="L565" s="247"/>
      <c r="M565" s="248" t="s">
        <v>21</v>
      </c>
      <c r="N565" s="249" t="s">
        <v>44</v>
      </c>
      <c r="O565" s="67"/>
      <c r="P565" s="187">
        <f>O565*H565</f>
        <v>0</v>
      </c>
      <c r="Q565" s="187">
        <v>1E-3</v>
      </c>
      <c r="R565" s="187">
        <f>Q565*H565</f>
        <v>2.3020000000000002E-3</v>
      </c>
      <c r="S565" s="187">
        <v>0</v>
      </c>
      <c r="T565" s="188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89" t="s">
        <v>450</v>
      </c>
      <c r="AT565" s="189" t="s">
        <v>440</v>
      </c>
      <c r="AU565" s="189" t="s">
        <v>83</v>
      </c>
      <c r="AY565" s="20" t="s">
        <v>238</v>
      </c>
      <c r="BE565" s="190">
        <f>IF(N565="základní",J565,0)</f>
        <v>0</v>
      </c>
      <c r="BF565" s="190">
        <f>IF(N565="snížená",J565,0)</f>
        <v>0</v>
      </c>
      <c r="BG565" s="190">
        <f>IF(N565="zákl. přenesená",J565,0)</f>
        <v>0</v>
      </c>
      <c r="BH565" s="190">
        <f>IF(N565="sníž. přenesená",J565,0)</f>
        <v>0</v>
      </c>
      <c r="BI565" s="190">
        <f>IF(N565="nulová",J565,0)</f>
        <v>0</v>
      </c>
      <c r="BJ565" s="20" t="s">
        <v>81</v>
      </c>
      <c r="BK565" s="190">
        <f>ROUND(I565*H565,2)</f>
        <v>0</v>
      </c>
      <c r="BL565" s="20" t="s">
        <v>344</v>
      </c>
      <c r="BM565" s="189" t="s">
        <v>918</v>
      </c>
    </row>
    <row r="566" spans="1:65" s="14" customFormat="1">
      <c r="B566" s="207"/>
      <c r="C566" s="208"/>
      <c r="D566" s="198" t="s">
        <v>248</v>
      </c>
      <c r="E566" s="209" t="s">
        <v>21</v>
      </c>
      <c r="F566" s="210" t="s">
        <v>919</v>
      </c>
      <c r="G566" s="208"/>
      <c r="H566" s="211">
        <v>2.302</v>
      </c>
      <c r="I566" s="212"/>
      <c r="J566" s="208"/>
      <c r="K566" s="208"/>
      <c r="L566" s="213"/>
      <c r="M566" s="214"/>
      <c r="N566" s="215"/>
      <c r="O566" s="215"/>
      <c r="P566" s="215"/>
      <c r="Q566" s="215"/>
      <c r="R566" s="215"/>
      <c r="S566" s="215"/>
      <c r="T566" s="216"/>
      <c r="AT566" s="217" t="s">
        <v>248</v>
      </c>
      <c r="AU566" s="217" t="s">
        <v>83</v>
      </c>
      <c r="AV566" s="14" t="s">
        <v>83</v>
      </c>
      <c r="AW566" s="14" t="s">
        <v>34</v>
      </c>
      <c r="AX566" s="14" t="s">
        <v>81</v>
      </c>
      <c r="AY566" s="217" t="s">
        <v>238</v>
      </c>
    </row>
    <row r="567" spans="1:65" s="2" customFormat="1" ht="33" customHeight="1">
      <c r="A567" s="37"/>
      <c r="B567" s="38"/>
      <c r="C567" s="178" t="s">
        <v>920</v>
      </c>
      <c r="D567" s="178" t="s">
        <v>240</v>
      </c>
      <c r="E567" s="179" t="s">
        <v>921</v>
      </c>
      <c r="F567" s="180" t="s">
        <v>922</v>
      </c>
      <c r="G567" s="181" t="s">
        <v>103</v>
      </c>
      <c r="H567" s="182">
        <v>1.1779999999999999</v>
      </c>
      <c r="I567" s="183"/>
      <c r="J567" s="184">
        <f>ROUND(I567*H567,2)</f>
        <v>0</v>
      </c>
      <c r="K567" s="180" t="s">
        <v>243</v>
      </c>
      <c r="L567" s="42"/>
      <c r="M567" s="185" t="s">
        <v>21</v>
      </c>
      <c r="N567" s="186" t="s">
        <v>44</v>
      </c>
      <c r="O567" s="67"/>
      <c r="P567" s="187">
        <f>O567*H567</f>
        <v>0</v>
      </c>
      <c r="Q567" s="187">
        <v>0</v>
      </c>
      <c r="R567" s="187">
        <f>Q567*H567</f>
        <v>0</v>
      </c>
      <c r="S567" s="187">
        <v>0</v>
      </c>
      <c r="T567" s="188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89" t="s">
        <v>344</v>
      </c>
      <c r="AT567" s="189" t="s">
        <v>240</v>
      </c>
      <c r="AU567" s="189" t="s">
        <v>83</v>
      </c>
      <c r="AY567" s="20" t="s">
        <v>238</v>
      </c>
      <c r="BE567" s="190">
        <f>IF(N567="základní",J567,0)</f>
        <v>0</v>
      </c>
      <c r="BF567" s="190">
        <f>IF(N567="snížená",J567,0)</f>
        <v>0</v>
      </c>
      <c r="BG567" s="190">
        <f>IF(N567="zákl. přenesená",J567,0)</f>
        <v>0</v>
      </c>
      <c r="BH567" s="190">
        <f>IF(N567="sníž. přenesená",J567,0)</f>
        <v>0</v>
      </c>
      <c r="BI567" s="190">
        <f>IF(N567="nulová",J567,0)</f>
        <v>0</v>
      </c>
      <c r="BJ567" s="20" t="s">
        <v>81</v>
      </c>
      <c r="BK567" s="190">
        <f>ROUND(I567*H567,2)</f>
        <v>0</v>
      </c>
      <c r="BL567" s="20" t="s">
        <v>344</v>
      </c>
      <c r="BM567" s="189" t="s">
        <v>923</v>
      </c>
    </row>
    <row r="568" spans="1:65" s="2" customFormat="1">
      <c r="A568" s="37"/>
      <c r="B568" s="38"/>
      <c r="C568" s="39"/>
      <c r="D568" s="191" t="s">
        <v>246</v>
      </c>
      <c r="E568" s="39"/>
      <c r="F568" s="192" t="s">
        <v>924</v>
      </c>
      <c r="G568" s="39"/>
      <c r="H568" s="39"/>
      <c r="I568" s="193"/>
      <c r="J568" s="39"/>
      <c r="K568" s="39"/>
      <c r="L568" s="42"/>
      <c r="M568" s="194"/>
      <c r="N568" s="195"/>
      <c r="O568" s="67"/>
      <c r="P568" s="67"/>
      <c r="Q568" s="67"/>
      <c r="R568" s="67"/>
      <c r="S568" s="67"/>
      <c r="T568" s="68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20" t="s">
        <v>246</v>
      </c>
      <c r="AU568" s="20" t="s">
        <v>83</v>
      </c>
    </row>
    <row r="569" spans="1:65" s="14" customFormat="1">
      <c r="B569" s="207"/>
      <c r="C569" s="208"/>
      <c r="D569" s="198" t="s">
        <v>248</v>
      </c>
      <c r="E569" s="209" t="s">
        <v>21</v>
      </c>
      <c r="F569" s="210" t="s">
        <v>115</v>
      </c>
      <c r="G569" s="208"/>
      <c r="H569" s="211">
        <v>1.1779999999999999</v>
      </c>
      <c r="I569" s="212"/>
      <c r="J569" s="208"/>
      <c r="K569" s="208"/>
      <c r="L569" s="213"/>
      <c r="M569" s="214"/>
      <c r="N569" s="215"/>
      <c r="O569" s="215"/>
      <c r="P569" s="215"/>
      <c r="Q569" s="215"/>
      <c r="R569" s="215"/>
      <c r="S569" s="215"/>
      <c r="T569" s="216"/>
      <c r="AT569" s="217" t="s">
        <v>248</v>
      </c>
      <c r="AU569" s="217" t="s">
        <v>83</v>
      </c>
      <c r="AV569" s="14" t="s">
        <v>83</v>
      </c>
      <c r="AW569" s="14" t="s">
        <v>34</v>
      </c>
      <c r="AX569" s="14" t="s">
        <v>81</v>
      </c>
      <c r="AY569" s="217" t="s">
        <v>238</v>
      </c>
    </row>
    <row r="570" spans="1:65" s="2" customFormat="1" ht="16.5" customHeight="1">
      <c r="A570" s="37"/>
      <c r="B570" s="38"/>
      <c r="C570" s="240" t="s">
        <v>925</v>
      </c>
      <c r="D570" s="240" t="s">
        <v>440</v>
      </c>
      <c r="E570" s="241" t="s">
        <v>915</v>
      </c>
      <c r="F570" s="242" t="s">
        <v>916</v>
      </c>
      <c r="G570" s="243" t="s">
        <v>917</v>
      </c>
      <c r="H570" s="244">
        <v>0.47099999999999997</v>
      </c>
      <c r="I570" s="245"/>
      <c r="J570" s="246">
        <f>ROUND(I570*H570,2)</f>
        <v>0</v>
      </c>
      <c r="K570" s="242" t="s">
        <v>243</v>
      </c>
      <c r="L570" s="247"/>
      <c r="M570" s="248" t="s">
        <v>21</v>
      </c>
      <c r="N570" s="249" t="s">
        <v>44</v>
      </c>
      <c r="O570" s="67"/>
      <c r="P570" s="187">
        <f>O570*H570</f>
        <v>0</v>
      </c>
      <c r="Q570" s="187">
        <v>1E-3</v>
      </c>
      <c r="R570" s="187">
        <f>Q570*H570</f>
        <v>4.7100000000000001E-4</v>
      </c>
      <c r="S570" s="187">
        <v>0</v>
      </c>
      <c r="T570" s="188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89" t="s">
        <v>450</v>
      </c>
      <c r="AT570" s="189" t="s">
        <v>440</v>
      </c>
      <c r="AU570" s="189" t="s">
        <v>83</v>
      </c>
      <c r="AY570" s="20" t="s">
        <v>238</v>
      </c>
      <c r="BE570" s="190">
        <f>IF(N570="základní",J570,0)</f>
        <v>0</v>
      </c>
      <c r="BF570" s="190">
        <f>IF(N570="snížená",J570,0)</f>
        <v>0</v>
      </c>
      <c r="BG570" s="190">
        <f>IF(N570="zákl. přenesená",J570,0)</f>
        <v>0</v>
      </c>
      <c r="BH570" s="190">
        <f>IF(N570="sníž. přenesená",J570,0)</f>
        <v>0</v>
      </c>
      <c r="BI570" s="190">
        <f>IF(N570="nulová",J570,0)</f>
        <v>0</v>
      </c>
      <c r="BJ570" s="20" t="s">
        <v>81</v>
      </c>
      <c r="BK570" s="190">
        <f>ROUND(I570*H570,2)</f>
        <v>0</v>
      </c>
      <c r="BL570" s="20" t="s">
        <v>344</v>
      </c>
      <c r="BM570" s="189" t="s">
        <v>926</v>
      </c>
    </row>
    <row r="571" spans="1:65" s="14" customFormat="1">
      <c r="B571" s="207"/>
      <c r="C571" s="208"/>
      <c r="D571" s="198" t="s">
        <v>248</v>
      </c>
      <c r="E571" s="209" t="s">
        <v>21</v>
      </c>
      <c r="F571" s="210" t="s">
        <v>927</v>
      </c>
      <c r="G571" s="208"/>
      <c r="H571" s="211">
        <v>0.47099999999999997</v>
      </c>
      <c r="I571" s="212"/>
      <c r="J571" s="208"/>
      <c r="K571" s="208"/>
      <c r="L571" s="213"/>
      <c r="M571" s="214"/>
      <c r="N571" s="215"/>
      <c r="O571" s="215"/>
      <c r="P571" s="215"/>
      <c r="Q571" s="215"/>
      <c r="R571" s="215"/>
      <c r="S571" s="215"/>
      <c r="T571" s="216"/>
      <c r="AT571" s="217" t="s">
        <v>248</v>
      </c>
      <c r="AU571" s="217" t="s">
        <v>83</v>
      </c>
      <c r="AV571" s="14" t="s">
        <v>83</v>
      </c>
      <c r="AW571" s="14" t="s">
        <v>34</v>
      </c>
      <c r="AX571" s="14" t="s">
        <v>81</v>
      </c>
      <c r="AY571" s="217" t="s">
        <v>238</v>
      </c>
    </row>
    <row r="572" spans="1:65" s="2" customFormat="1" ht="24.2" customHeight="1">
      <c r="A572" s="37"/>
      <c r="B572" s="38"/>
      <c r="C572" s="178" t="s">
        <v>928</v>
      </c>
      <c r="D572" s="178" t="s">
        <v>240</v>
      </c>
      <c r="E572" s="179" t="s">
        <v>929</v>
      </c>
      <c r="F572" s="180" t="s">
        <v>930</v>
      </c>
      <c r="G572" s="181" t="s">
        <v>103</v>
      </c>
      <c r="H572" s="182">
        <v>6.3220000000000001</v>
      </c>
      <c r="I572" s="183"/>
      <c r="J572" s="184">
        <f>ROUND(I572*H572,2)</f>
        <v>0</v>
      </c>
      <c r="K572" s="180" t="s">
        <v>243</v>
      </c>
      <c r="L572" s="42"/>
      <c r="M572" s="185" t="s">
        <v>21</v>
      </c>
      <c r="N572" s="186" t="s">
        <v>44</v>
      </c>
      <c r="O572" s="67"/>
      <c r="P572" s="187">
        <f>O572*H572</f>
        <v>0</v>
      </c>
      <c r="Q572" s="187">
        <v>0</v>
      </c>
      <c r="R572" s="187">
        <f>Q572*H572</f>
        <v>0</v>
      </c>
      <c r="S572" s="187">
        <v>4.4999999999999997E-3</v>
      </c>
      <c r="T572" s="188">
        <f>S572*H572</f>
        <v>2.8448999999999999E-2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89" t="s">
        <v>344</v>
      </c>
      <c r="AT572" s="189" t="s">
        <v>240</v>
      </c>
      <c r="AU572" s="189" t="s">
        <v>83</v>
      </c>
      <c r="AY572" s="20" t="s">
        <v>238</v>
      </c>
      <c r="BE572" s="190">
        <f>IF(N572="základní",J572,0)</f>
        <v>0</v>
      </c>
      <c r="BF572" s="190">
        <f>IF(N572="snížená",J572,0)</f>
        <v>0</v>
      </c>
      <c r="BG572" s="190">
        <f>IF(N572="zákl. přenesená",J572,0)</f>
        <v>0</v>
      </c>
      <c r="BH572" s="190">
        <f>IF(N572="sníž. přenesená",J572,0)</f>
        <v>0</v>
      </c>
      <c r="BI572" s="190">
        <f>IF(N572="nulová",J572,0)</f>
        <v>0</v>
      </c>
      <c r="BJ572" s="20" t="s">
        <v>81</v>
      </c>
      <c r="BK572" s="190">
        <f>ROUND(I572*H572,2)</f>
        <v>0</v>
      </c>
      <c r="BL572" s="20" t="s">
        <v>344</v>
      </c>
      <c r="BM572" s="189" t="s">
        <v>931</v>
      </c>
    </row>
    <row r="573" spans="1:65" s="2" customFormat="1">
      <c r="A573" s="37"/>
      <c r="B573" s="38"/>
      <c r="C573" s="39"/>
      <c r="D573" s="191" t="s">
        <v>246</v>
      </c>
      <c r="E573" s="39"/>
      <c r="F573" s="192" t="s">
        <v>932</v>
      </c>
      <c r="G573" s="39"/>
      <c r="H573" s="39"/>
      <c r="I573" s="193"/>
      <c r="J573" s="39"/>
      <c r="K573" s="39"/>
      <c r="L573" s="42"/>
      <c r="M573" s="194"/>
      <c r="N573" s="195"/>
      <c r="O573" s="67"/>
      <c r="P573" s="67"/>
      <c r="Q573" s="67"/>
      <c r="R573" s="67"/>
      <c r="S573" s="67"/>
      <c r="T573" s="68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T573" s="20" t="s">
        <v>246</v>
      </c>
      <c r="AU573" s="20" t="s">
        <v>83</v>
      </c>
    </row>
    <row r="574" spans="1:65" s="14" customFormat="1">
      <c r="B574" s="207"/>
      <c r="C574" s="208"/>
      <c r="D574" s="198" t="s">
        <v>248</v>
      </c>
      <c r="E574" s="209" t="s">
        <v>21</v>
      </c>
      <c r="F574" s="210" t="s">
        <v>933</v>
      </c>
      <c r="G574" s="208"/>
      <c r="H574" s="211">
        <v>6.3220000000000001</v>
      </c>
      <c r="I574" s="212"/>
      <c r="J574" s="208"/>
      <c r="K574" s="208"/>
      <c r="L574" s="213"/>
      <c r="M574" s="214"/>
      <c r="N574" s="215"/>
      <c r="O574" s="215"/>
      <c r="P574" s="215"/>
      <c r="Q574" s="215"/>
      <c r="R574" s="215"/>
      <c r="S574" s="215"/>
      <c r="T574" s="216"/>
      <c r="AT574" s="217" t="s">
        <v>248</v>
      </c>
      <c r="AU574" s="217" t="s">
        <v>83</v>
      </c>
      <c r="AV574" s="14" t="s">
        <v>83</v>
      </c>
      <c r="AW574" s="14" t="s">
        <v>34</v>
      </c>
      <c r="AX574" s="14" t="s">
        <v>81</v>
      </c>
      <c r="AY574" s="217" t="s">
        <v>238</v>
      </c>
    </row>
    <row r="575" spans="1:65" s="2" customFormat="1" ht="24.2" customHeight="1">
      <c r="A575" s="37"/>
      <c r="B575" s="38"/>
      <c r="C575" s="178" t="s">
        <v>934</v>
      </c>
      <c r="D575" s="178" t="s">
        <v>240</v>
      </c>
      <c r="E575" s="179" t="s">
        <v>935</v>
      </c>
      <c r="F575" s="180" t="s">
        <v>936</v>
      </c>
      <c r="G575" s="181" t="s">
        <v>103</v>
      </c>
      <c r="H575" s="182">
        <v>13.154</v>
      </c>
      <c r="I575" s="183"/>
      <c r="J575" s="184">
        <f>ROUND(I575*H575,2)</f>
        <v>0</v>
      </c>
      <c r="K575" s="180" t="s">
        <v>243</v>
      </c>
      <c r="L575" s="42"/>
      <c r="M575" s="185" t="s">
        <v>21</v>
      </c>
      <c r="N575" s="186" t="s">
        <v>44</v>
      </c>
      <c r="O575" s="67"/>
      <c r="P575" s="187">
        <f>O575*H575</f>
        <v>0</v>
      </c>
      <c r="Q575" s="187">
        <v>4.0000000000000002E-4</v>
      </c>
      <c r="R575" s="187">
        <f>Q575*H575</f>
        <v>5.2616E-3</v>
      </c>
      <c r="S575" s="187">
        <v>0</v>
      </c>
      <c r="T575" s="188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89" t="s">
        <v>344</v>
      </c>
      <c r="AT575" s="189" t="s">
        <v>240</v>
      </c>
      <c r="AU575" s="189" t="s">
        <v>83</v>
      </c>
      <c r="AY575" s="20" t="s">
        <v>238</v>
      </c>
      <c r="BE575" s="190">
        <f>IF(N575="základní",J575,0)</f>
        <v>0</v>
      </c>
      <c r="BF575" s="190">
        <f>IF(N575="snížená",J575,0)</f>
        <v>0</v>
      </c>
      <c r="BG575" s="190">
        <f>IF(N575="zákl. přenesená",J575,0)</f>
        <v>0</v>
      </c>
      <c r="BH575" s="190">
        <f>IF(N575="sníž. přenesená",J575,0)</f>
        <v>0</v>
      </c>
      <c r="BI575" s="190">
        <f>IF(N575="nulová",J575,0)</f>
        <v>0</v>
      </c>
      <c r="BJ575" s="20" t="s">
        <v>81</v>
      </c>
      <c r="BK575" s="190">
        <f>ROUND(I575*H575,2)</f>
        <v>0</v>
      </c>
      <c r="BL575" s="20" t="s">
        <v>344</v>
      </c>
      <c r="BM575" s="189" t="s">
        <v>937</v>
      </c>
    </row>
    <row r="576" spans="1:65" s="2" customFormat="1">
      <c r="A576" s="37"/>
      <c r="B576" s="38"/>
      <c r="C576" s="39"/>
      <c r="D576" s="191" t="s">
        <v>246</v>
      </c>
      <c r="E576" s="39"/>
      <c r="F576" s="192" t="s">
        <v>938</v>
      </c>
      <c r="G576" s="39"/>
      <c r="H576" s="39"/>
      <c r="I576" s="193"/>
      <c r="J576" s="39"/>
      <c r="K576" s="39"/>
      <c r="L576" s="42"/>
      <c r="M576" s="194"/>
      <c r="N576" s="195"/>
      <c r="O576" s="67"/>
      <c r="P576" s="67"/>
      <c r="Q576" s="67"/>
      <c r="R576" s="67"/>
      <c r="S576" s="67"/>
      <c r="T576" s="68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20" t="s">
        <v>246</v>
      </c>
      <c r="AU576" s="20" t="s">
        <v>83</v>
      </c>
    </row>
    <row r="577" spans="1:65" s="13" customFormat="1">
      <c r="B577" s="196"/>
      <c r="C577" s="197"/>
      <c r="D577" s="198" t="s">
        <v>248</v>
      </c>
      <c r="E577" s="199" t="s">
        <v>21</v>
      </c>
      <c r="F577" s="200" t="s">
        <v>939</v>
      </c>
      <c r="G577" s="197"/>
      <c r="H577" s="199" t="s">
        <v>21</v>
      </c>
      <c r="I577" s="201"/>
      <c r="J577" s="197"/>
      <c r="K577" s="197"/>
      <c r="L577" s="202"/>
      <c r="M577" s="203"/>
      <c r="N577" s="204"/>
      <c r="O577" s="204"/>
      <c r="P577" s="204"/>
      <c r="Q577" s="204"/>
      <c r="R577" s="204"/>
      <c r="S577" s="204"/>
      <c r="T577" s="205"/>
      <c r="AT577" s="206" t="s">
        <v>248</v>
      </c>
      <c r="AU577" s="206" t="s">
        <v>83</v>
      </c>
      <c r="AV577" s="13" t="s">
        <v>81</v>
      </c>
      <c r="AW577" s="13" t="s">
        <v>34</v>
      </c>
      <c r="AX577" s="13" t="s">
        <v>73</v>
      </c>
      <c r="AY577" s="206" t="s">
        <v>238</v>
      </c>
    </row>
    <row r="578" spans="1:65" s="13" customFormat="1">
      <c r="B578" s="196"/>
      <c r="C578" s="197"/>
      <c r="D578" s="198" t="s">
        <v>248</v>
      </c>
      <c r="E578" s="199" t="s">
        <v>21</v>
      </c>
      <c r="F578" s="200" t="s">
        <v>460</v>
      </c>
      <c r="G578" s="197"/>
      <c r="H578" s="199" t="s">
        <v>21</v>
      </c>
      <c r="I578" s="201"/>
      <c r="J578" s="197"/>
      <c r="K578" s="197"/>
      <c r="L578" s="202"/>
      <c r="M578" s="203"/>
      <c r="N578" s="204"/>
      <c r="O578" s="204"/>
      <c r="P578" s="204"/>
      <c r="Q578" s="204"/>
      <c r="R578" s="204"/>
      <c r="S578" s="204"/>
      <c r="T578" s="205"/>
      <c r="AT578" s="206" t="s">
        <v>248</v>
      </c>
      <c r="AU578" s="206" t="s">
        <v>83</v>
      </c>
      <c r="AV578" s="13" t="s">
        <v>81</v>
      </c>
      <c r="AW578" s="13" t="s">
        <v>34</v>
      </c>
      <c r="AX578" s="13" t="s">
        <v>73</v>
      </c>
      <c r="AY578" s="206" t="s">
        <v>238</v>
      </c>
    </row>
    <row r="579" spans="1:65" s="14" customFormat="1">
      <c r="B579" s="207"/>
      <c r="C579" s="208"/>
      <c r="D579" s="198" t="s">
        <v>248</v>
      </c>
      <c r="E579" s="209" t="s">
        <v>21</v>
      </c>
      <c r="F579" s="210" t="s">
        <v>940</v>
      </c>
      <c r="G579" s="208"/>
      <c r="H579" s="211">
        <v>2.742</v>
      </c>
      <c r="I579" s="212"/>
      <c r="J579" s="208"/>
      <c r="K579" s="208"/>
      <c r="L579" s="213"/>
      <c r="M579" s="214"/>
      <c r="N579" s="215"/>
      <c r="O579" s="215"/>
      <c r="P579" s="215"/>
      <c r="Q579" s="215"/>
      <c r="R579" s="215"/>
      <c r="S579" s="215"/>
      <c r="T579" s="216"/>
      <c r="AT579" s="217" t="s">
        <v>248</v>
      </c>
      <c r="AU579" s="217" t="s">
        <v>83</v>
      </c>
      <c r="AV579" s="14" t="s">
        <v>83</v>
      </c>
      <c r="AW579" s="14" t="s">
        <v>34</v>
      </c>
      <c r="AX579" s="14" t="s">
        <v>73</v>
      </c>
      <c r="AY579" s="217" t="s">
        <v>238</v>
      </c>
    </row>
    <row r="580" spans="1:65" s="13" customFormat="1">
      <c r="B580" s="196"/>
      <c r="C580" s="197"/>
      <c r="D580" s="198" t="s">
        <v>248</v>
      </c>
      <c r="E580" s="199" t="s">
        <v>21</v>
      </c>
      <c r="F580" s="200" t="s">
        <v>462</v>
      </c>
      <c r="G580" s="197"/>
      <c r="H580" s="199" t="s">
        <v>21</v>
      </c>
      <c r="I580" s="201"/>
      <c r="J580" s="197"/>
      <c r="K580" s="197"/>
      <c r="L580" s="202"/>
      <c r="M580" s="203"/>
      <c r="N580" s="204"/>
      <c r="O580" s="204"/>
      <c r="P580" s="204"/>
      <c r="Q580" s="204"/>
      <c r="R580" s="204"/>
      <c r="S580" s="204"/>
      <c r="T580" s="205"/>
      <c r="AT580" s="206" t="s">
        <v>248</v>
      </c>
      <c r="AU580" s="206" t="s">
        <v>83</v>
      </c>
      <c r="AV580" s="13" t="s">
        <v>81</v>
      </c>
      <c r="AW580" s="13" t="s">
        <v>34</v>
      </c>
      <c r="AX580" s="13" t="s">
        <v>73</v>
      </c>
      <c r="AY580" s="206" t="s">
        <v>238</v>
      </c>
    </row>
    <row r="581" spans="1:65" s="14" customFormat="1">
      <c r="B581" s="207"/>
      <c r="C581" s="208"/>
      <c r="D581" s="198" t="s">
        <v>248</v>
      </c>
      <c r="E581" s="209" t="s">
        <v>21</v>
      </c>
      <c r="F581" s="210" t="s">
        <v>463</v>
      </c>
      <c r="G581" s="208"/>
      <c r="H581" s="211">
        <v>3.335</v>
      </c>
      <c r="I581" s="212"/>
      <c r="J581" s="208"/>
      <c r="K581" s="208"/>
      <c r="L581" s="213"/>
      <c r="M581" s="214"/>
      <c r="N581" s="215"/>
      <c r="O581" s="215"/>
      <c r="P581" s="215"/>
      <c r="Q581" s="215"/>
      <c r="R581" s="215"/>
      <c r="S581" s="215"/>
      <c r="T581" s="216"/>
      <c r="AT581" s="217" t="s">
        <v>248</v>
      </c>
      <c r="AU581" s="217" t="s">
        <v>83</v>
      </c>
      <c r="AV581" s="14" t="s">
        <v>83</v>
      </c>
      <c r="AW581" s="14" t="s">
        <v>34</v>
      </c>
      <c r="AX581" s="14" t="s">
        <v>73</v>
      </c>
      <c r="AY581" s="217" t="s">
        <v>238</v>
      </c>
    </row>
    <row r="582" spans="1:65" s="13" customFormat="1">
      <c r="B582" s="196"/>
      <c r="C582" s="197"/>
      <c r="D582" s="198" t="s">
        <v>248</v>
      </c>
      <c r="E582" s="199" t="s">
        <v>21</v>
      </c>
      <c r="F582" s="200" t="s">
        <v>941</v>
      </c>
      <c r="G582" s="197"/>
      <c r="H582" s="199" t="s">
        <v>21</v>
      </c>
      <c r="I582" s="201"/>
      <c r="J582" s="197"/>
      <c r="K582" s="197"/>
      <c r="L582" s="202"/>
      <c r="M582" s="203"/>
      <c r="N582" s="204"/>
      <c r="O582" s="204"/>
      <c r="P582" s="204"/>
      <c r="Q582" s="204"/>
      <c r="R582" s="204"/>
      <c r="S582" s="204"/>
      <c r="T582" s="205"/>
      <c r="AT582" s="206" t="s">
        <v>248</v>
      </c>
      <c r="AU582" s="206" t="s">
        <v>83</v>
      </c>
      <c r="AV582" s="13" t="s">
        <v>81</v>
      </c>
      <c r="AW582" s="13" t="s">
        <v>34</v>
      </c>
      <c r="AX582" s="13" t="s">
        <v>73</v>
      </c>
      <c r="AY582" s="206" t="s">
        <v>238</v>
      </c>
    </row>
    <row r="583" spans="1:65" s="14" customFormat="1">
      <c r="B583" s="207"/>
      <c r="C583" s="208"/>
      <c r="D583" s="198" t="s">
        <v>248</v>
      </c>
      <c r="E583" s="209" t="s">
        <v>21</v>
      </c>
      <c r="F583" s="210" t="s">
        <v>942</v>
      </c>
      <c r="G583" s="208"/>
      <c r="H583" s="211">
        <v>0.5</v>
      </c>
      <c r="I583" s="212"/>
      <c r="J583" s="208"/>
      <c r="K583" s="208"/>
      <c r="L583" s="213"/>
      <c r="M583" s="214"/>
      <c r="N583" s="215"/>
      <c r="O583" s="215"/>
      <c r="P583" s="215"/>
      <c r="Q583" s="215"/>
      <c r="R583" s="215"/>
      <c r="S583" s="215"/>
      <c r="T583" s="216"/>
      <c r="AT583" s="217" t="s">
        <v>248</v>
      </c>
      <c r="AU583" s="217" t="s">
        <v>83</v>
      </c>
      <c r="AV583" s="14" t="s">
        <v>83</v>
      </c>
      <c r="AW583" s="14" t="s">
        <v>34</v>
      </c>
      <c r="AX583" s="14" t="s">
        <v>73</v>
      </c>
      <c r="AY583" s="217" t="s">
        <v>238</v>
      </c>
    </row>
    <row r="584" spans="1:65" s="15" customFormat="1">
      <c r="B584" s="218"/>
      <c r="C584" s="219"/>
      <c r="D584" s="198" t="s">
        <v>248</v>
      </c>
      <c r="E584" s="220" t="s">
        <v>112</v>
      </c>
      <c r="F584" s="221" t="s">
        <v>257</v>
      </c>
      <c r="G584" s="219"/>
      <c r="H584" s="222">
        <v>6.577</v>
      </c>
      <c r="I584" s="223"/>
      <c r="J584" s="219"/>
      <c r="K584" s="219"/>
      <c r="L584" s="224"/>
      <c r="M584" s="225"/>
      <c r="N584" s="226"/>
      <c r="O584" s="226"/>
      <c r="P584" s="226"/>
      <c r="Q584" s="226"/>
      <c r="R584" s="226"/>
      <c r="S584" s="226"/>
      <c r="T584" s="227"/>
      <c r="AT584" s="228" t="s">
        <v>248</v>
      </c>
      <c r="AU584" s="228" t="s">
        <v>83</v>
      </c>
      <c r="AV584" s="15" t="s">
        <v>258</v>
      </c>
      <c r="AW584" s="15" t="s">
        <v>34</v>
      </c>
      <c r="AX584" s="15" t="s">
        <v>73</v>
      </c>
      <c r="AY584" s="228" t="s">
        <v>238</v>
      </c>
    </row>
    <row r="585" spans="1:65" s="13" customFormat="1">
      <c r="B585" s="196"/>
      <c r="C585" s="197"/>
      <c r="D585" s="198" t="s">
        <v>248</v>
      </c>
      <c r="E585" s="199" t="s">
        <v>21</v>
      </c>
      <c r="F585" s="200" t="s">
        <v>943</v>
      </c>
      <c r="G585" s="197"/>
      <c r="H585" s="199" t="s">
        <v>21</v>
      </c>
      <c r="I585" s="201"/>
      <c r="J585" s="197"/>
      <c r="K585" s="197"/>
      <c r="L585" s="202"/>
      <c r="M585" s="203"/>
      <c r="N585" s="204"/>
      <c r="O585" s="204"/>
      <c r="P585" s="204"/>
      <c r="Q585" s="204"/>
      <c r="R585" s="204"/>
      <c r="S585" s="204"/>
      <c r="T585" s="205"/>
      <c r="AT585" s="206" t="s">
        <v>248</v>
      </c>
      <c r="AU585" s="206" t="s">
        <v>83</v>
      </c>
      <c r="AV585" s="13" t="s">
        <v>81</v>
      </c>
      <c r="AW585" s="13" t="s">
        <v>34</v>
      </c>
      <c r="AX585" s="13" t="s">
        <v>73</v>
      </c>
      <c r="AY585" s="206" t="s">
        <v>238</v>
      </c>
    </row>
    <row r="586" spans="1:65" s="14" customFormat="1">
      <c r="B586" s="207"/>
      <c r="C586" s="208"/>
      <c r="D586" s="198" t="s">
        <v>248</v>
      </c>
      <c r="E586" s="209" t="s">
        <v>21</v>
      </c>
      <c r="F586" s="210" t="s">
        <v>112</v>
      </c>
      <c r="G586" s="208"/>
      <c r="H586" s="211">
        <v>6.577</v>
      </c>
      <c r="I586" s="212"/>
      <c r="J586" s="208"/>
      <c r="K586" s="208"/>
      <c r="L586" s="213"/>
      <c r="M586" s="214"/>
      <c r="N586" s="215"/>
      <c r="O586" s="215"/>
      <c r="P586" s="215"/>
      <c r="Q586" s="215"/>
      <c r="R586" s="215"/>
      <c r="S586" s="215"/>
      <c r="T586" s="216"/>
      <c r="AT586" s="217" t="s">
        <v>248</v>
      </c>
      <c r="AU586" s="217" t="s">
        <v>83</v>
      </c>
      <c r="AV586" s="14" t="s">
        <v>83</v>
      </c>
      <c r="AW586" s="14" t="s">
        <v>34</v>
      </c>
      <c r="AX586" s="14" t="s">
        <v>73</v>
      </c>
      <c r="AY586" s="217" t="s">
        <v>238</v>
      </c>
    </row>
    <row r="587" spans="1:65" s="15" customFormat="1">
      <c r="B587" s="218"/>
      <c r="C587" s="219"/>
      <c r="D587" s="198" t="s">
        <v>248</v>
      </c>
      <c r="E587" s="220" t="s">
        <v>21</v>
      </c>
      <c r="F587" s="221" t="s">
        <v>257</v>
      </c>
      <c r="G587" s="219"/>
      <c r="H587" s="222">
        <v>6.577</v>
      </c>
      <c r="I587" s="223"/>
      <c r="J587" s="219"/>
      <c r="K587" s="219"/>
      <c r="L587" s="224"/>
      <c r="M587" s="225"/>
      <c r="N587" s="226"/>
      <c r="O587" s="226"/>
      <c r="P587" s="226"/>
      <c r="Q587" s="226"/>
      <c r="R587" s="226"/>
      <c r="S587" s="226"/>
      <c r="T587" s="227"/>
      <c r="AT587" s="228" t="s">
        <v>248</v>
      </c>
      <c r="AU587" s="228" t="s">
        <v>83</v>
      </c>
      <c r="AV587" s="15" t="s">
        <v>258</v>
      </c>
      <c r="AW587" s="15" t="s">
        <v>34</v>
      </c>
      <c r="AX587" s="15" t="s">
        <v>73</v>
      </c>
      <c r="AY587" s="228" t="s">
        <v>238</v>
      </c>
    </row>
    <row r="588" spans="1:65" s="16" customFormat="1">
      <c r="B588" s="229"/>
      <c r="C588" s="230"/>
      <c r="D588" s="198" t="s">
        <v>248</v>
      </c>
      <c r="E588" s="231" t="s">
        <v>21</v>
      </c>
      <c r="F588" s="232" t="s">
        <v>259</v>
      </c>
      <c r="G588" s="230"/>
      <c r="H588" s="233">
        <v>13.154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AT588" s="239" t="s">
        <v>248</v>
      </c>
      <c r="AU588" s="239" t="s">
        <v>83</v>
      </c>
      <c r="AV588" s="16" t="s">
        <v>244</v>
      </c>
      <c r="AW588" s="16" t="s">
        <v>34</v>
      </c>
      <c r="AX588" s="16" t="s">
        <v>81</v>
      </c>
      <c r="AY588" s="239" t="s">
        <v>238</v>
      </c>
    </row>
    <row r="589" spans="1:65" s="2" customFormat="1" ht="37.9" customHeight="1">
      <c r="A589" s="37"/>
      <c r="B589" s="38"/>
      <c r="C589" s="240" t="s">
        <v>944</v>
      </c>
      <c r="D589" s="240" t="s">
        <v>440</v>
      </c>
      <c r="E589" s="241" t="s">
        <v>945</v>
      </c>
      <c r="F589" s="242" t="s">
        <v>946</v>
      </c>
      <c r="G589" s="243" t="s">
        <v>103</v>
      </c>
      <c r="H589" s="244">
        <v>7.5640000000000001</v>
      </c>
      <c r="I589" s="245"/>
      <c r="J589" s="246">
        <f>ROUND(I589*H589,2)</f>
        <v>0</v>
      </c>
      <c r="K589" s="242" t="s">
        <v>243</v>
      </c>
      <c r="L589" s="247"/>
      <c r="M589" s="248" t="s">
        <v>21</v>
      </c>
      <c r="N589" s="249" t="s">
        <v>44</v>
      </c>
      <c r="O589" s="67"/>
      <c r="P589" s="187">
        <f>O589*H589</f>
        <v>0</v>
      </c>
      <c r="Q589" s="187">
        <v>4.4999999999999997E-3</v>
      </c>
      <c r="R589" s="187">
        <f>Q589*H589</f>
        <v>3.4037999999999999E-2</v>
      </c>
      <c r="S589" s="187">
        <v>0</v>
      </c>
      <c r="T589" s="188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89" t="s">
        <v>450</v>
      </c>
      <c r="AT589" s="189" t="s">
        <v>440</v>
      </c>
      <c r="AU589" s="189" t="s">
        <v>83</v>
      </c>
      <c r="AY589" s="20" t="s">
        <v>238</v>
      </c>
      <c r="BE589" s="190">
        <f>IF(N589="základní",J589,0)</f>
        <v>0</v>
      </c>
      <c r="BF589" s="190">
        <f>IF(N589="snížená",J589,0)</f>
        <v>0</v>
      </c>
      <c r="BG589" s="190">
        <f>IF(N589="zákl. přenesená",J589,0)</f>
        <v>0</v>
      </c>
      <c r="BH589" s="190">
        <f>IF(N589="sníž. přenesená",J589,0)</f>
        <v>0</v>
      </c>
      <c r="BI589" s="190">
        <f>IF(N589="nulová",J589,0)</f>
        <v>0</v>
      </c>
      <c r="BJ589" s="20" t="s">
        <v>81</v>
      </c>
      <c r="BK589" s="190">
        <f>ROUND(I589*H589,2)</f>
        <v>0</v>
      </c>
      <c r="BL589" s="20" t="s">
        <v>344</v>
      </c>
      <c r="BM589" s="189" t="s">
        <v>947</v>
      </c>
    </row>
    <row r="590" spans="1:65" s="14" customFormat="1">
      <c r="B590" s="207"/>
      <c r="C590" s="208"/>
      <c r="D590" s="198" t="s">
        <v>248</v>
      </c>
      <c r="E590" s="209" t="s">
        <v>21</v>
      </c>
      <c r="F590" s="210" t="s">
        <v>948</v>
      </c>
      <c r="G590" s="208"/>
      <c r="H590" s="211">
        <v>7.5640000000000001</v>
      </c>
      <c r="I590" s="212"/>
      <c r="J590" s="208"/>
      <c r="K590" s="208"/>
      <c r="L590" s="213"/>
      <c r="M590" s="214"/>
      <c r="N590" s="215"/>
      <c r="O590" s="215"/>
      <c r="P590" s="215"/>
      <c r="Q590" s="215"/>
      <c r="R590" s="215"/>
      <c r="S590" s="215"/>
      <c r="T590" s="216"/>
      <c r="AT590" s="217" t="s">
        <v>248</v>
      </c>
      <c r="AU590" s="217" t="s">
        <v>83</v>
      </c>
      <c r="AV590" s="14" t="s">
        <v>83</v>
      </c>
      <c r="AW590" s="14" t="s">
        <v>34</v>
      </c>
      <c r="AX590" s="14" t="s">
        <v>81</v>
      </c>
      <c r="AY590" s="217" t="s">
        <v>238</v>
      </c>
    </row>
    <row r="591" spans="1:65" s="2" customFormat="1" ht="44.25" customHeight="1">
      <c r="A591" s="37"/>
      <c r="B591" s="38"/>
      <c r="C591" s="240" t="s">
        <v>949</v>
      </c>
      <c r="D591" s="240" t="s">
        <v>440</v>
      </c>
      <c r="E591" s="241" t="s">
        <v>950</v>
      </c>
      <c r="F591" s="242" t="s">
        <v>951</v>
      </c>
      <c r="G591" s="243" t="s">
        <v>103</v>
      </c>
      <c r="H591" s="244">
        <v>7.5640000000000001</v>
      </c>
      <c r="I591" s="245"/>
      <c r="J591" s="246">
        <f>ROUND(I591*H591,2)</f>
        <v>0</v>
      </c>
      <c r="K591" s="242" t="s">
        <v>243</v>
      </c>
      <c r="L591" s="247"/>
      <c r="M591" s="248" t="s">
        <v>21</v>
      </c>
      <c r="N591" s="249" t="s">
        <v>44</v>
      </c>
      <c r="O591" s="67"/>
      <c r="P591" s="187">
        <f>O591*H591</f>
        <v>0</v>
      </c>
      <c r="Q591" s="187">
        <v>5.4000000000000003E-3</v>
      </c>
      <c r="R591" s="187">
        <f>Q591*H591</f>
        <v>4.0845600000000003E-2</v>
      </c>
      <c r="S591" s="187">
        <v>0</v>
      </c>
      <c r="T591" s="188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89" t="s">
        <v>450</v>
      </c>
      <c r="AT591" s="189" t="s">
        <v>440</v>
      </c>
      <c r="AU591" s="189" t="s">
        <v>83</v>
      </c>
      <c r="AY591" s="20" t="s">
        <v>238</v>
      </c>
      <c r="BE591" s="190">
        <f>IF(N591="základní",J591,0)</f>
        <v>0</v>
      </c>
      <c r="BF591" s="190">
        <f>IF(N591="snížená",J591,0)</f>
        <v>0</v>
      </c>
      <c r="BG591" s="190">
        <f>IF(N591="zákl. přenesená",J591,0)</f>
        <v>0</v>
      </c>
      <c r="BH591" s="190">
        <f>IF(N591="sníž. přenesená",J591,0)</f>
        <v>0</v>
      </c>
      <c r="BI591" s="190">
        <f>IF(N591="nulová",J591,0)</f>
        <v>0</v>
      </c>
      <c r="BJ591" s="20" t="s">
        <v>81</v>
      </c>
      <c r="BK591" s="190">
        <f>ROUND(I591*H591,2)</f>
        <v>0</v>
      </c>
      <c r="BL591" s="20" t="s">
        <v>344</v>
      </c>
      <c r="BM591" s="189" t="s">
        <v>952</v>
      </c>
    </row>
    <row r="592" spans="1:65" s="14" customFormat="1">
      <c r="B592" s="207"/>
      <c r="C592" s="208"/>
      <c r="D592" s="198" t="s">
        <v>248</v>
      </c>
      <c r="E592" s="209" t="s">
        <v>21</v>
      </c>
      <c r="F592" s="210" t="s">
        <v>948</v>
      </c>
      <c r="G592" s="208"/>
      <c r="H592" s="211">
        <v>7.5640000000000001</v>
      </c>
      <c r="I592" s="212"/>
      <c r="J592" s="208"/>
      <c r="K592" s="208"/>
      <c r="L592" s="213"/>
      <c r="M592" s="214"/>
      <c r="N592" s="215"/>
      <c r="O592" s="215"/>
      <c r="P592" s="215"/>
      <c r="Q592" s="215"/>
      <c r="R592" s="215"/>
      <c r="S592" s="215"/>
      <c r="T592" s="216"/>
      <c r="AT592" s="217" t="s">
        <v>248</v>
      </c>
      <c r="AU592" s="217" t="s">
        <v>83</v>
      </c>
      <c r="AV592" s="14" t="s">
        <v>83</v>
      </c>
      <c r="AW592" s="14" t="s">
        <v>34</v>
      </c>
      <c r="AX592" s="14" t="s">
        <v>81</v>
      </c>
      <c r="AY592" s="217" t="s">
        <v>238</v>
      </c>
    </row>
    <row r="593" spans="1:65" s="2" customFormat="1" ht="24.2" customHeight="1">
      <c r="A593" s="37"/>
      <c r="B593" s="38"/>
      <c r="C593" s="178" t="s">
        <v>953</v>
      </c>
      <c r="D593" s="178" t="s">
        <v>240</v>
      </c>
      <c r="E593" s="179" t="s">
        <v>954</v>
      </c>
      <c r="F593" s="180" t="s">
        <v>955</v>
      </c>
      <c r="G593" s="181" t="s">
        <v>103</v>
      </c>
      <c r="H593" s="182">
        <v>2.3559999999999999</v>
      </c>
      <c r="I593" s="183"/>
      <c r="J593" s="184">
        <f>ROUND(I593*H593,2)</f>
        <v>0</v>
      </c>
      <c r="K593" s="180" t="s">
        <v>243</v>
      </c>
      <c r="L593" s="42"/>
      <c r="M593" s="185" t="s">
        <v>21</v>
      </c>
      <c r="N593" s="186" t="s">
        <v>44</v>
      </c>
      <c r="O593" s="67"/>
      <c r="P593" s="187">
        <f>O593*H593</f>
        <v>0</v>
      </c>
      <c r="Q593" s="187">
        <v>4.0000000000000002E-4</v>
      </c>
      <c r="R593" s="187">
        <f>Q593*H593</f>
        <v>9.4240000000000003E-4</v>
      </c>
      <c r="S593" s="187">
        <v>0</v>
      </c>
      <c r="T593" s="188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89" t="s">
        <v>344</v>
      </c>
      <c r="AT593" s="189" t="s">
        <v>240</v>
      </c>
      <c r="AU593" s="189" t="s">
        <v>83</v>
      </c>
      <c r="AY593" s="20" t="s">
        <v>238</v>
      </c>
      <c r="BE593" s="190">
        <f>IF(N593="základní",J593,0)</f>
        <v>0</v>
      </c>
      <c r="BF593" s="190">
        <f>IF(N593="snížená",J593,0)</f>
        <v>0</v>
      </c>
      <c r="BG593" s="190">
        <f>IF(N593="zákl. přenesená",J593,0)</f>
        <v>0</v>
      </c>
      <c r="BH593" s="190">
        <f>IF(N593="sníž. přenesená",J593,0)</f>
        <v>0</v>
      </c>
      <c r="BI593" s="190">
        <f>IF(N593="nulová",J593,0)</f>
        <v>0</v>
      </c>
      <c r="BJ593" s="20" t="s">
        <v>81</v>
      </c>
      <c r="BK593" s="190">
        <f>ROUND(I593*H593,2)</f>
        <v>0</v>
      </c>
      <c r="BL593" s="20" t="s">
        <v>344</v>
      </c>
      <c r="BM593" s="189" t="s">
        <v>956</v>
      </c>
    </row>
    <row r="594" spans="1:65" s="2" customFormat="1">
      <c r="A594" s="37"/>
      <c r="B594" s="38"/>
      <c r="C594" s="39"/>
      <c r="D594" s="191" t="s">
        <v>246</v>
      </c>
      <c r="E594" s="39"/>
      <c r="F594" s="192" t="s">
        <v>957</v>
      </c>
      <c r="G594" s="39"/>
      <c r="H594" s="39"/>
      <c r="I594" s="193"/>
      <c r="J594" s="39"/>
      <c r="K594" s="39"/>
      <c r="L594" s="42"/>
      <c r="M594" s="194"/>
      <c r="N594" s="195"/>
      <c r="O594" s="67"/>
      <c r="P594" s="67"/>
      <c r="Q594" s="67"/>
      <c r="R594" s="67"/>
      <c r="S594" s="67"/>
      <c r="T594" s="68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20" t="s">
        <v>246</v>
      </c>
      <c r="AU594" s="20" t="s">
        <v>83</v>
      </c>
    </row>
    <row r="595" spans="1:65" s="13" customFormat="1">
      <c r="B595" s="196"/>
      <c r="C595" s="197"/>
      <c r="D595" s="198" t="s">
        <v>248</v>
      </c>
      <c r="E595" s="199" t="s">
        <v>21</v>
      </c>
      <c r="F595" s="200" t="s">
        <v>958</v>
      </c>
      <c r="G595" s="197"/>
      <c r="H595" s="199" t="s">
        <v>21</v>
      </c>
      <c r="I595" s="201"/>
      <c r="J595" s="197"/>
      <c r="K595" s="197"/>
      <c r="L595" s="202"/>
      <c r="M595" s="203"/>
      <c r="N595" s="204"/>
      <c r="O595" s="204"/>
      <c r="P595" s="204"/>
      <c r="Q595" s="204"/>
      <c r="R595" s="204"/>
      <c r="S595" s="204"/>
      <c r="T595" s="205"/>
      <c r="AT595" s="206" t="s">
        <v>248</v>
      </c>
      <c r="AU595" s="206" t="s">
        <v>83</v>
      </c>
      <c r="AV595" s="13" t="s">
        <v>81</v>
      </c>
      <c r="AW595" s="13" t="s">
        <v>34</v>
      </c>
      <c r="AX595" s="13" t="s">
        <v>73</v>
      </c>
      <c r="AY595" s="206" t="s">
        <v>238</v>
      </c>
    </row>
    <row r="596" spans="1:65" s="13" customFormat="1">
      <c r="B596" s="196"/>
      <c r="C596" s="197"/>
      <c r="D596" s="198" t="s">
        <v>248</v>
      </c>
      <c r="E596" s="199" t="s">
        <v>21</v>
      </c>
      <c r="F596" s="200" t="s">
        <v>460</v>
      </c>
      <c r="G596" s="197"/>
      <c r="H596" s="199" t="s">
        <v>21</v>
      </c>
      <c r="I596" s="201"/>
      <c r="J596" s="197"/>
      <c r="K596" s="197"/>
      <c r="L596" s="202"/>
      <c r="M596" s="203"/>
      <c r="N596" s="204"/>
      <c r="O596" s="204"/>
      <c r="P596" s="204"/>
      <c r="Q596" s="204"/>
      <c r="R596" s="204"/>
      <c r="S596" s="204"/>
      <c r="T596" s="205"/>
      <c r="AT596" s="206" t="s">
        <v>248</v>
      </c>
      <c r="AU596" s="206" t="s">
        <v>83</v>
      </c>
      <c r="AV596" s="13" t="s">
        <v>81</v>
      </c>
      <c r="AW596" s="13" t="s">
        <v>34</v>
      </c>
      <c r="AX596" s="13" t="s">
        <v>73</v>
      </c>
      <c r="AY596" s="206" t="s">
        <v>238</v>
      </c>
    </row>
    <row r="597" spans="1:65" s="14" customFormat="1">
      <c r="B597" s="207"/>
      <c r="C597" s="208"/>
      <c r="D597" s="198" t="s">
        <v>248</v>
      </c>
      <c r="E597" s="209" t="s">
        <v>21</v>
      </c>
      <c r="F597" s="210" t="s">
        <v>959</v>
      </c>
      <c r="G597" s="208"/>
      <c r="H597" s="211">
        <v>0.50700000000000001</v>
      </c>
      <c r="I597" s="212"/>
      <c r="J597" s="208"/>
      <c r="K597" s="208"/>
      <c r="L597" s="213"/>
      <c r="M597" s="214"/>
      <c r="N597" s="215"/>
      <c r="O597" s="215"/>
      <c r="P597" s="215"/>
      <c r="Q597" s="215"/>
      <c r="R597" s="215"/>
      <c r="S597" s="215"/>
      <c r="T597" s="216"/>
      <c r="AT597" s="217" t="s">
        <v>248</v>
      </c>
      <c r="AU597" s="217" t="s">
        <v>83</v>
      </c>
      <c r="AV597" s="14" t="s">
        <v>83</v>
      </c>
      <c r="AW597" s="14" t="s">
        <v>34</v>
      </c>
      <c r="AX597" s="14" t="s">
        <v>73</v>
      </c>
      <c r="AY597" s="217" t="s">
        <v>238</v>
      </c>
    </row>
    <row r="598" spans="1:65" s="13" customFormat="1">
      <c r="B598" s="196"/>
      <c r="C598" s="197"/>
      <c r="D598" s="198" t="s">
        <v>248</v>
      </c>
      <c r="E598" s="199" t="s">
        <v>21</v>
      </c>
      <c r="F598" s="200" t="s">
        <v>462</v>
      </c>
      <c r="G598" s="197"/>
      <c r="H598" s="199" t="s">
        <v>21</v>
      </c>
      <c r="I598" s="201"/>
      <c r="J598" s="197"/>
      <c r="K598" s="197"/>
      <c r="L598" s="202"/>
      <c r="M598" s="203"/>
      <c r="N598" s="204"/>
      <c r="O598" s="204"/>
      <c r="P598" s="204"/>
      <c r="Q598" s="204"/>
      <c r="R598" s="204"/>
      <c r="S598" s="204"/>
      <c r="T598" s="205"/>
      <c r="AT598" s="206" t="s">
        <v>248</v>
      </c>
      <c r="AU598" s="206" t="s">
        <v>83</v>
      </c>
      <c r="AV598" s="13" t="s">
        <v>81</v>
      </c>
      <c r="AW598" s="13" t="s">
        <v>34</v>
      </c>
      <c r="AX598" s="13" t="s">
        <v>73</v>
      </c>
      <c r="AY598" s="206" t="s">
        <v>238</v>
      </c>
    </row>
    <row r="599" spans="1:65" s="14" customFormat="1">
      <c r="B599" s="207"/>
      <c r="C599" s="208"/>
      <c r="D599" s="198" t="s">
        <v>248</v>
      </c>
      <c r="E599" s="209" t="s">
        <v>21</v>
      </c>
      <c r="F599" s="210" t="s">
        <v>960</v>
      </c>
      <c r="G599" s="208"/>
      <c r="H599" s="211">
        <v>0.67100000000000004</v>
      </c>
      <c r="I599" s="212"/>
      <c r="J599" s="208"/>
      <c r="K599" s="208"/>
      <c r="L599" s="213"/>
      <c r="M599" s="214"/>
      <c r="N599" s="215"/>
      <c r="O599" s="215"/>
      <c r="P599" s="215"/>
      <c r="Q599" s="215"/>
      <c r="R599" s="215"/>
      <c r="S599" s="215"/>
      <c r="T599" s="216"/>
      <c r="AT599" s="217" t="s">
        <v>248</v>
      </c>
      <c r="AU599" s="217" t="s">
        <v>83</v>
      </c>
      <c r="AV599" s="14" t="s">
        <v>83</v>
      </c>
      <c r="AW599" s="14" t="s">
        <v>34</v>
      </c>
      <c r="AX599" s="14" t="s">
        <v>73</v>
      </c>
      <c r="AY599" s="217" t="s">
        <v>238</v>
      </c>
    </row>
    <row r="600" spans="1:65" s="15" customFormat="1">
      <c r="B600" s="218"/>
      <c r="C600" s="219"/>
      <c r="D600" s="198" t="s">
        <v>248</v>
      </c>
      <c r="E600" s="220" t="s">
        <v>115</v>
      </c>
      <c r="F600" s="221" t="s">
        <v>257</v>
      </c>
      <c r="G600" s="219"/>
      <c r="H600" s="222">
        <v>1.1779999999999999</v>
      </c>
      <c r="I600" s="223"/>
      <c r="J600" s="219"/>
      <c r="K600" s="219"/>
      <c r="L600" s="224"/>
      <c r="M600" s="225"/>
      <c r="N600" s="226"/>
      <c r="O600" s="226"/>
      <c r="P600" s="226"/>
      <c r="Q600" s="226"/>
      <c r="R600" s="226"/>
      <c r="S600" s="226"/>
      <c r="T600" s="227"/>
      <c r="AT600" s="228" t="s">
        <v>248</v>
      </c>
      <c r="AU600" s="228" t="s">
        <v>83</v>
      </c>
      <c r="AV600" s="15" t="s">
        <v>258</v>
      </c>
      <c r="AW600" s="15" t="s">
        <v>34</v>
      </c>
      <c r="AX600" s="15" t="s">
        <v>73</v>
      </c>
      <c r="AY600" s="228" t="s">
        <v>238</v>
      </c>
    </row>
    <row r="601" spans="1:65" s="13" customFormat="1">
      <c r="B601" s="196"/>
      <c r="C601" s="197"/>
      <c r="D601" s="198" t="s">
        <v>248</v>
      </c>
      <c r="E601" s="199" t="s">
        <v>21</v>
      </c>
      <c r="F601" s="200" t="s">
        <v>943</v>
      </c>
      <c r="G601" s="197"/>
      <c r="H601" s="199" t="s">
        <v>21</v>
      </c>
      <c r="I601" s="201"/>
      <c r="J601" s="197"/>
      <c r="K601" s="197"/>
      <c r="L601" s="202"/>
      <c r="M601" s="203"/>
      <c r="N601" s="204"/>
      <c r="O601" s="204"/>
      <c r="P601" s="204"/>
      <c r="Q601" s="204"/>
      <c r="R601" s="204"/>
      <c r="S601" s="204"/>
      <c r="T601" s="205"/>
      <c r="AT601" s="206" t="s">
        <v>248</v>
      </c>
      <c r="AU601" s="206" t="s">
        <v>83</v>
      </c>
      <c r="AV601" s="13" t="s">
        <v>81</v>
      </c>
      <c r="AW601" s="13" t="s">
        <v>34</v>
      </c>
      <c r="AX601" s="13" t="s">
        <v>73</v>
      </c>
      <c r="AY601" s="206" t="s">
        <v>238</v>
      </c>
    </row>
    <row r="602" spans="1:65" s="14" customFormat="1">
      <c r="B602" s="207"/>
      <c r="C602" s="208"/>
      <c r="D602" s="198" t="s">
        <v>248</v>
      </c>
      <c r="E602" s="209" t="s">
        <v>21</v>
      </c>
      <c r="F602" s="210" t="s">
        <v>115</v>
      </c>
      <c r="G602" s="208"/>
      <c r="H602" s="211">
        <v>1.1779999999999999</v>
      </c>
      <c r="I602" s="212"/>
      <c r="J602" s="208"/>
      <c r="K602" s="208"/>
      <c r="L602" s="213"/>
      <c r="M602" s="214"/>
      <c r="N602" s="215"/>
      <c r="O602" s="215"/>
      <c r="P602" s="215"/>
      <c r="Q602" s="215"/>
      <c r="R602" s="215"/>
      <c r="S602" s="215"/>
      <c r="T602" s="216"/>
      <c r="AT602" s="217" t="s">
        <v>248</v>
      </c>
      <c r="AU602" s="217" t="s">
        <v>83</v>
      </c>
      <c r="AV602" s="14" t="s">
        <v>83</v>
      </c>
      <c r="AW602" s="14" t="s">
        <v>34</v>
      </c>
      <c r="AX602" s="14" t="s">
        <v>73</v>
      </c>
      <c r="AY602" s="217" t="s">
        <v>238</v>
      </c>
    </row>
    <row r="603" spans="1:65" s="15" customFormat="1">
      <c r="B603" s="218"/>
      <c r="C603" s="219"/>
      <c r="D603" s="198" t="s">
        <v>248</v>
      </c>
      <c r="E603" s="220" t="s">
        <v>21</v>
      </c>
      <c r="F603" s="221" t="s">
        <v>257</v>
      </c>
      <c r="G603" s="219"/>
      <c r="H603" s="222">
        <v>1.1779999999999999</v>
      </c>
      <c r="I603" s="223"/>
      <c r="J603" s="219"/>
      <c r="K603" s="219"/>
      <c r="L603" s="224"/>
      <c r="M603" s="225"/>
      <c r="N603" s="226"/>
      <c r="O603" s="226"/>
      <c r="P603" s="226"/>
      <c r="Q603" s="226"/>
      <c r="R603" s="226"/>
      <c r="S603" s="226"/>
      <c r="T603" s="227"/>
      <c r="AT603" s="228" t="s">
        <v>248</v>
      </c>
      <c r="AU603" s="228" t="s">
        <v>83</v>
      </c>
      <c r="AV603" s="15" t="s">
        <v>258</v>
      </c>
      <c r="AW603" s="15" t="s">
        <v>34</v>
      </c>
      <c r="AX603" s="15" t="s">
        <v>73</v>
      </c>
      <c r="AY603" s="228" t="s">
        <v>238</v>
      </c>
    </row>
    <row r="604" spans="1:65" s="16" customFormat="1">
      <c r="B604" s="229"/>
      <c r="C604" s="230"/>
      <c r="D604" s="198" t="s">
        <v>248</v>
      </c>
      <c r="E604" s="231" t="s">
        <v>21</v>
      </c>
      <c r="F604" s="232" t="s">
        <v>259</v>
      </c>
      <c r="G604" s="230"/>
      <c r="H604" s="233">
        <v>2.3559999999999999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AT604" s="239" t="s">
        <v>248</v>
      </c>
      <c r="AU604" s="239" t="s">
        <v>83</v>
      </c>
      <c r="AV604" s="16" t="s">
        <v>244</v>
      </c>
      <c r="AW604" s="16" t="s">
        <v>34</v>
      </c>
      <c r="AX604" s="16" t="s">
        <v>81</v>
      </c>
      <c r="AY604" s="239" t="s">
        <v>238</v>
      </c>
    </row>
    <row r="605" spans="1:65" s="2" customFormat="1" ht="37.9" customHeight="1">
      <c r="A605" s="37"/>
      <c r="B605" s="38"/>
      <c r="C605" s="240" t="s">
        <v>961</v>
      </c>
      <c r="D605" s="240" t="s">
        <v>440</v>
      </c>
      <c r="E605" s="241" t="s">
        <v>945</v>
      </c>
      <c r="F605" s="242" t="s">
        <v>946</v>
      </c>
      <c r="G605" s="243" t="s">
        <v>103</v>
      </c>
      <c r="H605" s="244">
        <v>1.4139999999999999</v>
      </c>
      <c r="I605" s="245"/>
      <c r="J605" s="246">
        <f>ROUND(I605*H605,2)</f>
        <v>0</v>
      </c>
      <c r="K605" s="242" t="s">
        <v>243</v>
      </c>
      <c r="L605" s="247"/>
      <c r="M605" s="248" t="s">
        <v>21</v>
      </c>
      <c r="N605" s="249" t="s">
        <v>44</v>
      </c>
      <c r="O605" s="67"/>
      <c r="P605" s="187">
        <f>O605*H605</f>
        <v>0</v>
      </c>
      <c r="Q605" s="187">
        <v>4.4999999999999997E-3</v>
      </c>
      <c r="R605" s="187">
        <f>Q605*H605</f>
        <v>6.3629999999999989E-3</v>
      </c>
      <c r="S605" s="187">
        <v>0</v>
      </c>
      <c r="T605" s="188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89" t="s">
        <v>450</v>
      </c>
      <c r="AT605" s="189" t="s">
        <v>440</v>
      </c>
      <c r="AU605" s="189" t="s">
        <v>83</v>
      </c>
      <c r="AY605" s="20" t="s">
        <v>238</v>
      </c>
      <c r="BE605" s="190">
        <f>IF(N605="základní",J605,0)</f>
        <v>0</v>
      </c>
      <c r="BF605" s="190">
        <f>IF(N605="snížená",J605,0)</f>
        <v>0</v>
      </c>
      <c r="BG605" s="190">
        <f>IF(N605="zákl. přenesená",J605,0)</f>
        <v>0</v>
      </c>
      <c r="BH605" s="190">
        <f>IF(N605="sníž. přenesená",J605,0)</f>
        <v>0</v>
      </c>
      <c r="BI605" s="190">
        <f>IF(N605="nulová",J605,0)</f>
        <v>0</v>
      </c>
      <c r="BJ605" s="20" t="s">
        <v>81</v>
      </c>
      <c r="BK605" s="190">
        <f>ROUND(I605*H605,2)</f>
        <v>0</v>
      </c>
      <c r="BL605" s="20" t="s">
        <v>344</v>
      </c>
      <c r="BM605" s="189" t="s">
        <v>962</v>
      </c>
    </row>
    <row r="606" spans="1:65" s="14" customFormat="1">
      <c r="B606" s="207"/>
      <c r="C606" s="208"/>
      <c r="D606" s="198" t="s">
        <v>248</v>
      </c>
      <c r="E606" s="209" t="s">
        <v>21</v>
      </c>
      <c r="F606" s="210" t="s">
        <v>963</v>
      </c>
      <c r="G606" s="208"/>
      <c r="H606" s="211">
        <v>1.4139999999999999</v>
      </c>
      <c r="I606" s="212"/>
      <c r="J606" s="208"/>
      <c r="K606" s="208"/>
      <c r="L606" s="213"/>
      <c r="M606" s="214"/>
      <c r="N606" s="215"/>
      <c r="O606" s="215"/>
      <c r="P606" s="215"/>
      <c r="Q606" s="215"/>
      <c r="R606" s="215"/>
      <c r="S606" s="215"/>
      <c r="T606" s="216"/>
      <c r="AT606" s="217" t="s">
        <v>248</v>
      </c>
      <c r="AU606" s="217" t="s">
        <v>83</v>
      </c>
      <c r="AV606" s="14" t="s">
        <v>83</v>
      </c>
      <c r="AW606" s="14" t="s">
        <v>34</v>
      </c>
      <c r="AX606" s="14" t="s">
        <v>81</v>
      </c>
      <c r="AY606" s="217" t="s">
        <v>238</v>
      </c>
    </row>
    <row r="607" spans="1:65" s="2" customFormat="1" ht="44.25" customHeight="1">
      <c r="A607" s="37"/>
      <c r="B607" s="38"/>
      <c r="C607" s="240" t="s">
        <v>964</v>
      </c>
      <c r="D607" s="240" t="s">
        <v>440</v>
      </c>
      <c r="E607" s="241" t="s">
        <v>950</v>
      </c>
      <c r="F607" s="242" t="s">
        <v>951</v>
      </c>
      <c r="G607" s="243" t="s">
        <v>103</v>
      </c>
      <c r="H607" s="244">
        <v>1.4139999999999999</v>
      </c>
      <c r="I607" s="245"/>
      <c r="J607" s="246">
        <f>ROUND(I607*H607,2)</f>
        <v>0</v>
      </c>
      <c r="K607" s="242" t="s">
        <v>243</v>
      </c>
      <c r="L607" s="247"/>
      <c r="M607" s="248" t="s">
        <v>21</v>
      </c>
      <c r="N607" s="249" t="s">
        <v>44</v>
      </c>
      <c r="O607" s="67"/>
      <c r="P607" s="187">
        <f>O607*H607</f>
        <v>0</v>
      </c>
      <c r="Q607" s="187">
        <v>5.4000000000000003E-3</v>
      </c>
      <c r="R607" s="187">
        <f>Q607*H607</f>
        <v>7.6356000000000002E-3</v>
      </c>
      <c r="S607" s="187">
        <v>0</v>
      </c>
      <c r="T607" s="188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189" t="s">
        <v>450</v>
      </c>
      <c r="AT607" s="189" t="s">
        <v>440</v>
      </c>
      <c r="AU607" s="189" t="s">
        <v>83</v>
      </c>
      <c r="AY607" s="20" t="s">
        <v>238</v>
      </c>
      <c r="BE607" s="190">
        <f>IF(N607="základní",J607,0)</f>
        <v>0</v>
      </c>
      <c r="BF607" s="190">
        <f>IF(N607="snížená",J607,0)</f>
        <v>0</v>
      </c>
      <c r="BG607" s="190">
        <f>IF(N607="zákl. přenesená",J607,0)</f>
        <v>0</v>
      </c>
      <c r="BH607" s="190">
        <f>IF(N607="sníž. přenesená",J607,0)</f>
        <v>0</v>
      </c>
      <c r="BI607" s="190">
        <f>IF(N607="nulová",J607,0)</f>
        <v>0</v>
      </c>
      <c r="BJ607" s="20" t="s">
        <v>81</v>
      </c>
      <c r="BK607" s="190">
        <f>ROUND(I607*H607,2)</f>
        <v>0</v>
      </c>
      <c r="BL607" s="20" t="s">
        <v>344</v>
      </c>
      <c r="BM607" s="189" t="s">
        <v>965</v>
      </c>
    </row>
    <row r="608" spans="1:65" s="14" customFormat="1">
      <c r="B608" s="207"/>
      <c r="C608" s="208"/>
      <c r="D608" s="198" t="s">
        <v>248</v>
      </c>
      <c r="E608" s="209" t="s">
        <v>21</v>
      </c>
      <c r="F608" s="210" t="s">
        <v>963</v>
      </c>
      <c r="G608" s="208"/>
      <c r="H608" s="211">
        <v>1.4139999999999999</v>
      </c>
      <c r="I608" s="212"/>
      <c r="J608" s="208"/>
      <c r="K608" s="208"/>
      <c r="L608" s="213"/>
      <c r="M608" s="214"/>
      <c r="N608" s="215"/>
      <c r="O608" s="215"/>
      <c r="P608" s="215"/>
      <c r="Q608" s="215"/>
      <c r="R608" s="215"/>
      <c r="S608" s="215"/>
      <c r="T608" s="216"/>
      <c r="AT608" s="217" t="s">
        <v>248</v>
      </c>
      <c r="AU608" s="217" t="s">
        <v>83</v>
      </c>
      <c r="AV608" s="14" t="s">
        <v>83</v>
      </c>
      <c r="AW608" s="14" t="s">
        <v>34</v>
      </c>
      <c r="AX608" s="14" t="s">
        <v>81</v>
      </c>
      <c r="AY608" s="217" t="s">
        <v>238</v>
      </c>
    </row>
    <row r="609" spans="1:65" s="2" customFormat="1" ht="37.9" customHeight="1">
      <c r="A609" s="37"/>
      <c r="B609" s="38"/>
      <c r="C609" s="178" t="s">
        <v>966</v>
      </c>
      <c r="D609" s="178" t="s">
        <v>240</v>
      </c>
      <c r="E609" s="179" t="s">
        <v>967</v>
      </c>
      <c r="F609" s="180" t="s">
        <v>968</v>
      </c>
      <c r="G609" s="181" t="s">
        <v>103</v>
      </c>
      <c r="H609" s="182">
        <v>7.7549999999999999</v>
      </c>
      <c r="I609" s="183"/>
      <c r="J609" s="184">
        <f>ROUND(I609*H609,2)</f>
        <v>0</v>
      </c>
      <c r="K609" s="180" t="s">
        <v>243</v>
      </c>
      <c r="L609" s="42"/>
      <c r="M609" s="185" t="s">
        <v>21</v>
      </c>
      <c r="N609" s="186" t="s">
        <v>44</v>
      </c>
      <c r="O609" s="67"/>
      <c r="P609" s="187">
        <f>O609*H609</f>
        <v>0</v>
      </c>
      <c r="Q609" s="187">
        <v>0</v>
      </c>
      <c r="R609" s="187">
        <f>Q609*H609</f>
        <v>0</v>
      </c>
      <c r="S609" s="187">
        <v>0</v>
      </c>
      <c r="T609" s="188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89" t="s">
        <v>344</v>
      </c>
      <c r="AT609" s="189" t="s">
        <v>240</v>
      </c>
      <c r="AU609" s="189" t="s">
        <v>83</v>
      </c>
      <c r="AY609" s="20" t="s">
        <v>238</v>
      </c>
      <c r="BE609" s="190">
        <f>IF(N609="základní",J609,0)</f>
        <v>0</v>
      </c>
      <c r="BF609" s="190">
        <f>IF(N609="snížená",J609,0)</f>
        <v>0</v>
      </c>
      <c r="BG609" s="190">
        <f>IF(N609="zákl. přenesená",J609,0)</f>
        <v>0</v>
      </c>
      <c r="BH609" s="190">
        <f>IF(N609="sníž. přenesená",J609,0)</f>
        <v>0</v>
      </c>
      <c r="BI609" s="190">
        <f>IF(N609="nulová",J609,0)</f>
        <v>0</v>
      </c>
      <c r="BJ609" s="20" t="s">
        <v>81</v>
      </c>
      <c r="BK609" s="190">
        <f>ROUND(I609*H609,2)</f>
        <v>0</v>
      </c>
      <c r="BL609" s="20" t="s">
        <v>344</v>
      </c>
      <c r="BM609" s="189" t="s">
        <v>969</v>
      </c>
    </row>
    <row r="610" spans="1:65" s="2" customFormat="1">
      <c r="A610" s="37"/>
      <c r="B610" s="38"/>
      <c r="C610" s="39"/>
      <c r="D610" s="191" t="s">
        <v>246</v>
      </c>
      <c r="E610" s="39"/>
      <c r="F610" s="192" t="s">
        <v>970</v>
      </c>
      <c r="G610" s="39"/>
      <c r="H610" s="39"/>
      <c r="I610" s="193"/>
      <c r="J610" s="39"/>
      <c r="K610" s="39"/>
      <c r="L610" s="42"/>
      <c r="M610" s="194"/>
      <c r="N610" s="195"/>
      <c r="O610" s="67"/>
      <c r="P610" s="67"/>
      <c r="Q610" s="67"/>
      <c r="R610" s="67"/>
      <c r="S610" s="67"/>
      <c r="T610" s="68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20" t="s">
        <v>246</v>
      </c>
      <c r="AU610" s="20" t="s">
        <v>83</v>
      </c>
    </row>
    <row r="611" spans="1:65" s="14" customFormat="1">
      <c r="B611" s="207"/>
      <c r="C611" s="208"/>
      <c r="D611" s="198" t="s">
        <v>248</v>
      </c>
      <c r="E611" s="209" t="s">
        <v>21</v>
      </c>
      <c r="F611" s="210" t="s">
        <v>971</v>
      </c>
      <c r="G611" s="208"/>
      <c r="H611" s="211">
        <v>7.7549999999999999</v>
      </c>
      <c r="I611" s="212"/>
      <c r="J611" s="208"/>
      <c r="K611" s="208"/>
      <c r="L611" s="213"/>
      <c r="M611" s="214"/>
      <c r="N611" s="215"/>
      <c r="O611" s="215"/>
      <c r="P611" s="215"/>
      <c r="Q611" s="215"/>
      <c r="R611" s="215"/>
      <c r="S611" s="215"/>
      <c r="T611" s="216"/>
      <c r="AT611" s="217" t="s">
        <v>248</v>
      </c>
      <c r="AU611" s="217" t="s">
        <v>83</v>
      </c>
      <c r="AV611" s="14" t="s">
        <v>83</v>
      </c>
      <c r="AW611" s="14" t="s">
        <v>34</v>
      </c>
      <c r="AX611" s="14" t="s">
        <v>81</v>
      </c>
      <c r="AY611" s="217" t="s">
        <v>238</v>
      </c>
    </row>
    <row r="612" spans="1:65" s="2" customFormat="1" ht="37.9" customHeight="1">
      <c r="A612" s="37"/>
      <c r="B612" s="38"/>
      <c r="C612" s="178" t="s">
        <v>972</v>
      </c>
      <c r="D612" s="178" t="s">
        <v>240</v>
      </c>
      <c r="E612" s="179" t="s">
        <v>973</v>
      </c>
      <c r="F612" s="180" t="s">
        <v>974</v>
      </c>
      <c r="G612" s="181" t="s">
        <v>103</v>
      </c>
      <c r="H612" s="182">
        <v>7.7549999999999999</v>
      </c>
      <c r="I612" s="183"/>
      <c r="J612" s="184">
        <f>ROUND(I612*H612,2)</f>
        <v>0</v>
      </c>
      <c r="K612" s="180" t="s">
        <v>243</v>
      </c>
      <c r="L612" s="42"/>
      <c r="M612" s="185" t="s">
        <v>21</v>
      </c>
      <c r="N612" s="186" t="s">
        <v>44</v>
      </c>
      <c r="O612" s="67"/>
      <c r="P612" s="187">
        <f>O612*H612</f>
        <v>0</v>
      </c>
      <c r="Q612" s="187">
        <v>0</v>
      </c>
      <c r="R612" s="187">
        <f>Q612*H612</f>
        <v>0</v>
      </c>
      <c r="S612" s="187">
        <v>0</v>
      </c>
      <c r="T612" s="188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89" t="s">
        <v>344</v>
      </c>
      <c r="AT612" s="189" t="s">
        <v>240</v>
      </c>
      <c r="AU612" s="189" t="s">
        <v>83</v>
      </c>
      <c r="AY612" s="20" t="s">
        <v>238</v>
      </c>
      <c r="BE612" s="190">
        <f>IF(N612="základní",J612,0)</f>
        <v>0</v>
      </c>
      <c r="BF612" s="190">
        <f>IF(N612="snížená",J612,0)</f>
        <v>0</v>
      </c>
      <c r="BG612" s="190">
        <f>IF(N612="zákl. přenesená",J612,0)</f>
        <v>0</v>
      </c>
      <c r="BH612" s="190">
        <f>IF(N612="sníž. přenesená",J612,0)</f>
        <v>0</v>
      </c>
      <c r="BI612" s="190">
        <f>IF(N612="nulová",J612,0)</f>
        <v>0</v>
      </c>
      <c r="BJ612" s="20" t="s">
        <v>81</v>
      </c>
      <c r="BK612" s="190">
        <f>ROUND(I612*H612,2)</f>
        <v>0</v>
      </c>
      <c r="BL612" s="20" t="s">
        <v>344</v>
      </c>
      <c r="BM612" s="189" t="s">
        <v>975</v>
      </c>
    </row>
    <row r="613" spans="1:65" s="2" customFormat="1">
      <c r="A613" s="37"/>
      <c r="B613" s="38"/>
      <c r="C613" s="39"/>
      <c r="D613" s="191" t="s">
        <v>246</v>
      </c>
      <c r="E613" s="39"/>
      <c r="F613" s="192" t="s">
        <v>976</v>
      </c>
      <c r="G613" s="39"/>
      <c r="H613" s="39"/>
      <c r="I613" s="193"/>
      <c r="J613" s="39"/>
      <c r="K613" s="39"/>
      <c r="L613" s="42"/>
      <c r="M613" s="194"/>
      <c r="N613" s="195"/>
      <c r="O613" s="67"/>
      <c r="P613" s="67"/>
      <c r="Q613" s="67"/>
      <c r="R613" s="67"/>
      <c r="S613" s="67"/>
      <c r="T613" s="68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20" t="s">
        <v>246</v>
      </c>
      <c r="AU613" s="20" t="s">
        <v>83</v>
      </c>
    </row>
    <row r="614" spans="1:65" s="14" customFormat="1">
      <c r="B614" s="207"/>
      <c r="C614" s="208"/>
      <c r="D614" s="198" t="s">
        <v>248</v>
      </c>
      <c r="E614" s="209" t="s">
        <v>21</v>
      </c>
      <c r="F614" s="210" t="s">
        <v>977</v>
      </c>
      <c r="G614" s="208"/>
      <c r="H614" s="211">
        <v>7.7549999999999999</v>
      </c>
      <c r="I614" s="212"/>
      <c r="J614" s="208"/>
      <c r="K614" s="208"/>
      <c r="L614" s="213"/>
      <c r="M614" s="214"/>
      <c r="N614" s="215"/>
      <c r="O614" s="215"/>
      <c r="P614" s="215"/>
      <c r="Q614" s="215"/>
      <c r="R614" s="215"/>
      <c r="S614" s="215"/>
      <c r="T614" s="216"/>
      <c r="AT614" s="217" t="s">
        <v>248</v>
      </c>
      <c r="AU614" s="217" t="s">
        <v>83</v>
      </c>
      <c r="AV614" s="14" t="s">
        <v>83</v>
      </c>
      <c r="AW614" s="14" t="s">
        <v>34</v>
      </c>
      <c r="AX614" s="14" t="s">
        <v>81</v>
      </c>
      <c r="AY614" s="217" t="s">
        <v>238</v>
      </c>
    </row>
    <row r="615" spans="1:65" s="2" customFormat="1" ht="16.5" customHeight="1">
      <c r="A615" s="37"/>
      <c r="B615" s="38"/>
      <c r="C615" s="178" t="s">
        <v>978</v>
      </c>
      <c r="D615" s="178" t="s">
        <v>240</v>
      </c>
      <c r="E615" s="179" t="s">
        <v>979</v>
      </c>
      <c r="F615" s="180" t="s">
        <v>980</v>
      </c>
      <c r="G615" s="181" t="s">
        <v>145</v>
      </c>
      <c r="H615" s="182">
        <v>7.9020000000000001</v>
      </c>
      <c r="I615" s="183"/>
      <c r="J615" s="184">
        <f>ROUND(I615*H615,2)</f>
        <v>0</v>
      </c>
      <c r="K615" s="180" t="s">
        <v>243</v>
      </c>
      <c r="L615" s="42"/>
      <c r="M615" s="185" t="s">
        <v>21</v>
      </c>
      <c r="N615" s="186" t="s">
        <v>44</v>
      </c>
      <c r="O615" s="67"/>
      <c r="P615" s="187">
        <f>O615*H615</f>
        <v>0</v>
      </c>
      <c r="Q615" s="187">
        <v>0</v>
      </c>
      <c r="R615" s="187">
        <f>Q615*H615</f>
        <v>0</v>
      </c>
      <c r="S615" s="187">
        <v>1E-4</v>
      </c>
      <c r="T615" s="188">
        <f>S615*H615</f>
        <v>7.9020000000000002E-4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89" t="s">
        <v>344</v>
      </c>
      <c r="AT615" s="189" t="s">
        <v>240</v>
      </c>
      <c r="AU615" s="189" t="s">
        <v>83</v>
      </c>
      <c r="AY615" s="20" t="s">
        <v>238</v>
      </c>
      <c r="BE615" s="190">
        <f>IF(N615="základní",J615,0)</f>
        <v>0</v>
      </c>
      <c r="BF615" s="190">
        <f>IF(N615="snížená",J615,0)</f>
        <v>0</v>
      </c>
      <c r="BG615" s="190">
        <f>IF(N615="zákl. přenesená",J615,0)</f>
        <v>0</v>
      </c>
      <c r="BH615" s="190">
        <f>IF(N615="sníž. přenesená",J615,0)</f>
        <v>0</v>
      </c>
      <c r="BI615" s="190">
        <f>IF(N615="nulová",J615,0)</f>
        <v>0</v>
      </c>
      <c r="BJ615" s="20" t="s">
        <v>81</v>
      </c>
      <c r="BK615" s="190">
        <f>ROUND(I615*H615,2)</f>
        <v>0</v>
      </c>
      <c r="BL615" s="20" t="s">
        <v>344</v>
      </c>
      <c r="BM615" s="189" t="s">
        <v>981</v>
      </c>
    </row>
    <row r="616" spans="1:65" s="2" customFormat="1">
      <c r="A616" s="37"/>
      <c r="B616" s="38"/>
      <c r="C616" s="39"/>
      <c r="D616" s="191" t="s">
        <v>246</v>
      </c>
      <c r="E616" s="39"/>
      <c r="F616" s="192" t="s">
        <v>982</v>
      </c>
      <c r="G616" s="39"/>
      <c r="H616" s="39"/>
      <c r="I616" s="193"/>
      <c r="J616" s="39"/>
      <c r="K616" s="39"/>
      <c r="L616" s="42"/>
      <c r="M616" s="194"/>
      <c r="N616" s="195"/>
      <c r="O616" s="67"/>
      <c r="P616" s="67"/>
      <c r="Q616" s="67"/>
      <c r="R616" s="67"/>
      <c r="S616" s="67"/>
      <c r="T616" s="68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20" t="s">
        <v>246</v>
      </c>
      <c r="AU616" s="20" t="s">
        <v>83</v>
      </c>
    </row>
    <row r="617" spans="1:65" s="2" customFormat="1" ht="55.5" customHeight="1">
      <c r="A617" s="37"/>
      <c r="B617" s="38"/>
      <c r="C617" s="178" t="s">
        <v>983</v>
      </c>
      <c r="D617" s="178" t="s">
        <v>240</v>
      </c>
      <c r="E617" s="179" t="s">
        <v>984</v>
      </c>
      <c r="F617" s="180" t="s">
        <v>985</v>
      </c>
      <c r="G617" s="181" t="s">
        <v>394</v>
      </c>
      <c r="H617" s="182">
        <v>9.8000000000000004E-2</v>
      </c>
      <c r="I617" s="183"/>
      <c r="J617" s="184">
        <f>ROUND(I617*H617,2)</f>
        <v>0</v>
      </c>
      <c r="K617" s="180" t="s">
        <v>243</v>
      </c>
      <c r="L617" s="42"/>
      <c r="M617" s="185" t="s">
        <v>21</v>
      </c>
      <c r="N617" s="186" t="s">
        <v>44</v>
      </c>
      <c r="O617" s="67"/>
      <c r="P617" s="187">
        <f>O617*H617</f>
        <v>0</v>
      </c>
      <c r="Q617" s="187">
        <v>0</v>
      </c>
      <c r="R617" s="187">
        <f>Q617*H617</f>
        <v>0</v>
      </c>
      <c r="S617" s="187">
        <v>0</v>
      </c>
      <c r="T617" s="188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89" t="s">
        <v>344</v>
      </c>
      <c r="AT617" s="189" t="s">
        <v>240</v>
      </c>
      <c r="AU617" s="189" t="s">
        <v>83</v>
      </c>
      <c r="AY617" s="20" t="s">
        <v>238</v>
      </c>
      <c r="BE617" s="190">
        <f>IF(N617="základní",J617,0)</f>
        <v>0</v>
      </c>
      <c r="BF617" s="190">
        <f>IF(N617="snížená",J617,0)</f>
        <v>0</v>
      </c>
      <c r="BG617" s="190">
        <f>IF(N617="zákl. přenesená",J617,0)</f>
        <v>0</v>
      </c>
      <c r="BH617" s="190">
        <f>IF(N617="sníž. přenesená",J617,0)</f>
        <v>0</v>
      </c>
      <c r="BI617" s="190">
        <f>IF(N617="nulová",J617,0)</f>
        <v>0</v>
      </c>
      <c r="BJ617" s="20" t="s">
        <v>81</v>
      </c>
      <c r="BK617" s="190">
        <f>ROUND(I617*H617,2)</f>
        <v>0</v>
      </c>
      <c r="BL617" s="20" t="s">
        <v>344</v>
      </c>
      <c r="BM617" s="189" t="s">
        <v>986</v>
      </c>
    </row>
    <row r="618" spans="1:65" s="2" customFormat="1">
      <c r="A618" s="37"/>
      <c r="B618" s="38"/>
      <c r="C618" s="39"/>
      <c r="D618" s="191" t="s">
        <v>246</v>
      </c>
      <c r="E618" s="39"/>
      <c r="F618" s="192" t="s">
        <v>987</v>
      </c>
      <c r="G618" s="39"/>
      <c r="H618" s="39"/>
      <c r="I618" s="193"/>
      <c r="J618" s="39"/>
      <c r="K618" s="39"/>
      <c r="L618" s="42"/>
      <c r="M618" s="194"/>
      <c r="N618" s="195"/>
      <c r="O618" s="67"/>
      <c r="P618" s="67"/>
      <c r="Q618" s="67"/>
      <c r="R618" s="67"/>
      <c r="S618" s="67"/>
      <c r="T618" s="68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T618" s="20" t="s">
        <v>246</v>
      </c>
      <c r="AU618" s="20" t="s">
        <v>83</v>
      </c>
    </row>
    <row r="619" spans="1:65" s="12" customFormat="1" ht="22.9" customHeight="1">
      <c r="B619" s="162"/>
      <c r="C619" s="163"/>
      <c r="D619" s="164" t="s">
        <v>72</v>
      </c>
      <c r="E619" s="176" t="s">
        <v>988</v>
      </c>
      <c r="F619" s="176" t="s">
        <v>989</v>
      </c>
      <c r="G619" s="163"/>
      <c r="H619" s="163"/>
      <c r="I619" s="166"/>
      <c r="J619" s="177">
        <f>BK619</f>
        <v>0</v>
      </c>
      <c r="K619" s="163"/>
      <c r="L619" s="168"/>
      <c r="M619" s="169"/>
      <c r="N619" s="170"/>
      <c r="O619" s="170"/>
      <c r="P619" s="171">
        <f>SUM(P620:P640)</f>
        <v>0</v>
      </c>
      <c r="Q619" s="170"/>
      <c r="R619" s="171">
        <f>SUM(R620:R640)</f>
        <v>3.6606239999999998E-2</v>
      </c>
      <c r="S619" s="170"/>
      <c r="T619" s="172">
        <f>SUM(T620:T640)</f>
        <v>0</v>
      </c>
      <c r="AR619" s="173" t="s">
        <v>83</v>
      </c>
      <c r="AT619" s="174" t="s">
        <v>72</v>
      </c>
      <c r="AU619" s="174" t="s">
        <v>81</v>
      </c>
      <c r="AY619" s="173" t="s">
        <v>238</v>
      </c>
      <c r="BK619" s="175">
        <f>SUM(BK620:BK640)</f>
        <v>0</v>
      </c>
    </row>
    <row r="620" spans="1:65" s="2" customFormat="1" ht="37.9" customHeight="1">
      <c r="A620" s="37"/>
      <c r="B620" s="38"/>
      <c r="C620" s="178" t="s">
        <v>990</v>
      </c>
      <c r="D620" s="178" t="s">
        <v>240</v>
      </c>
      <c r="E620" s="179" t="s">
        <v>991</v>
      </c>
      <c r="F620" s="180" t="s">
        <v>992</v>
      </c>
      <c r="G620" s="181" t="s">
        <v>103</v>
      </c>
      <c r="H620" s="182">
        <v>6.077</v>
      </c>
      <c r="I620" s="183"/>
      <c r="J620" s="184">
        <f>ROUND(I620*H620,2)</f>
        <v>0</v>
      </c>
      <c r="K620" s="180" t="s">
        <v>243</v>
      </c>
      <c r="L620" s="42"/>
      <c r="M620" s="185" t="s">
        <v>21</v>
      </c>
      <c r="N620" s="186" t="s">
        <v>44</v>
      </c>
      <c r="O620" s="67"/>
      <c r="P620" s="187">
        <f>O620*H620</f>
        <v>0</v>
      </c>
      <c r="Q620" s="187">
        <v>0</v>
      </c>
      <c r="R620" s="187">
        <f>Q620*H620</f>
        <v>0</v>
      </c>
      <c r="S620" s="187">
        <v>0</v>
      </c>
      <c r="T620" s="188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89" t="s">
        <v>344</v>
      </c>
      <c r="AT620" s="189" t="s">
        <v>240</v>
      </c>
      <c r="AU620" s="189" t="s">
        <v>83</v>
      </c>
      <c r="AY620" s="20" t="s">
        <v>238</v>
      </c>
      <c r="BE620" s="190">
        <f>IF(N620="základní",J620,0)</f>
        <v>0</v>
      </c>
      <c r="BF620" s="190">
        <f>IF(N620="snížená",J620,0)</f>
        <v>0</v>
      </c>
      <c r="BG620" s="190">
        <f>IF(N620="zákl. přenesená",J620,0)</f>
        <v>0</v>
      </c>
      <c r="BH620" s="190">
        <f>IF(N620="sníž. přenesená",J620,0)</f>
        <v>0</v>
      </c>
      <c r="BI620" s="190">
        <f>IF(N620="nulová",J620,0)</f>
        <v>0</v>
      </c>
      <c r="BJ620" s="20" t="s">
        <v>81</v>
      </c>
      <c r="BK620" s="190">
        <f>ROUND(I620*H620,2)</f>
        <v>0</v>
      </c>
      <c r="BL620" s="20" t="s">
        <v>344</v>
      </c>
      <c r="BM620" s="189" t="s">
        <v>993</v>
      </c>
    </row>
    <row r="621" spans="1:65" s="2" customFormat="1">
      <c r="A621" s="37"/>
      <c r="B621" s="38"/>
      <c r="C621" s="39"/>
      <c r="D621" s="191" t="s">
        <v>246</v>
      </c>
      <c r="E621" s="39"/>
      <c r="F621" s="192" t="s">
        <v>994</v>
      </c>
      <c r="G621" s="39"/>
      <c r="H621" s="39"/>
      <c r="I621" s="193"/>
      <c r="J621" s="39"/>
      <c r="K621" s="39"/>
      <c r="L621" s="42"/>
      <c r="M621" s="194"/>
      <c r="N621" s="195"/>
      <c r="O621" s="67"/>
      <c r="P621" s="67"/>
      <c r="Q621" s="67"/>
      <c r="R621" s="67"/>
      <c r="S621" s="67"/>
      <c r="T621" s="68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T621" s="20" t="s">
        <v>246</v>
      </c>
      <c r="AU621" s="20" t="s">
        <v>83</v>
      </c>
    </row>
    <row r="622" spans="1:65" s="13" customFormat="1">
      <c r="B622" s="196"/>
      <c r="C622" s="197"/>
      <c r="D622" s="198" t="s">
        <v>248</v>
      </c>
      <c r="E622" s="199" t="s">
        <v>21</v>
      </c>
      <c r="F622" s="200" t="s">
        <v>460</v>
      </c>
      <c r="G622" s="197"/>
      <c r="H622" s="199" t="s">
        <v>21</v>
      </c>
      <c r="I622" s="201"/>
      <c r="J622" s="197"/>
      <c r="K622" s="197"/>
      <c r="L622" s="202"/>
      <c r="M622" s="203"/>
      <c r="N622" s="204"/>
      <c r="O622" s="204"/>
      <c r="P622" s="204"/>
      <c r="Q622" s="204"/>
      <c r="R622" s="204"/>
      <c r="S622" s="204"/>
      <c r="T622" s="205"/>
      <c r="AT622" s="206" t="s">
        <v>248</v>
      </c>
      <c r="AU622" s="206" t="s">
        <v>83</v>
      </c>
      <c r="AV622" s="13" t="s">
        <v>81</v>
      </c>
      <c r="AW622" s="13" t="s">
        <v>34</v>
      </c>
      <c r="AX622" s="13" t="s">
        <v>73</v>
      </c>
      <c r="AY622" s="206" t="s">
        <v>238</v>
      </c>
    </row>
    <row r="623" spans="1:65" s="14" customFormat="1">
      <c r="B623" s="207"/>
      <c r="C623" s="208"/>
      <c r="D623" s="198" t="s">
        <v>248</v>
      </c>
      <c r="E623" s="209" t="s">
        <v>21</v>
      </c>
      <c r="F623" s="210" t="s">
        <v>940</v>
      </c>
      <c r="G623" s="208"/>
      <c r="H623" s="211">
        <v>2.742</v>
      </c>
      <c r="I623" s="212"/>
      <c r="J623" s="208"/>
      <c r="K623" s="208"/>
      <c r="L623" s="213"/>
      <c r="M623" s="214"/>
      <c r="N623" s="215"/>
      <c r="O623" s="215"/>
      <c r="P623" s="215"/>
      <c r="Q623" s="215"/>
      <c r="R623" s="215"/>
      <c r="S623" s="215"/>
      <c r="T623" s="216"/>
      <c r="AT623" s="217" t="s">
        <v>248</v>
      </c>
      <c r="AU623" s="217" t="s">
        <v>83</v>
      </c>
      <c r="AV623" s="14" t="s">
        <v>83</v>
      </c>
      <c r="AW623" s="14" t="s">
        <v>34</v>
      </c>
      <c r="AX623" s="14" t="s">
        <v>73</v>
      </c>
      <c r="AY623" s="217" t="s">
        <v>238</v>
      </c>
    </row>
    <row r="624" spans="1:65" s="13" customFormat="1">
      <c r="B624" s="196"/>
      <c r="C624" s="197"/>
      <c r="D624" s="198" t="s">
        <v>248</v>
      </c>
      <c r="E624" s="199" t="s">
        <v>21</v>
      </c>
      <c r="F624" s="200" t="s">
        <v>462</v>
      </c>
      <c r="G624" s="197"/>
      <c r="H624" s="199" t="s">
        <v>21</v>
      </c>
      <c r="I624" s="201"/>
      <c r="J624" s="197"/>
      <c r="K624" s="197"/>
      <c r="L624" s="202"/>
      <c r="M624" s="203"/>
      <c r="N624" s="204"/>
      <c r="O624" s="204"/>
      <c r="P624" s="204"/>
      <c r="Q624" s="204"/>
      <c r="R624" s="204"/>
      <c r="S624" s="204"/>
      <c r="T624" s="205"/>
      <c r="AT624" s="206" t="s">
        <v>248</v>
      </c>
      <c r="AU624" s="206" t="s">
        <v>83</v>
      </c>
      <c r="AV624" s="13" t="s">
        <v>81</v>
      </c>
      <c r="AW624" s="13" t="s">
        <v>34</v>
      </c>
      <c r="AX624" s="13" t="s">
        <v>73</v>
      </c>
      <c r="AY624" s="206" t="s">
        <v>238</v>
      </c>
    </row>
    <row r="625" spans="1:65" s="14" customFormat="1">
      <c r="B625" s="207"/>
      <c r="C625" s="208"/>
      <c r="D625" s="198" t="s">
        <v>248</v>
      </c>
      <c r="E625" s="209" t="s">
        <v>21</v>
      </c>
      <c r="F625" s="210" t="s">
        <v>463</v>
      </c>
      <c r="G625" s="208"/>
      <c r="H625" s="211">
        <v>3.335</v>
      </c>
      <c r="I625" s="212"/>
      <c r="J625" s="208"/>
      <c r="K625" s="208"/>
      <c r="L625" s="213"/>
      <c r="M625" s="214"/>
      <c r="N625" s="215"/>
      <c r="O625" s="215"/>
      <c r="P625" s="215"/>
      <c r="Q625" s="215"/>
      <c r="R625" s="215"/>
      <c r="S625" s="215"/>
      <c r="T625" s="216"/>
      <c r="AT625" s="217" t="s">
        <v>248</v>
      </c>
      <c r="AU625" s="217" t="s">
        <v>83</v>
      </c>
      <c r="AV625" s="14" t="s">
        <v>83</v>
      </c>
      <c r="AW625" s="14" t="s">
        <v>34</v>
      </c>
      <c r="AX625" s="14" t="s">
        <v>73</v>
      </c>
      <c r="AY625" s="217" t="s">
        <v>238</v>
      </c>
    </row>
    <row r="626" spans="1:65" s="15" customFormat="1">
      <c r="B626" s="218"/>
      <c r="C626" s="219"/>
      <c r="D626" s="198" t="s">
        <v>248</v>
      </c>
      <c r="E626" s="220" t="s">
        <v>109</v>
      </c>
      <c r="F626" s="221" t="s">
        <v>257</v>
      </c>
      <c r="G626" s="219"/>
      <c r="H626" s="222">
        <v>6.077</v>
      </c>
      <c r="I626" s="223"/>
      <c r="J626" s="219"/>
      <c r="K626" s="219"/>
      <c r="L626" s="224"/>
      <c r="M626" s="225"/>
      <c r="N626" s="226"/>
      <c r="O626" s="226"/>
      <c r="P626" s="226"/>
      <c r="Q626" s="226"/>
      <c r="R626" s="226"/>
      <c r="S626" s="226"/>
      <c r="T626" s="227"/>
      <c r="AT626" s="228" t="s">
        <v>248</v>
      </c>
      <c r="AU626" s="228" t="s">
        <v>83</v>
      </c>
      <c r="AV626" s="15" t="s">
        <v>258</v>
      </c>
      <c r="AW626" s="15" t="s">
        <v>34</v>
      </c>
      <c r="AX626" s="15" t="s">
        <v>73</v>
      </c>
      <c r="AY626" s="228" t="s">
        <v>238</v>
      </c>
    </row>
    <row r="627" spans="1:65" s="16" customFormat="1">
      <c r="B627" s="229"/>
      <c r="C627" s="230"/>
      <c r="D627" s="198" t="s">
        <v>248</v>
      </c>
      <c r="E627" s="231" t="s">
        <v>21</v>
      </c>
      <c r="F627" s="232" t="s">
        <v>259</v>
      </c>
      <c r="G627" s="230"/>
      <c r="H627" s="233">
        <v>6.077</v>
      </c>
      <c r="I627" s="234"/>
      <c r="J627" s="230"/>
      <c r="K627" s="230"/>
      <c r="L627" s="235"/>
      <c r="M627" s="236"/>
      <c r="N627" s="237"/>
      <c r="O627" s="237"/>
      <c r="P627" s="237"/>
      <c r="Q627" s="237"/>
      <c r="R627" s="237"/>
      <c r="S627" s="237"/>
      <c r="T627" s="238"/>
      <c r="AT627" s="239" t="s">
        <v>248</v>
      </c>
      <c r="AU627" s="239" t="s">
        <v>83</v>
      </c>
      <c r="AV627" s="16" t="s">
        <v>244</v>
      </c>
      <c r="AW627" s="16" t="s">
        <v>34</v>
      </c>
      <c r="AX627" s="16" t="s">
        <v>81</v>
      </c>
      <c r="AY627" s="239" t="s">
        <v>238</v>
      </c>
    </row>
    <row r="628" spans="1:65" s="2" customFormat="1" ht="24.2" customHeight="1">
      <c r="A628" s="37"/>
      <c r="B628" s="38"/>
      <c r="C628" s="240" t="s">
        <v>995</v>
      </c>
      <c r="D628" s="240" t="s">
        <v>440</v>
      </c>
      <c r="E628" s="241" t="s">
        <v>996</v>
      </c>
      <c r="F628" s="242" t="s">
        <v>997</v>
      </c>
      <c r="G628" s="243" t="s">
        <v>103</v>
      </c>
      <c r="H628" s="244">
        <v>26.033999999999999</v>
      </c>
      <c r="I628" s="245"/>
      <c r="J628" s="246">
        <f>ROUND(I628*H628,2)</f>
        <v>0</v>
      </c>
      <c r="K628" s="242" t="s">
        <v>243</v>
      </c>
      <c r="L628" s="247"/>
      <c r="M628" s="248" t="s">
        <v>21</v>
      </c>
      <c r="N628" s="249" t="s">
        <v>44</v>
      </c>
      <c r="O628" s="67"/>
      <c r="P628" s="187">
        <f>O628*H628</f>
        <v>0</v>
      </c>
      <c r="Q628" s="187">
        <v>8.9999999999999998E-4</v>
      </c>
      <c r="R628" s="187">
        <f>Q628*H628</f>
        <v>2.3430599999999999E-2</v>
      </c>
      <c r="S628" s="187">
        <v>0</v>
      </c>
      <c r="T628" s="188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9" t="s">
        <v>450</v>
      </c>
      <c r="AT628" s="189" t="s">
        <v>440</v>
      </c>
      <c r="AU628" s="189" t="s">
        <v>83</v>
      </c>
      <c r="AY628" s="20" t="s">
        <v>238</v>
      </c>
      <c r="BE628" s="190">
        <f>IF(N628="základní",J628,0)</f>
        <v>0</v>
      </c>
      <c r="BF628" s="190">
        <f>IF(N628="snížená",J628,0)</f>
        <v>0</v>
      </c>
      <c r="BG628" s="190">
        <f>IF(N628="zákl. přenesená",J628,0)</f>
        <v>0</v>
      </c>
      <c r="BH628" s="190">
        <f>IF(N628="sníž. přenesená",J628,0)</f>
        <v>0</v>
      </c>
      <c r="BI628" s="190">
        <f>IF(N628="nulová",J628,0)</f>
        <v>0</v>
      </c>
      <c r="BJ628" s="20" t="s">
        <v>81</v>
      </c>
      <c r="BK628" s="190">
        <f>ROUND(I628*H628,2)</f>
        <v>0</v>
      </c>
      <c r="BL628" s="20" t="s">
        <v>344</v>
      </c>
      <c r="BM628" s="189" t="s">
        <v>998</v>
      </c>
    </row>
    <row r="629" spans="1:65" s="14" customFormat="1">
      <c r="B629" s="207"/>
      <c r="C629" s="208"/>
      <c r="D629" s="198" t="s">
        <v>248</v>
      </c>
      <c r="E629" s="209" t="s">
        <v>21</v>
      </c>
      <c r="F629" s="210" t="s">
        <v>999</v>
      </c>
      <c r="G629" s="208"/>
      <c r="H629" s="211">
        <v>12.397</v>
      </c>
      <c r="I629" s="212"/>
      <c r="J629" s="208"/>
      <c r="K629" s="208"/>
      <c r="L629" s="213"/>
      <c r="M629" s="214"/>
      <c r="N629" s="215"/>
      <c r="O629" s="215"/>
      <c r="P629" s="215"/>
      <c r="Q629" s="215"/>
      <c r="R629" s="215"/>
      <c r="S629" s="215"/>
      <c r="T629" s="216"/>
      <c r="AT629" s="217" t="s">
        <v>248</v>
      </c>
      <c r="AU629" s="217" t="s">
        <v>83</v>
      </c>
      <c r="AV629" s="14" t="s">
        <v>83</v>
      </c>
      <c r="AW629" s="14" t="s">
        <v>34</v>
      </c>
      <c r="AX629" s="14" t="s">
        <v>81</v>
      </c>
      <c r="AY629" s="217" t="s">
        <v>238</v>
      </c>
    </row>
    <row r="630" spans="1:65" s="14" customFormat="1">
      <c r="B630" s="207"/>
      <c r="C630" s="208"/>
      <c r="D630" s="198" t="s">
        <v>248</v>
      </c>
      <c r="E630" s="208"/>
      <c r="F630" s="210" t="s">
        <v>1000</v>
      </c>
      <c r="G630" s="208"/>
      <c r="H630" s="211">
        <v>26.033999999999999</v>
      </c>
      <c r="I630" s="212"/>
      <c r="J630" s="208"/>
      <c r="K630" s="208"/>
      <c r="L630" s="213"/>
      <c r="M630" s="214"/>
      <c r="N630" s="215"/>
      <c r="O630" s="215"/>
      <c r="P630" s="215"/>
      <c r="Q630" s="215"/>
      <c r="R630" s="215"/>
      <c r="S630" s="215"/>
      <c r="T630" s="216"/>
      <c r="AT630" s="217" t="s">
        <v>248</v>
      </c>
      <c r="AU630" s="217" t="s">
        <v>83</v>
      </c>
      <c r="AV630" s="14" t="s">
        <v>83</v>
      </c>
      <c r="AW630" s="14" t="s">
        <v>4</v>
      </c>
      <c r="AX630" s="14" t="s">
        <v>81</v>
      </c>
      <c r="AY630" s="217" t="s">
        <v>238</v>
      </c>
    </row>
    <row r="631" spans="1:65" s="2" customFormat="1" ht="55.5" customHeight="1">
      <c r="A631" s="37"/>
      <c r="B631" s="38"/>
      <c r="C631" s="178" t="s">
        <v>1001</v>
      </c>
      <c r="D631" s="178" t="s">
        <v>240</v>
      </c>
      <c r="E631" s="179" t="s">
        <v>1002</v>
      </c>
      <c r="F631" s="180" t="s">
        <v>1003</v>
      </c>
      <c r="G631" s="181" t="s">
        <v>103</v>
      </c>
      <c r="H631" s="182">
        <v>5.5309999999999997</v>
      </c>
      <c r="I631" s="183"/>
      <c r="J631" s="184">
        <f>ROUND(I631*H631,2)</f>
        <v>0</v>
      </c>
      <c r="K631" s="180" t="s">
        <v>243</v>
      </c>
      <c r="L631" s="42"/>
      <c r="M631" s="185" t="s">
        <v>21</v>
      </c>
      <c r="N631" s="186" t="s">
        <v>44</v>
      </c>
      <c r="O631" s="67"/>
      <c r="P631" s="187">
        <f>O631*H631</f>
        <v>0</v>
      </c>
      <c r="Q631" s="187">
        <v>2.4000000000000001E-4</v>
      </c>
      <c r="R631" s="187">
        <f>Q631*H631</f>
        <v>1.32744E-3</v>
      </c>
      <c r="S631" s="187">
        <v>0</v>
      </c>
      <c r="T631" s="188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89" t="s">
        <v>344</v>
      </c>
      <c r="AT631" s="189" t="s">
        <v>240</v>
      </c>
      <c r="AU631" s="189" t="s">
        <v>83</v>
      </c>
      <c r="AY631" s="20" t="s">
        <v>238</v>
      </c>
      <c r="BE631" s="190">
        <f>IF(N631="základní",J631,0)</f>
        <v>0</v>
      </c>
      <c r="BF631" s="190">
        <f>IF(N631="snížená",J631,0)</f>
        <v>0</v>
      </c>
      <c r="BG631" s="190">
        <f>IF(N631="zákl. přenesená",J631,0)</f>
        <v>0</v>
      </c>
      <c r="BH631" s="190">
        <f>IF(N631="sníž. přenesená",J631,0)</f>
        <v>0</v>
      </c>
      <c r="BI631" s="190">
        <f>IF(N631="nulová",J631,0)</f>
        <v>0</v>
      </c>
      <c r="BJ631" s="20" t="s">
        <v>81</v>
      </c>
      <c r="BK631" s="190">
        <f>ROUND(I631*H631,2)</f>
        <v>0</v>
      </c>
      <c r="BL631" s="20" t="s">
        <v>344</v>
      </c>
      <c r="BM631" s="189" t="s">
        <v>1004</v>
      </c>
    </row>
    <row r="632" spans="1:65" s="2" customFormat="1">
      <c r="A632" s="37"/>
      <c r="B632" s="38"/>
      <c r="C632" s="39"/>
      <c r="D632" s="191" t="s">
        <v>246</v>
      </c>
      <c r="E632" s="39"/>
      <c r="F632" s="192" t="s">
        <v>1005</v>
      </c>
      <c r="G632" s="39"/>
      <c r="H632" s="39"/>
      <c r="I632" s="193"/>
      <c r="J632" s="39"/>
      <c r="K632" s="39"/>
      <c r="L632" s="42"/>
      <c r="M632" s="194"/>
      <c r="N632" s="195"/>
      <c r="O632" s="67"/>
      <c r="P632" s="67"/>
      <c r="Q632" s="67"/>
      <c r="R632" s="67"/>
      <c r="S632" s="67"/>
      <c r="T632" s="68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T632" s="20" t="s">
        <v>246</v>
      </c>
      <c r="AU632" s="20" t="s">
        <v>83</v>
      </c>
    </row>
    <row r="633" spans="1:65" s="13" customFormat="1">
      <c r="B633" s="196"/>
      <c r="C633" s="197"/>
      <c r="D633" s="198" t="s">
        <v>248</v>
      </c>
      <c r="E633" s="199" t="s">
        <v>21</v>
      </c>
      <c r="F633" s="200" t="s">
        <v>1006</v>
      </c>
      <c r="G633" s="197"/>
      <c r="H633" s="199" t="s">
        <v>21</v>
      </c>
      <c r="I633" s="201"/>
      <c r="J633" s="197"/>
      <c r="K633" s="197"/>
      <c r="L633" s="202"/>
      <c r="M633" s="203"/>
      <c r="N633" s="204"/>
      <c r="O633" s="204"/>
      <c r="P633" s="204"/>
      <c r="Q633" s="204"/>
      <c r="R633" s="204"/>
      <c r="S633" s="204"/>
      <c r="T633" s="205"/>
      <c r="AT633" s="206" t="s">
        <v>248</v>
      </c>
      <c r="AU633" s="206" t="s">
        <v>83</v>
      </c>
      <c r="AV633" s="13" t="s">
        <v>81</v>
      </c>
      <c r="AW633" s="13" t="s">
        <v>34</v>
      </c>
      <c r="AX633" s="13" t="s">
        <v>73</v>
      </c>
      <c r="AY633" s="206" t="s">
        <v>238</v>
      </c>
    </row>
    <row r="634" spans="1:65" s="14" customFormat="1">
      <c r="B634" s="207"/>
      <c r="C634" s="208"/>
      <c r="D634" s="198" t="s">
        <v>248</v>
      </c>
      <c r="E634" s="209" t="s">
        <v>21</v>
      </c>
      <c r="F634" s="210" t="s">
        <v>1007</v>
      </c>
      <c r="G634" s="208"/>
      <c r="H634" s="211">
        <v>5.5309999999999997</v>
      </c>
      <c r="I634" s="212"/>
      <c r="J634" s="208"/>
      <c r="K634" s="208"/>
      <c r="L634" s="213"/>
      <c r="M634" s="214"/>
      <c r="N634" s="215"/>
      <c r="O634" s="215"/>
      <c r="P634" s="215"/>
      <c r="Q634" s="215"/>
      <c r="R634" s="215"/>
      <c r="S634" s="215"/>
      <c r="T634" s="216"/>
      <c r="AT634" s="217" t="s">
        <v>248</v>
      </c>
      <c r="AU634" s="217" t="s">
        <v>83</v>
      </c>
      <c r="AV634" s="14" t="s">
        <v>83</v>
      </c>
      <c r="AW634" s="14" t="s">
        <v>34</v>
      </c>
      <c r="AX634" s="14" t="s">
        <v>73</v>
      </c>
      <c r="AY634" s="217" t="s">
        <v>238</v>
      </c>
    </row>
    <row r="635" spans="1:65" s="15" customFormat="1">
      <c r="B635" s="218"/>
      <c r="C635" s="219"/>
      <c r="D635" s="198" t="s">
        <v>248</v>
      </c>
      <c r="E635" s="220" t="s">
        <v>176</v>
      </c>
      <c r="F635" s="221" t="s">
        <v>257</v>
      </c>
      <c r="G635" s="219"/>
      <c r="H635" s="222">
        <v>5.5309999999999997</v>
      </c>
      <c r="I635" s="223"/>
      <c r="J635" s="219"/>
      <c r="K635" s="219"/>
      <c r="L635" s="224"/>
      <c r="M635" s="225"/>
      <c r="N635" s="226"/>
      <c r="O635" s="226"/>
      <c r="P635" s="226"/>
      <c r="Q635" s="226"/>
      <c r="R635" s="226"/>
      <c r="S635" s="226"/>
      <c r="T635" s="227"/>
      <c r="AT635" s="228" t="s">
        <v>248</v>
      </c>
      <c r="AU635" s="228" t="s">
        <v>83</v>
      </c>
      <c r="AV635" s="15" t="s">
        <v>258</v>
      </c>
      <c r="AW635" s="15" t="s">
        <v>34</v>
      </c>
      <c r="AX635" s="15" t="s">
        <v>73</v>
      </c>
      <c r="AY635" s="228" t="s">
        <v>238</v>
      </c>
    </row>
    <row r="636" spans="1:65" s="16" customFormat="1">
      <c r="B636" s="229"/>
      <c r="C636" s="230"/>
      <c r="D636" s="198" t="s">
        <v>248</v>
      </c>
      <c r="E636" s="231" t="s">
        <v>21</v>
      </c>
      <c r="F636" s="232" t="s">
        <v>259</v>
      </c>
      <c r="G636" s="230"/>
      <c r="H636" s="233">
        <v>5.5309999999999997</v>
      </c>
      <c r="I636" s="234"/>
      <c r="J636" s="230"/>
      <c r="K636" s="230"/>
      <c r="L636" s="235"/>
      <c r="M636" s="236"/>
      <c r="N636" s="237"/>
      <c r="O636" s="237"/>
      <c r="P636" s="237"/>
      <c r="Q636" s="237"/>
      <c r="R636" s="237"/>
      <c r="S636" s="237"/>
      <c r="T636" s="238"/>
      <c r="AT636" s="239" t="s">
        <v>248</v>
      </c>
      <c r="AU636" s="239" t="s">
        <v>83</v>
      </c>
      <c r="AV636" s="16" t="s">
        <v>244</v>
      </c>
      <c r="AW636" s="16" t="s">
        <v>34</v>
      </c>
      <c r="AX636" s="16" t="s">
        <v>81</v>
      </c>
      <c r="AY636" s="239" t="s">
        <v>238</v>
      </c>
    </row>
    <row r="637" spans="1:65" s="2" customFormat="1" ht="24.2" customHeight="1">
      <c r="A637" s="37"/>
      <c r="B637" s="38"/>
      <c r="C637" s="240" t="s">
        <v>1008</v>
      </c>
      <c r="D637" s="240" t="s">
        <v>440</v>
      </c>
      <c r="E637" s="241" t="s">
        <v>549</v>
      </c>
      <c r="F637" s="242" t="s">
        <v>550</v>
      </c>
      <c r="G637" s="243" t="s">
        <v>103</v>
      </c>
      <c r="H637" s="244">
        <v>5.6420000000000003</v>
      </c>
      <c r="I637" s="245"/>
      <c r="J637" s="246">
        <f>ROUND(I637*H637,2)</f>
        <v>0</v>
      </c>
      <c r="K637" s="242" t="s">
        <v>243</v>
      </c>
      <c r="L637" s="247"/>
      <c r="M637" s="248" t="s">
        <v>21</v>
      </c>
      <c r="N637" s="249" t="s">
        <v>44</v>
      </c>
      <c r="O637" s="67"/>
      <c r="P637" s="187">
        <f>O637*H637</f>
        <v>0</v>
      </c>
      <c r="Q637" s="187">
        <v>2.0999999999999999E-3</v>
      </c>
      <c r="R637" s="187">
        <f>Q637*H637</f>
        <v>1.18482E-2</v>
      </c>
      <c r="S637" s="187">
        <v>0</v>
      </c>
      <c r="T637" s="188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89" t="s">
        <v>450</v>
      </c>
      <c r="AT637" s="189" t="s">
        <v>440</v>
      </c>
      <c r="AU637" s="189" t="s">
        <v>83</v>
      </c>
      <c r="AY637" s="20" t="s">
        <v>238</v>
      </c>
      <c r="BE637" s="190">
        <f>IF(N637="základní",J637,0)</f>
        <v>0</v>
      </c>
      <c r="BF637" s="190">
        <f>IF(N637="snížená",J637,0)</f>
        <v>0</v>
      </c>
      <c r="BG637" s="190">
        <f>IF(N637="zákl. přenesená",J637,0)</f>
        <v>0</v>
      </c>
      <c r="BH637" s="190">
        <f>IF(N637="sníž. přenesená",J637,0)</f>
        <v>0</v>
      </c>
      <c r="BI637" s="190">
        <f>IF(N637="nulová",J637,0)</f>
        <v>0</v>
      </c>
      <c r="BJ637" s="20" t="s">
        <v>81</v>
      </c>
      <c r="BK637" s="190">
        <f>ROUND(I637*H637,2)</f>
        <v>0</v>
      </c>
      <c r="BL637" s="20" t="s">
        <v>344</v>
      </c>
      <c r="BM637" s="189" t="s">
        <v>1009</v>
      </c>
    </row>
    <row r="638" spans="1:65" s="14" customFormat="1">
      <c r="B638" s="207"/>
      <c r="C638" s="208"/>
      <c r="D638" s="198" t="s">
        <v>248</v>
      </c>
      <c r="E638" s="209" t="s">
        <v>21</v>
      </c>
      <c r="F638" s="210" t="s">
        <v>1010</v>
      </c>
      <c r="G638" s="208"/>
      <c r="H638" s="211">
        <v>5.6420000000000003</v>
      </c>
      <c r="I638" s="212"/>
      <c r="J638" s="208"/>
      <c r="K638" s="208"/>
      <c r="L638" s="213"/>
      <c r="M638" s="214"/>
      <c r="N638" s="215"/>
      <c r="O638" s="215"/>
      <c r="P638" s="215"/>
      <c r="Q638" s="215"/>
      <c r="R638" s="215"/>
      <c r="S638" s="215"/>
      <c r="T638" s="216"/>
      <c r="AT638" s="217" t="s">
        <v>248</v>
      </c>
      <c r="AU638" s="217" t="s">
        <v>83</v>
      </c>
      <c r="AV638" s="14" t="s">
        <v>83</v>
      </c>
      <c r="AW638" s="14" t="s">
        <v>34</v>
      </c>
      <c r="AX638" s="14" t="s">
        <v>81</v>
      </c>
      <c r="AY638" s="217" t="s">
        <v>238</v>
      </c>
    </row>
    <row r="639" spans="1:65" s="2" customFormat="1" ht="49.15" customHeight="1">
      <c r="A639" s="37"/>
      <c r="B639" s="38"/>
      <c r="C639" s="178" t="s">
        <v>1011</v>
      </c>
      <c r="D639" s="178" t="s">
        <v>240</v>
      </c>
      <c r="E639" s="179" t="s">
        <v>1012</v>
      </c>
      <c r="F639" s="180" t="s">
        <v>1013</v>
      </c>
      <c r="G639" s="181" t="s">
        <v>394</v>
      </c>
      <c r="H639" s="182">
        <v>3.6999999999999998E-2</v>
      </c>
      <c r="I639" s="183"/>
      <c r="J639" s="184">
        <f>ROUND(I639*H639,2)</f>
        <v>0</v>
      </c>
      <c r="K639" s="180" t="s">
        <v>243</v>
      </c>
      <c r="L639" s="42"/>
      <c r="M639" s="185" t="s">
        <v>21</v>
      </c>
      <c r="N639" s="186" t="s">
        <v>44</v>
      </c>
      <c r="O639" s="67"/>
      <c r="P639" s="187">
        <f>O639*H639</f>
        <v>0</v>
      </c>
      <c r="Q639" s="187">
        <v>0</v>
      </c>
      <c r="R639" s="187">
        <f>Q639*H639</f>
        <v>0</v>
      </c>
      <c r="S639" s="187">
        <v>0</v>
      </c>
      <c r="T639" s="188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89" t="s">
        <v>344</v>
      </c>
      <c r="AT639" s="189" t="s">
        <v>240</v>
      </c>
      <c r="AU639" s="189" t="s">
        <v>83</v>
      </c>
      <c r="AY639" s="20" t="s">
        <v>238</v>
      </c>
      <c r="BE639" s="190">
        <f>IF(N639="základní",J639,0)</f>
        <v>0</v>
      </c>
      <c r="BF639" s="190">
        <f>IF(N639="snížená",J639,0)</f>
        <v>0</v>
      </c>
      <c r="BG639" s="190">
        <f>IF(N639="zákl. přenesená",J639,0)</f>
        <v>0</v>
      </c>
      <c r="BH639" s="190">
        <f>IF(N639="sníž. přenesená",J639,0)</f>
        <v>0</v>
      </c>
      <c r="BI639" s="190">
        <f>IF(N639="nulová",J639,0)</f>
        <v>0</v>
      </c>
      <c r="BJ639" s="20" t="s">
        <v>81</v>
      </c>
      <c r="BK639" s="190">
        <f>ROUND(I639*H639,2)</f>
        <v>0</v>
      </c>
      <c r="BL639" s="20" t="s">
        <v>344</v>
      </c>
      <c r="BM639" s="189" t="s">
        <v>1014</v>
      </c>
    </row>
    <row r="640" spans="1:65" s="2" customFormat="1">
      <c r="A640" s="37"/>
      <c r="B640" s="38"/>
      <c r="C640" s="39"/>
      <c r="D640" s="191" t="s">
        <v>246</v>
      </c>
      <c r="E640" s="39"/>
      <c r="F640" s="192" t="s">
        <v>1015</v>
      </c>
      <c r="G640" s="39"/>
      <c r="H640" s="39"/>
      <c r="I640" s="193"/>
      <c r="J640" s="39"/>
      <c r="K640" s="39"/>
      <c r="L640" s="42"/>
      <c r="M640" s="194"/>
      <c r="N640" s="195"/>
      <c r="O640" s="67"/>
      <c r="P640" s="67"/>
      <c r="Q640" s="67"/>
      <c r="R640" s="67"/>
      <c r="S640" s="67"/>
      <c r="T640" s="68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20" t="s">
        <v>246</v>
      </c>
      <c r="AU640" s="20" t="s">
        <v>83</v>
      </c>
    </row>
    <row r="641" spans="1:65" s="12" customFormat="1" ht="22.9" customHeight="1">
      <c r="B641" s="162"/>
      <c r="C641" s="163"/>
      <c r="D641" s="164" t="s">
        <v>72</v>
      </c>
      <c r="E641" s="176" t="s">
        <v>1016</v>
      </c>
      <c r="F641" s="176" t="s">
        <v>1017</v>
      </c>
      <c r="G641" s="163"/>
      <c r="H641" s="163"/>
      <c r="I641" s="166"/>
      <c r="J641" s="177">
        <f>BK641</f>
        <v>0</v>
      </c>
      <c r="K641" s="163"/>
      <c r="L641" s="168"/>
      <c r="M641" s="169"/>
      <c r="N641" s="170"/>
      <c r="O641" s="170"/>
      <c r="P641" s="171">
        <f>SUM(P642:P665)</f>
        <v>0</v>
      </c>
      <c r="Q641" s="170"/>
      <c r="R641" s="171">
        <f>SUM(R642:R665)</f>
        <v>0.12390436999999999</v>
      </c>
      <c r="S641" s="170"/>
      <c r="T641" s="172">
        <f>SUM(T642:T665)</f>
        <v>9.9549750000000006E-2</v>
      </c>
      <c r="AR641" s="173" t="s">
        <v>83</v>
      </c>
      <c r="AT641" s="174" t="s">
        <v>72</v>
      </c>
      <c r="AU641" s="174" t="s">
        <v>81</v>
      </c>
      <c r="AY641" s="173" t="s">
        <v>238</v>
      </c>
      <c r="BK641" s="175">
        <f>SUM(BK642:BK665)</f>
        <v>0</v>
      </c>
    </row>
    <row r="642" spans="1:65" s="2" customFormat="1" ht="62.65" customHeight="1">
      <c r="A642" s="37"/>
      <c r="B642" s="38"/>
      <c r="C642" s="178" t="s">
        <v>1018</v>
      </c>
      <c r="D642" s="178" t="s">
        <v>240</v>
      </c>
      <c r="E642" s="179" t="s">
        <v>1019</v>
      </c>
      <c r="F642" s="180" t="s">
        <v>1020</v>
      </c>
      <c r="G642" s="181" t="s">
        <v>103</v>
      </c>
      <c r="H642" s="182">
        <v>1.65</v>
      </c>
      <c r="I642" s="183"/>
      <c r="J642" s="184">
        <f>ROUND(I642*H642,2)</f>
        <v>0</v>
      </c>
      <c r="K642" s="180" t="s">
        <v>243</v>
      </c>
      <c r="L642" s="42"/>
      <c r="M642" s="185" t="s">
        <v>21</v>
      </c>
      <c r="N642" s="186" t="s">
        <v>44</v>
      </c>
      <c r="O642" s="67"/>
      <c r="P642" s="187">
        <f>O642*H642</f>
        <v>0</v>
      </c>
      <c r="Q642" s="187">
        <v>2.963E-2</v>
      </c>
      <c r="R642" s="187">
        <f>Q642*H642</f>
        <v>4.8889499999999995E-2</v>
      </c>
      <c r="S642" s="187">
        <v>0</v>
      </c>
      <c r="T642" s="188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89" t="s">
        <v>344</v>
      </c>
      <c r="AT642" s="189" t="s">
        <v>240</v>
      </c>
      <c r="AU642" s="189" t="s">
        <v>83</v>
      </c>
      <c r="AY642" s="20" t="s">
        <v>238</v>
      </c>
      <c r="BE642" s="190">
        <f>IF(N642="základní",J642,0)</f>
        <v>0</v>
      </c>
      <c r="BF642" s="190">
        <f>IF(N642="snížená",J642,0)</f>
        <v>0</v>
      </c>
      <c r="BG642" s="190">
        <f>IF(N642="zákl. přenesená",J642,0)</f>
        <v>0</v>
      </c>
      <c r="BH642" s="190">
        <f>IF(N642="sníž. přenesená",J642,0)</f>
        <v>0</v>
      </c>
      <c r="BI642" s="190">
        <f>IF(N642="nulová",J642,0)</f>
        <v>0</v>
      </c>
      <c r="BJ642" s="20" t="s">
        <v>81</v>
      </c>
      <c r="BK642" s="190">
        <f>ROUND(I642*H642,2)</f>
        <v>0</v>
      </c>
      <c r="BL642" s="20" t="s">
        <v>344</v>
      </c>
      <c r="BM642" s="189" t="s">
        <v>1021</v>
      </c>
    </row>
    <row r="643" spans="1:65" s="2" customFormat="1">
      <c r="A643" s="37"/>
      <c r="B643" s="38"/>
      <c r="C643" s="39"/>
      <c r="D643" s="191" t="s">
        <v>246</v>
      </c>
      <c r="E643" s="39"/>
      <c r="F643" s="192" t="s">
        <v>1022</v>
      </c>
      <c r="G643" s="39"/>
      <c r="H643" s="39"/>
      <c r="I643" s="193"/>
      <c r="J643" s="39"/>
      <c r="K643" s="39"/>
      <c r="L643" s="42"/>
      <c r="M643" s="194"/>
      <c r="N643" s="195"/>
      <c r="O643" s="67"/>
      <c r="P643" s="67"/>
      <c r="Q643" s="67"/>
      <c r="R643" s="67"/>
      <c r="S643" s="67"/>
      <c r="T643" s="68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20" t="s">
        <v>246</v>
      </c>
      <c r="AU643" s="20" t="s">
        <v>83</v>
      </c>
    </row>
    <row r="644" spans="1:65" s="14" customFormat="1">
      <c r="B644" s="207"/>
      <c r="C644" s="208"/>
      <c r="D644" s="198" t="s">
        <v>248</v>
      </c>
      <c r="E644" s="209" t="s">
        <v>21</v>
      </c>
      <c r="F644" s="210" t="s">
        <v>1023</v>
      </c>
      <c r="G644" s="208"/>
      <c r="H644" s="211">
        <v>1.65</v>
      </c>
      <c r="I644" s="212"/>
      <c r="J644" s="208"/>
      <c r="K644" s="208"/>
      <c r="L644" s="213"/>
      <c r="M644" s="214"/>
      <c r="N644" s="215"/>
      <c r="O644" s="215"/>
      <c r="P644" s="215"/>
      <c r="Q644" s="215"/>
      <c r="R644" s="215"/>
      <c r="S644" s="215"/>
      <c r="T644" s="216"/>
      <c r="AT644" s="217" t="s">
        <v>248</v>
      </c>
      <c r="AU644" s="217" t="s">
        <v>83</v>
      </c>
      <c r="AV644" s="14" t="s">
        <v>83</v>
      </c>
      <c r="AW644" s="14" t="s">
        <v>34</v>
      </c>
      <c r="AX644" s="14" t="s">
        <v>81</v>
      </c>
      <c r="AY644" s="217" t="s">
        <v>238</v>
      </c>
    </row>
    <row r="645" spans="1:65" s="2" customFormat="1" ht="44.25" customHeight="1">
      <c r="A645" s="37"/>
      <c r="B645" s="38"/>
      <c r="C645" s="178" t="s">
        <v>1024</v>
      </c>
      <c r="D645" s="178" t="s">
        <v>240</v>
      </c>
      <c r="E645" s="179" t="s">
        <v>1025</v>
      </c>
      <c r="F645" s="180" t="s">
        <v>1026</v>
      </c>
      <c r="G645" s="181" t="s">
        <v>103</v>
      </c>
      <c r="H645" s="182">
        <v>1.65</v>
      </c>
      <c r="I645" s="183"/>
      <c r="J645" s="184">
        <f>ROUND(I645*H645,2)</f>
        <v>0</v>
      </c>
      <c r="K645" s="180" t="s">
        <v>243</v>
      </c>
      <c r="L645" s="42"/>
      <c r="M645" s="185" t="s">
        <v>21</v>
      </c>
      <c r="N645" s="186" t="s">
        <v>44</v>
      </c>
      <c r="O645" s="67"/>
      <c r="P645" s="187">
        <f>O645*H645</f>
        <v>0</v>
      </c>
      <c r="Q645" s="187">
        <v>1E-4</v>
      </c>
      <c r="R645" s="187">
        <f>Q645*H645</f>
        <v>1.65E-4</v>
      </c>
      <c r="S645" s="187">
        <v>0</v>
      </c>
      <c r="T645" s="188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89" t="s">
        <v>344</v>
      </c>
      <c r="AT645" s="189" t="s">
        <v>240</v>
      </c>
      <c r="AU645" s="189" t="s">
        <v>83</v>
      </c>
      <c r="AY645" s="20" t="s">
        <v>238</v>
      </c>
      <c r="BE645" s="190">
        <f>IF(N645="základní",J645,0)</f>
        <v>0</v>
      </c>
      <c r="BF645" s="190">
        <f>IF(N645="snížená",J645,0)</f>
        <v>0</v>
      </c>
      <c r="BG645" s="190">
        <f>IF(N645="zákl. přenesená",J645,0)</f>
        <v>0</v>
      </c>
      <c r="BH645" s="190">
        <f>IF(N645="sníž. přenesená",J645,0)</f>
        <v>0</v>
      </c>
      <c r="BI645" s="190">
        <f>IF(N645="nulová",J645,0)</f>
        <v>0</v>
      </c>
      <c r="BJ645" s="20" t="s">
        <v>81</v>
      </c>
      <c r="BK645" s="190">
        <f>ROUND(I645*H645,2)</f>
        <v>0</v>
      </c>
      <c r="BL645" s="20" t="s">
        <v>344</v>
      </c>
      <c r="BM645" s="189" t="s">
        <v>1027</v>
      </c>
    </row>
    <row r="646" spans="1:65" s="2" customFormat="1">
      <c r="A646" s="37"/>
      <c r="B646" s="38"/>
      <c r="C646" s="39"/>
      <c r="D646" s="191" t="s">
        <v>246</v>
      </c>
      <c r="E646" s="39"/>
      <c r="F646" s="192" t="s">
        <v>1028</v>
      </c>
      <c r="G646" s="39"/>
      <c r="H646" s="39"/>
      <c r="I646" s="193"/>
      <c r="J646" s="39"/>
      <c r="K646" s="39"/>
      <c r="L646" s="42"/>
      <c r="M646" s="194"/>
      <c r="N646" s="195"/>
      <c r="O646" s="67"/>
      <c r="P646" s="67"/>
      <c r="Q646" s="67"/>
      <c r="R646" s="67"/>
      <c r="S646" s="67"/>
      <c r="T646" s="68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20" t="s">
        <v>246</v>
      </c>
      <c r="AU646" s="20" t="s">
        <v>83</v>
      </c>
    </row>
    <row r="647" spans="1:65" s="2" customFormat="1" ht="33" customHeight="1">
      <c r="A647" s="37"/>
      <c r="B647" s="38"/>
      <c r="C647" s="178" t="s">
        <v>1029</v>
      </c>
      <c r="D647" s="178" t="s">
        <v>240</v>
      </c>
      <c r="E647" s="179" t="s">
        <v>1030</v>
      </c>
      <c r="F647" s="180" t="s">
        <v>1031</v>
      </c>
      <c r="G647" s="181" t="s">
        <v>103</v>
      </c>
      <c r="H647" s="182">
        <v>1.65</v>
      </c>
      <c r="I647" s="183"/>
      <c r="J647" s="184">
        <f>ROUND(I647*H647,2)</f>
        <v>0</v>
      </c>
      <c r="K647" s="180" t="s">
        <v>243</v>
      </c>
      <c r="L647" s="42"/>
      <c r="M647" s="185" t="s">
        <v>21</v>
      </c>
      <c r="N647" s="186" t="s">
        <v>44</v>
      </c>
      <c r="O647" s="67"/>
      <c r="P647" s="187">
        <f>O647*H647</f>
        <v>0</v>
      </c>
      <c r="Q647" s="187">
        <v>0</v>
      </c>
      <c r="R647" s="187">
        <f>Q647*H647</f>
        <v>0</v>
      </c>
      <c r="S647" s="187">
        <v>0</v>
      </c>
      <c r="T647" s="188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89" t="s">
        <v>344</v>
      </c>
      <c r="AT647" s="189" t="s">
        <v>240</v>
      </c>
      <c r="AU647" s="189" t="s">
        <v>83</v>
      </c>
      <c r="AY647" s="20" t="s">
        <v>238</v>
      </c>
      <c r="BE647" s="190">
        <f>IF(N647="základní",J647,0)</f>
        <v>0</v>
      </c>
      <c r="BF647" s="190">
        <f>IF(N647="snížená",J647,0)</f>
        <v>0</v>
      </c>
      <c r="BG647" s="190">
        <f>IF(N647="zákl. přenesená",J647,0)</f>
        <v>0</v>
      </c>
      <c r="BH647" s="190">
        <f>IF(N647="sníž. přenesená",J647,0)</f>
        <v>0</v>
      </c>
      <c r="BI647" s="190">
        <f>IF(N647="nulová",J647,0)</f>
        <v>0</v>
      </c>
      <c r="BJ647" s="20" t="s">
        <v>81</v>
      </c>
      <c r="BK647" s="190">
        <f>ROUND(I647*H647,2)</f>
        <v>0</v>
      </c>
      <c r="BL647" s="20" t="s">
        <v>344</v>
      </c>
      <c r="BM647" s="189" t="s">
        <v>1032</v>
      </c>
    </row>
    <row r="648" spans="1:65" s="2" customFormat="1">
      <c r="A648" s="37"/>
      <c r="B648" s="38"/>
      <c r="C648" s="39"/>
      <c r="D648" s="191" t="s">
        <v>246</v>
      </c>
      <c r="E648" s="39"/>
      <c r="F648" s="192" t="s">
        <v>1033</v>
      </c>
      <c r="G648" s="39"/>
      <c r="H648" s="39"/>
      <c r="I648" s="193"/>
      <c r="J648" s="39"/>
      <c r="K648" s="39"/>
      <c r="L648" s="42"/>
      <c r="M648" s="194"/>
      <c r="N648" s="195"/>
      <c r="O648" s="67"/>
      <c r="P648" s="67"/>
      <c r="Q648" s="67"/>
      <c r="R648" s="67"/>
      <c r="S648" s="67"/>
      <c r="T648" s="68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T648" s="20" t="s">
        <v>246</v>
      </c>
      <c r="AU648" s="20" t="s">
        <v>83</v>
      </c>
    </row>
    <row r="649" spans="1:65" s="2" customFormat="1" ht="49.15" customHeight="1">
      <c r="A649" s="37"/>
      <c r="B649" s="38"/>
      <c r="C649" s="178" t="s">
        <v>1034</v>
      </c>
      <c r="D649" s="178" t="s">
        <v>240</v>
      </c>
      <c r="E649" s="179" t="s">
        <v>1035</v>
      </c>
      <c r="F649" s="180" t="s">
        <v>1036</v>
      </c>
      <c r="G649" s="181" t="s">
        <v>103</v>
      </c>
      <c r="H649" s="182">
        <v>5.7709999999999999</v>
      </c>
      <c r="I649" s="183"/>
      <c r="J649" s="184">
        <f>ROUND(I649*H649,2)</f>
        <v>0</v>
      </c>
      <c r="K649" s="180" t="s">
        <v>243</v>
      </c>
      <c r="L649" s="42"/>
      <c r="M649" s="185" t="s">
        <v>21</v>
      </c>
      <c r="N649" s="186" t="s">
        <v>44</v>
      </c>
      <c r="O649" s="67"/>
      <c r="P649" s="187">
        <f>O649*H649</f>
        <v>0</v>
      </c>
      <c r="Q649" s="187">
        <v>1.217E-2</v>
      </c>
      <c r="R649" s="187">
        <f>Q649*H649</f>
        <v>7.0233069999999995E-2</v>
      </c>
      <c r="S649" s="187">
        <v>0</v>
      </c>
      <c r="T649" s="188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89" t="s">
        <v>344</v>
      </c>
      <c r="AT649" s="189" t="s">
        <v>240</v>
      </c>
      <c r="AU649" s="189" t="s">
        <v>83</v>
      </c>
      <c r="AY649" s="20" t="s">
        <v>238</v>
      </c>
      <c r="BE649" s="190">
        <f>IF(N649="základní",J649,0)</f>
        <v>0</v>
      </c>
      <c r="BF649" s="190">
        <f>IF(N649="snížená",J649,0)</f>
        <v>0</v>
      </c>
      <c r="BG649" s="190">
        <f>IF(N649="zákl. přenesená",J649,0)</f>
        <v>0</v>
      </c>
      <c r="BH649" s="190">
        <f>IF(N649="sníž. přenesená",J649,0)</f>
        <v>0</v>
      </c>
      <c r="BI649" s="190">
        <f>IF(N649="nulová",J649,0)</f>
        <v>0</v>
      </c>
      <c r="BJ649" s="20" t="s">
        <v>81</v>
      </c>
      <c r="BK649" s="190">
        <f>ROUND(I649*H649,2)</f>
        <v>0</v>
      </c>
      <c r="BL649" s="20" t="s">
        <v>344</v>
      </c>
      <c r="BM649" s="189" t="s">
        <v>1037</v>
      </c>
    </row>
    <row r="650" spans="1:65" s="2" customFormat="1">
      <c r="A650" s="37"/>
      <c r="B650" s="38"/>
      <c r="C650" s="39"/>
      <c r="D650" s="191" t="s">
        <v>246</v>
      </c>
      <c r="E650" s="39"/>
      <c r="F650" s="192" t="s">
        <v>1038</v>
      </c>
      <c r="G650" s="39"/>
      <c r="H650" s="39"/>
      <c r="I650" s="193"/>
      <c r="J650" s="39"/>
      <c r="K650" s="39"/>
      <c r="L650" s="42"/>
      <c r="M650" s="194"/>
      <c r="N650" s="195"/>
      <c r="O650" s="67"/>
      <c r="P650" s="67"/>
      <c r="Q650" s="67"/>
      <c r="R650" s="67"/>
      <c r="S650" s="67"/>
      <c r="T650" s="68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T650" s="20" t="s">
        <v>246</v>
      </c>
      <c r="AU650" s="20" t="s">
        <v>83</v>
      </c>
    </row>
    <row r="651" spans="1:65" s="14" customFormat="1">
      <c r="B651" s="207"/>
      <c r="C651" s="208"/>
      <c r="D651" s="198" t="s">
        <v>248</v>
      </c>
      <c r="E651" s="209" t="s">
        <v>21</v>
      </c>
      <c r="F651" s="210" t="s">
        <v>185</v>
      </c>
      <c r="G651" s="208"/>
      <c r="H651" s="211">
        <v>5.7709999999999999</v>
      </c>
      <c r="I651" s="212"/>
      <c r="J651" s="208"/>
      <c r="K651" s="208"/>
      <c r="L651" s="213"/>
      <c r="M651" s="214"/>
      <c r="N651" s="215"/>
      <c r="O651" s="215"/>
      <c r="P651" s="215"/>
      <c r="Q651" s="215"/>
      <c r="R651" s="215"/>
      <c r="S651" s="215"/>
      <c r="T651" s="216"/>
      <c r="AT651" s="217" t="s">
        <v>248</v>
      </c>
      <c r="AU651" s="217" t="s">
        <v>83</v>
      </c>
      <c r="AV651" s="14" t="s">
        <v>83</v>
      </c>
      <c r="AW651" s="14" t="s">
        <v>34</v>
      </c>
      <c r="AX651" s="14" t="s">
        <v>81</v>
      </c>
      <c r="AY651" s="217" t="s">
        <v>238</v>
      </c>
    </row>
    <row r="652" spans="1:65" s="2" customFormat="1" ht="37.9" customHeight="1">
      <c r="A652" s="37"/>
      <c r="B652" s="38"/>
      <c r="C652" s="178" t="s">
        <v>1039</v>
      </c>
      <c r="D652" s="178" t="s">
        <v>240</v>
      </c>
      <c r="E652" s="179" t="s">
        <v>1040</v>
      </c>
      <c r="F652" s="180" t="s">
        <v>1041</v>
      </c>
      <c r="G652" s="181" t="s">
        <v>103</v>
      </c>
      <c r="H652" s="182">
        <v>5.7709999999999999</v>
      </c>
      <c r="I652" s="183"/>
      <c r="J652" s="184">
        <f>ROUND(I652*H652,2)</f>
        <v>0</v>
      </c>
      <c r="K652" s="180" t="s">
        <v>243</v>
      </c>
      <c r="L652" s="42"/>
      <c r="M652" s="185" t="s">
        <v>21</v>
      </c>
      <c r="N652" s="186" t="s">
        <v>44</v>
      </c>
      <c r="O652" s="67"/>
      <c r="P652" s="187">
        <f>O652*H652</f>
        <v>0</v>
      </c>
      <c r="Q652" s="187">
        <v>1E-4</v>
      </c>
      <c r="R652" s="187">
        <f>Q652*H652</f>
        <v>5.7709999999999999E-4</v>
      </c>
      <c r="S652" s="187">
        <v>0</v>
      </c>
      <c r="T652" s="188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189" t="s">
        <v>344</v>
      </c>
      <c r="AT652" s="189" t="s">
        <v>240</v>
      </c>
      <c r="AU652" s="189" t="s">
        <v>83</v>
      </c>
      <c r="AY652" s="20" t="s">
        <v>238</v>
      </c>
      <c r="BE652" s="190">
        <f>IF(N652="základní",J652,0)</f>
        <v>0</v>
      </c>
      <c r="BF652" s="190">
        <f>IF(N652="snížená",J652,0)</f>
        <v>0</v>
      </c>
      <c r="BG652" s="190">
        <f>IF(N652="zákl. přenesená",J652,0)</f>
        <v>0</v>
      </c>
      <c r="BH652" s="190">
        <f>IF(N652="sníž. přenesená",J652,0)</f>
        <v>0</v>
      </c>
      <c r="BI652" s="190">
        <f>IF(N652="nulová",J652,0)</f>
        <v>0</v>
      </c>
      <c r="BJ652" s="20" t="s">
        <v>81</v>
      </c>
      <c r="BK652" s="190">
        <f>ROUND(I652*H652,2)</f>
        <v>0</v>
      </c>
      <c r="BL652" s="20" t="s">
        <v>344</v>
      </c>
      <c r="BM652" s="189" t="s">
        <v>1042</v>
      </c>
    </row>
    <row r="653" spans="1:65" s="2" customFormat="1">
      <c r="A653" s="37"/>
      <c r="B653" s="38"/>
      <c r="C653" s="39"/>
      <c r="D653" s="191" t="s">
        <v>246</v>
      </c>
      <c r="E653" s="39"/>
      <c r="F653" s="192" t="s">
        <v>1043</v>
      </c>
      <c r="G653" s="39"/>
      <c r="H653" s="39"/>
      <c r="I653" s="193"/>
      <c r="J653" s="39"/>
      <c r="K653" s="39"/>
      <c r="L653" s="42"/>
      <c r="M653" s="194"/>
      <c r="N653" s="195"/>
      <c r="O653" s="67"/>
      <c r="P653" s="67"/>
      <c r="Q653" s="67"/>
      <c r="R653" s="67"/>
      <c r="S653" s="67"/>
      <c r="T653" s="68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T653" s="20" t="s">
        <v>246</v>
      </c>
      <c r="AU653" s="20" t="s">
        <v>83</v>
      </c>
    </row>
    <row r="654" spans="1:65" s="14" customFormat="1">
      <c r="B654" s="207"/>
      <c r="C654" s="208"/>
      <c r="D654" s="198" t="s">
        <v>248</v>
      </c>
      <c r="E654" s="209" t="s">
        <v>21</v>
      </c>
      <c r="F654" s="210" t="s">
        <v>185</v>
      </c>
      <c r="G654" s="208"/>
      <c r="H654" s="211">
        <v>5.7709999999999999</v>
      </c>
      <c r="I654" s="212"/>
      <c r="J654" s="208"/>
      <c r="K654" s="208"/>
      <c r="L654" s="213"/>
      <c r="M654" s="214"/>
      <c r="N654" s="215"/>
      <c r="O654" s="215"/>
      <c r="P654" s="215"/>
      <c r="Q654" s="215"/>
      <c r="R654" s="215"/>
      <c r="S654" s="215"/>
      <c r="T654" s="216"/>
      <c r="AT654" s="217" t="s">
        <v>248</v>
      </c>
      <c r="AU654" s="217" t="s">
        <v>83</v>
      </c>
      <c r="AV654" s="14" t="s">
        <v>83</v>
      </c>
      <c r="AW654" s="14" t="s">
        <v>34</v>
      </c>
      <c r="AX654" s="14" t="s">
        <v>81</v>
      </c>
      <c r="AY654" s="217" t="s">
        <v>238</v>
      </c>
    </row>
    <row r="655" spans="1:65" s="2" customFormat="1" ht="33" customHeight="1">
      <c r="A655" s="37"/>
      <c r="B655" s="38"/>
      <c r="C655" s="178" t="s">
        <v>1044</v>
      </c>
      <c r="D655" s="178" t="s">
        <v>240</v>
      </c>
      <c r="E655" s="179" t="s">
        <v>1045</v>
      </c>
      <c r="F655" s="180" t="s">
        <v>1046</v>
      </c>
      <c r="G655" s="181" t="s">
        <v>103</v>
      </c>
      <c r="H655" s="182">
        <v>5.7709999999999999</v>
      </c>
      <c r="I655" s="183"/>
      <c r="J655" s="184">
        <f>ROUND(I655*H655,2)</f>
        <v>0</v>
      </c>
      <c r="K655" s="180" t="s">
        <v>243</v>
      </c>
      <c r="L655" s="42"/>
      <c r="M655" s="185" t="s">
        <v>21</v>
      </c>
      <c r="N655" s="186" t="s">
        <v>44</v>
      </c>
      <c r="O655" s="67"/>
      <c r="P655" s="187">
        <f>O655*H655</f>
        <v>0</v>
      </c>
      <c r="Q655" s="187">
        <v>6.9999999999999999E-4</v>
      </c>
      <c r="R655" s="187">
        <f>Q655*H655</f>
        <v>4.0397000000000002E-3</v>
      </c>
      <c r="S655" s="187">
        <v>0</v>
      </c>
      <c r="T655" s="188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189" t="s">
        <v>344</v>
      </c>
      <c r="AT655" s="189" t="s">
        <v>240</v>
      </c>
      <c r="AU655" s="189" t="s">
        <v>83</v>
      </c>
      <c r="AY655" s="20" t="s">
        <v>238</v>
      </c>
      <c r="BE655" s="190">
        <f>IF(N655="základní",J655,0)</f>
        <v>0</v>
      </c>
      <c r="BF655" s="190">
        <f>IF(N655="snížená",J655,0)</f>
        <v>0</v>
      </c>
      <c r="BG655" s="190">
        <f>IF(N655="zákl. přenesená",J655,0)</f>
        <v>0</v>
      </c>
      <c r="BH655" s="190">
        <f>IF(N655="sníž. přenesená",J655,0)</f>
        <v>0</v>
      </c>
      <c r="BI655" s="190">
        <f>IF(N655="nulová",J655,0)</f>
        <v>0</v>
      </c>
      <c r="BJ655" s="20" t="s">
        <v>81</v>
      </c>
      <c r="BK655" s="190">
        <f>ROUND(I655*H655,2)</f>
        <v>0</v>
      </c>
      <c r="BL655" s="20" t="s">
        <v>344</v>
      </c>
      <c r="BM655" s="189" t="s">
        <v>1047</v>
      </c>
    </row>
    <row r="656" spans="1:65" s="2" customFormat="1">
      <c r="A656" s="37"/>
      <c r="B656" s="38"/>
      <c r="C656" s="39"/>
      <c r="D656" s="191" t="s">
        <v>246</v>
      </c>
      <c r="E656" s="39"/>
      <c r="F656" s="192" t="s">
        <v>1048</v>
      </c>
      <c r="G656" s="39"/>
      <c r="H656" s="39"/>
      <c r="I656" s="193"/>
      <c r="J656" s="39"/>
      <c r="K656" s="39"/>
      <c r="L656" s="42"/>
      <c r="M656" s="194"/>
      <c r="N656" s="195"/>
      <c r="O656" s="67"/>
      <c r="P656" s="67"/>
      <c r="Q656" s="67"/>
      <c r="R656" s="67"/>
      <c r="S656" s="67"/>
      <c r="T656" s="68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T656" s="20" t="s">
        <v>246</v>
      </c>
      <c r="AU656" s="20" t="s">
        <v>83</v>
      </c>
    </row>
    <row r="657" spans="1:65" s="14" customFormat="1">
      <c r="B657" s="207"/>
      <c r="C657" s="208"/>
      <c r="D657" s="198" t="s">
        <v>248</v>
      </c>
      <c r="E657" s="209" t="s">
        <v>21</v>
      </c>
      <c r="F657" s="210" t="s">
        <v>185</v>
      </c>
      <c r="G657" s="208"/>
      <c r="H657" s="211">
        <v>5.7709999999999999</v>
      </c>
      <c r="I657" s="212"/>
      <c r="J657" s="208"/>
      <c r="K657" s="208"/>
      <c r="L657" s="213"/>
      <c r="M657" s="214"/>
      <c r="N657" s="215"/>
      <c r="O657" s="215"/>
      <c r="P657" s="215"/>
      <c r="Q657" s="215"/>
      <c r="R657" s="215"/>
      <c r="S657" s="215"/>
      <c r="T657" s="216"/>
      <c r="AT657" s="217" t="s">
        <v>248</v>
      </c>
      <c r="AU657" s="217" t="s">
        <v>83</v>
      </c>
      <c r="AV657" s="14" t="s">
        <v>83</v>
      </c>
      <c r="AW657" s="14" t="s">
        <v>34</v>
      </c>
      <c r="AX657" s="14" t="s">
        <v>81</v>
      </c>
      <c r="AY657" s="217" t="s">
        <v>238</v>
      </c>
    </row>
    <row r="658" spans="1:65" s="2" customFormat="1" ht="49.15" customHeight="1">
      <c r="A658" s="37"/>
      <c r="B658" s="38"/>
      <c r="C658" s="178" t="s">
        <v>1049</v>
      </c>
      <c r="D658" s="178" t="s">
        <v>240</v>
      </c>
      <c r="E658" s="179" t="s">
        <v>1050</v>
      </c>
      <c r="F658" s="180" t="s">
        <v>1051</v>
      </c>
      <c r="G658" s="181" t="s">
        <v>103</v>
      </c>
      <c r="H658" s="182">
        <v>5.7709999999999999</v>
      </c>
      <c r="I658" s="183"/>
      <c r="J658" s="184">
        <f>ROUND(I658*H658,2)</f>
        <v>0</v>
      </c>
      <c r="K658" s="180" t="s">
        <v>243</v>
      </c>
      <c r="L658" s="42"/>
      <c r="M658" s="185" t="s">
        <v>21</v>
      </c>
      <c r="N658" s="186" t="s">
        <v>44</v>
      </c>
      <c r="O658" s="67"/>
      <c r="P658" s="187">
        <f>O658*H658</f>
        <v>0</v>
      </c>
      <c r="Q658" s="187">
        <v>0</v>
      </c>
      <c r="R658" s="187">
        <f>Q658*H658</f>
        <v>0</v>
      </c>
      <c r="S658" s="187">
        <v>1.7250000000000001E-2</v>
      </c>
      <c r="T658" s="188">
        <f>S658*H658</f>
        <v>9.9549750000000006E-2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89" t="s">
        <v>344</v>
      </c>
      <c r="AT658" s="189" t="s">
        <v>240</v>
      </c>
      <c r="AU658" s="189" t="s">
        <v>83</v>
      </c>
      <c r="AY658" s="20" t="s">
        <v>238</v>
      </c>
      <c r="BE658" s="190">
        <f>IF(N658="základní",J658,0)</f>
        <v>0</v>
      </c>
      <c r="BF658" s="190">
        <f>IF(N658="snížená",J658,0)</f>
        <v>0</v>
      </c>
      <c r="BG658" s="190">
        <f>IF(N658="zákl. přenesená",J658,0)</f>
        <v>0</v>
      </c>
      <c r="BH658" s="190">
        <f>IF(N658="sníž. přenesená",J658,0)</f>
        <v>0</v>
      </c>
      <c r="BI658" s="190">
        <f>IF(N658="nulová",J658,0)</f>
        <v>0</v>
      </c>
      <c r="BJ658" s="20" t="s">
        <v>81</v>
      </c>
      <c r="BK658" s="190">
        <f>ROUND(I658*H658,2)</f>
        <v>0</v>
      </c>
      <c r="BL658" s="20" t="s">
        <v>344</v>
      </c>
      <c r="BM658" s="189" t="s">
        <v>1052</v>
      </c>
    </row>
    <row r="659" spans="1:65" s="2" customFormat="1">
      <c r="A659" s="37"/>
      <c r="B659" s="38"/>
      <c r="C659" s="39"/>
      <c r="D659" s="191" t="s">
        <v>246</v>
      </c>
      <c r="E659" s="39"/>
      <c r="F659" s="192" t="s">
        <v>1053</v>
      </c>
      <c r="G659" s="39"/>
      <c r="H659" s="39"/>
      <c r="I659" s="193"/>
      <c r="J659" s="39"/>
      <c r="K659" s="39"/>
      <c r="L659" s="42"/>
      <c r="M659" s="194"/>
      <c r="N659" s="195"/>
      <c r="O659" s="67"/>
      <c r="P659" s="67"/>
      <c r="Q659" s="67"/>
      <c r="R659" s="67"/>
      <c r="S659" s="67"/>
      <c r="T659" s="68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T659" s="20" t="s">
        <v>246</v>
      </c>
      <c r="AU659" s="20" t="s">
        <v>83</v>
      </c>
    </row>
    <row r="660" spans="1:65" s="13" customFormat="1">
      <c r="B660" s="196"/>
      <c r="C660" s="197"/>
      <c r="D660" s="198" t="s">
        <v>248</v>
      </c>
      <c r="E660" s="199" t="s">
        <v>21</v>
      </c>
      <c r="F660" s="200" t="s">
        <v>1054</v>
      </c>
      <c r="G660" s="197"/>
      <c r="H660" s="199" t="s">
        <v>21</v>
      </c>
      <c r="I660" s="201"/>
      <c r="J660" s="197"/>
      <c r="K660" s="197"/>
      <c r="L660" s="202"/>
      <c r="M660" s="203"/>
      <c r="N660" s="204"/>
      <c r="O660" s="204"/>
      <c r="P660" s="204"/>
      <c r="Q660" s="204"/>
      <c r="R660" s="204"/>
      <c r="S660" s="204"/>
      <c r="T660" s="205"/>
      <c r="AT660" s="206" t="s">
        <v>248</v>
      </c>
      <c r="AU660" s="206" t="s">
        <v>83</v>
      </c>
      <c r="AV660" s="13" t="s">
        <v>81</v>
      </c>
      <c r="AW660" s="13" t="s">
        <v>34</v>
      </c>
      <c r="AX660" s="13" t="s">
        <v>73</v>
      </c>
      <c r="AY660" s="206" t="s">
        <v>238</v>
      </c>
    </row>
    <row r="661" spans="1:65" s="14" customFormat="1">
      <c r="B661" s="207"/>
      <c r="C661" s="208"/>
      <c r="D661" s="198" t="s">
        <v>248</v>
      </c>
      <c r="E661" s="209" t="s">
        <v>21</v>
      </c>
      <c r="F661" s="210" t="s">
        <v>1055</v>
      </c>
      <c r="G661" s="208"/>
      <c r="H661" s="211">
        <v>5.7709999999999999</v>
      </c>
      <c r="I661" s="212"/>
      <c r="J661" s="208"/>
      <c r="K661" s="208"/>
      <c r="L661" s="213"/>
      <c r="M661" s="214"/>
      <c r="N661" s="215"/>
      <c r="O661" s="215"/>
      <c r="P661" s="215"/>
      <c r="Q661" s="215"/>
      <c r="R661" s="215"/>
      <c r="S661" s="215"/>
      <c r="T661" s="216"/>
      <c r="AT661" s="217" t="s">
        <v>248</v>
      </c>
      <c r="AU661" s="217" t="s">
        <v>83</v>
      </c>
      <c r="AV661" s="14" t="s">
        <v>83</v>
      </c>
      <c r="AW661" s="14" t="s">
        <v>34</v>
      </c>
      <c r="AX661" s="14" t="s">
        <v>73</v>
      </c>
      <c r="AY661" s="217" t="s">
        <v>238</v>
      </c>
    </row>
    <row r="662" spans="1:65" s="15" customFormat="1">
      <c r="B662" s="218"/>
      <c r="C662" s="219"/>
      <c r="D662" s="198" t="s">
        <v>248</v>
      </c>
      <c r="E662" s="220" t="s">
        <v>185</v>
      </c>
      <c r="F662" s="221" t="s">
        <v>257</v>
      </c>
      <c r="G662" s="219"/>
      <c r="H662" s="222">
        <v>5.7709999999999999</v>
      </c>
      <c r="I662" s="223"/>
      <c r="J662" s="219"/>
      <c r="K662" s="219"/>
      <c r="L662" s="224"/>
      <c r="M662" s="225"/>
      <c r="N662" s="226"/>
      <c r="O662" s="226"/>
      <c r="P662" s="226"/>
      <c r="Q662" s="226"/>
      <c r="R662" s="226"/>
      <c r="S662" s="226"/>
      <c r="T662" s="227"/>
      <c r="AT662" s="228" t="s">
        <v>248</v>
      </c>
      <c r="AU662" s="228" t="s">
        <v>83</v>
      </c>
      <c r="AV662" s="15" t="s">
        <v>258</v>
      </c>
      <c r="AW662" s="15" t="s">
        <v>34</v>
      </c>
      <c r="AX662" s="15" t="s">
        <v>73</v>
      </c>
      <c r="AY662" s="228" t="s">
        <v>238</v>
      </c>
    </row>
    <row r="663" spans="1:65" s="16" customFormat="1">
      <c r="B663" s="229"/>
      <c r="C663" s="230"/>
      <c r="D663" s="198" t="s">
        <v>248</v>
      </c>
      <c r="E663" s="231" t="s">
        <v>21</v>
      </c>
      <c r="F663" s="232" t="s">
        <v>259</v>
      </c>
      <c r="G663" s="230"/>
      <c r="H663" s="233">
        <v>5.7709999999999999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AT663" s="239" t="s">
        <v>248</v>
      </c>
      <c r="AU663" s="239" t="s">
        <v>83</v>
      </c>
      <c r="AV663" s="16" t="s">
        <v>244</v>
      </c>
      <c r="AW663" s="16" t="s">
        <v>34</v>
      </c>
      <c r="AX663" s="16" t="s">
        <v>81</v>
      </c>
      <c r="AY663" s="239" t="s">
        <v>238</v>
      </c>
    </row>
    <row r="664" spans="1:65" s="2" customFormat="1" ht="76.349999999999994" customHeight="1">
      <c r="A664" s="37"/>
      <c r="B664" s="38"/>
      <c r="C664" s="178" t="s">
        <v>1056</v>
      </c>
      <c r="D664" s="178" t="s">
        <v>240</v>
      </c>
      <c r="E664" s="179" t="s">
        <v>1057</v>
      </c>
      <c r="F664" s="180" t="s">
        <v>1058</v>
      </c>
      <c r="G664" s="181" t="s">
        <v>394</v>
      </c>
      <c r="H664" s="182">
        <v>0.124</v>
      </c>
      <c r="I664" s="183"/>
      <c r="J664" s="184">
        <f>ROUND(I664*H664,2)</f>
        <v>0</v>
      </c>
      <c r="K664" s="180" t="s">
        <v>243</v>
      </c>
      <c r="L664" s="42"/>
      <c r="M664" s="185" t="s">
        <v>21</v>
      </c>
      <c r="N664" s="186" t="s">
        <v>44</v>
      </c>
      <c r="O664" s="67"/>
      <c r="P664" s="187">
        <f>O664*H664</f>
        <v>0</v>
      </c>
      <c r="Q664" s="187">
        <v>0</v>
      </c>
      <c r="R664" s="187">
        <f>Q664*H664</f>
        <v>0</v>
      </c>
      <c r="S664" s="187">
        <v>0</v>
      </c>
      <c r="T664" s="188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89" t="s">
        <v>344</v>
      </c>
      <c r="AT664" s="189" t="s">
        <v>240</v>
      </c>
      <c r="AU664" s="189" t="s">
        <v>83</v>
      </c>
      <c r="AY664" s="20" t="s">
        <v>238</v>
      </c>
      <c r="BE664" s="190">
        <f>IF(N664="základní",J664,0)</f>
        <v>0</v>
      </c>
      <c r="BF664" s="190">
        <f>IF(N664="snížená",J664,0)</f>
        <v>0</v>
      </c>
      <c r="BG664" s="190">
        <f>IF(N664="zákl. přenesená",J664,0)</f>
        <v>0</v>
      </c>
      <c r="BH664" s="190">
        <f>IF(N664="sníž. přenesená",J664,0)</f>
        <v>0</v>
      </c>
      <c r="BI664" s="190">
        <f>IF(N664="nulová",J664,0)</f>
        <v>0</v>
      </c>
      <c r="BJ664" s="20" t="s">
        <v>81</v>
      </c>
      <c r="BK664" s="190">
        <f>ROUND(I664*H664,2)</f>
        <v>0</v>
      </c>
      <c r="BL664" s="20" t="s">
        <v>344</v>
      </c>
      <c r="BM664" s="189" t="s">
        <v>1059</v>
      </c>
    </row>
    <row r="665" spans="1:65" s="2" customFormat="1">
      <c r="A665" s="37"/>
      <c r="B665" s="38"/>
      <c r="C665" s="39"/>
      <c r="D665" s="191" t="s">
        <v>246</v>
      </c>
      <c r="E665" s="39"/>
      <c r="F665" s="192" t="s">
        <v>1060</v>
      </c>
      <c r="G665" s="39"/>
      <c r="H665" s="39"/>
      <c r="I665" s="193"/>
      <c r="J665" s="39"/>
      <c r="K665" s="39"/>
      <c r="L665" s="42"/>
      <c r="M665" s="194"/>
      <c r="N665" s="195"/>
      <c r="O665" s="67"/>
      <c r="P665" s="67"/>
      <c r="Q665" s="67"/>
      <c r="R665" s="67"/>
      <c r="S665" s="67"/>
      <c r="T665" s="68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T665" s="20" t="s">
        <v>246</v>
      </c>
      <c r="AU665" s="20" t="s">
        <v>83</v>
      </c>
    </row>
    <row r="666" spans="1:65" s="12" customFormat="1" ht="22.9" customHeight="1">
      <c r="B666" s="162"/>
      <c r="C666" s="163"/>
      <c r="D666" s="164" t="s">
        <v>72</v>
      </c>
      <c r="E666" s="176" t="s">
        <v>1061</v>
      </c>
      <c r="F666" s="176" t="s">
        <v>1062</v>
      </c>
      <c r="G666" s="163"/>
      <c r="H666" s="163"/>
      <c r="I666" s="166"/>
      <c r="J666" s="177">
        <f>BK666</f>
        <v>0</v>
      </c>
      <c r="K666" s="163"/>
      <c r="L666" s="168"/>
      <c r="M666" s="169"/>
      <c r="N666" s="170"/>
      <c r="O666" s="170"/>
      <c r="P666" s="171">
        <f>P667</f>
        <v>0</v>
      </c>
      <c r="Q666" s="170"/>
      <c r="R666" s="171">
        <f>R667</f>
        <v>0</v>
      </c>
      <c r="S666" s="170"/>
      <c r="T666" s="172">
        <f>T667</f>
        <v>0</v>
      </c>
      <c r="AR666" s="173" t="s">
        <v>83</v>
      </c>
      <c r="AT666" s="174" t="s">
        <v>72</v>
      </c>
      <c r="AU666" s="174" t="s">
        <v>81</v>
      </c>
      <c r="AY666" s="173" t="s">
        <v>238</v>
      </c>
      <c r="BK666" s="175">
        <f>BK667</f>
        <v>0</v>
      </c>
    </row>
    <row r="667" spans="1:65" s="2" customFormat="1" ht="16.5" customHeight="1">
      <c r="A667" s="37"/>
      <c r="B667" s="38"/>
      <c r="C667" s="178" t="s">
        <v>1063</v>
      </c>
      <c r="D667" s="178" t="s">
        <v>240</v>
      </c>
      <c r="E667" s="179" t="s">
        <v>1064</v>
      </c>
      <c r="F667" s="180" t="s">
        <v>1065</v>
      </c>
      <c r="G667" s="181" t="s">
        <v>145</v>
      </c>
      <c r="H667" s="182">
        <v>0.95</v>
      </c>
      <c r="I667" s="183"/>
      <c r="J667" s="184">
        <f>ROUND(I667*H667,2)</f>
        <v>0</v>
      </c>
      <c r="K667" s="180" t="s">
        <v>21</v>
      </c>
      <c r="L667" s="42"/>
      <c r="M667" s="185" t="s">
        <v>21</v>
      </c>
      <c r="N667" s="186" t="s">
        <v>44</v>
      </c>
      <c r="O667" s="67"/>
      <c r="P667" s="187">
        <f>O667*H667</f>
        <v>0</v>
      </c>
      <c r="Q667" s="187">
        <v>0</v>
      </c>
      <c r="R667" s="187">
        <f>Q667*H667</f>
        <v>0</v>
      </c>
      <c r="S667" s="187">
        <v>0</v>
      </c>
      <c r="T667" s="188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189" t="s">
        <v>344</v>
      </c>
      <c r="AT667" s="189" t="s">
        <v>240</v>
      </c>
      <c r="AU667" s="189" t="s">
        <v>83</v>
      </c>
      <c r="AY667" s="20" t="s">
        <v>238</v>
      </c>
      <c r="BE667" s="190">
        <f>IF(N667="základní",J667,0)</f>
        <v>0</v>
      </c>
      <c r="BF667" s="190">
        <f>IF(N667="snížená",J667,0)</f>
        <v>0</v>
      </c>
      <c r="BG667" s="190">
        <f>IF(N667="zákl. přenesená",J667,0)</f>
        <v>0</v>
      </c>
      <c r="BH667" s="190">
        <f>IF(N667="sníž. přenesená",J667,0)</f>
        <v>0</v>
      </c>
      <c r="BI667" s="190">
        <f>IF(N667="nulová",J667,0)</f>
        <v>0</v>
      </c>
      <c r="BJ667" s="20" t="s">
        <v>81</v>
      </c>
      <c r="BK667" s="190">
        <f>ROUND(I667*H667,2)</f>
        <v>0</v>
      </c>
      <c r="BL667" s="20" t="s">
        <v>344</v>
      </c>
      <c r="BM667" s="189" t="s">
        <v>1066</v>
      </c>
    </row>
    <row r="668" spans="1:65" s="12" customFormat="1" ht="22.9" customHeight="1">
      <c r="B668" s="162"/>
      <c r="C668" s="163"/>
      <c r="D668" s="164" t="s">
        <v>72</v>
      </c>
      <c r="E668" s="176" t="s">
        <v>1067</v>
      </c>
      <c r="F668" s="176" t="s">
        <v>1068</v>
      </c>
      <c r="G668" s="163"/>
      <c r="H668" s="163"/>
      <c r="I668" s="166"/>
      <c r="J668" s="177">
        <f>BK668</f>
        <v>0</v>
      </c>
      <c r="K668" s="163"/>
      <c r="L668" s="168"/>
      <c r="M668" s="169"/>
      <c r="N668" s="170"/>
      <c r="O668" s="170"/>
      <c r="P668" s="171">
        <f>SUM(P669:P710)</f>
        <v>0</v>
      </c>
      <c r="Q668" s="170"/>
      <c r="R668" s="171">
        <f>SUM(R669:R710)</f>
        <v>0.30292920000000001</v>
      </c>
      <c r="S668" s="170"/>
      <c r="T668" s="172">
        <f>SUM(T669:T710)</f>
        <v>0.32450000000000001</v>
      </c>
      <c r="AR668" s="173" t="s">
        <v>83</v>
      </c>
      <c r="AT668" s="174" t="s">
        <v>72</v>
      </c>
      <c r="AU668" s="174" t="s">
        <v>81</v>
      </c>
      <c r="AY668" s="173" t="s">
        <v>238</v>
      </c>
      <c r="BK668" s="175">
        <f>SUM(BK669:BK710)</f>
        <v>0</v>
      </c>
    </row>
    <row r="669" spans="1:65" s="2" customFormat="1" ht="21.75" customHeight="1">
      <c r="A669" s="37"/>
      <c r="B669" s="38"/>
      <c r="C669" s="178" t="s">
        <v>1069</v>
      </c>
      <c r="D669" s="178" t="s">
        <v>240</v>
      </c>
      <c r="E669" s="179" t="s">
        <v>1070</v>
      </c>
      <c r="F669" s="180" t="s">
        <v>1071</v>
      </c>
      <c r="G669" s="181" t="s">
        <v>363</v>
      </c>
      <c r="H669" s="182">
        <v>1</v>
      </c>
      <c r="I669" s="183"/>
      <c r="J669" s="184">
        <f>ROUND(I669*H669,2)</f>
        <v>0</v>
      </c>
      <c r="K669" s="180" t="s">
        <v>21</v>
      </c>
      <c r="L669" s="42"/>
      <c r="M669" s="185" t="s">
        <v>21</v>
      </c>
      <c r="N669" s="186" t="s">
        <v>44</v>
      </c>
      <c r="O669" s="67"/>
      <c r="P669" s="187">
        <f>O669*H669</f>
        <v>0</v>
      </c>
      <c r="Q669" s="187">
        <v>1.6E-2</v>
      </c>
      <c r="R669" s="187">
        <f>Q669*H669</f>
        <v>1.6E-2</v>
      </c>
      <c r="S669" s="187">
        <v>0</v>
      </c>
      <c r="T669" s="188">
        <f>S669*H669</f>
        <v>0</v>
      </c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R669" s="189" t="s">
        <v>344</v>
      </c>
      <c r="AT669" s="189" t="s">
        <v>240</v>
      </c>
      <c r="AU669" s="189" t="s">
        <v>83</v>
      </c>
      <c r="AY669" s="20" t="s">
        <v>238</v>
      </c>
      <c r="BE669" s="190">
        <f>IF(N669="základní",J669,0)</f>
        <v>0</v>
      </c>
      <c r="BF669" s="190">
        <f>IF(N669="snížená",J669,0)</f>
        <v>0</v>
      </c>
      <c r="BG669" s="190">
        <f>IF(N669="zákl. přenesená",J669,0)</f>
        <v>0</v>
      </c>
      <c r="BH669" s="190">
        <f>IF(N669="sníž. přenesená",J669,0)</f>
        <v>0</v>
      </c>
      <c r="BI669" s="190">
        <f>IF(N669="nulová",J669,0)</f>
        <v>0</v>
      </c>
      <c r="BJ669" s="20" t="s">
        <v>81</v>
      </c>
      <c r="BK669" s="190">
        <f>ROUND(I669*H669,2)</f>
        <v>0</v>
      </c>
      <c r="BL669" s="20" t="s">
        <v>344</v>
      </c>
      <c r="BM669" s="189" t="s">
        <v>1072</v>
      </c>
    </row>
    <row r="670" spans="1:65" s="2" customFormat="1" ht="58.5">
      <c r="A670" s="37"/>
      <c r="B670" s="38"/>
      <c r="C670" s="39"/>
      <c r="D670" s="198" t="s">
        <v>1073</v>
      </c>
      <c r="E670" s="39"/>
      <c r="F670" s="250" t="s">
        <v>1074</v>
      </c>
      <c r="G670" s="39"/>
      <c r="H670" s="39"/>
      <c r="I670" s="193"/>
      <c r="J670" s="39"/>
      <c r="K670" s="39"/>
      <c r="L670" s="42"/>
      <c r="M670" s="194"/>
      <c r="N670" s="195"/>
      <c r="O670" s="67"/>
      <c r="P670" s="67"/>
      <c r="Q670" s="67"/>
      <c r="R670" s="67"/>
      <c r="S670" s="67"/>
      <c r="T670" s="68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20" t="s">
        <v>1073</v>
      </c>
      <c r="AU670" s="20" t="s">
        <v>83</v>
      </c>
    </row>
    <row r="671" spans="1:65" s="2" customFormat="1" ht="21.75" customHeight="1">
      <c r="A671" s="37"/>
      <c r="B671" s="38"/>
      <c r="C671" s="178" t="s">
        <v>1075</v>
      </c>
      <c r="D671" s="178" t="s">
        <v>240</v>
      </c>
      <c r="E671" s="179" t="s">
        <v>1076</v>
      </c>
      <c r="F671" s="180" t="s">
        <v>1077</v>
      </c>
      <c r="G671" s="181" t="s">
        <v>363</v>
      </c>
      <c r="H671" s="182">
        <v>1</v>
      </c>
      <c r="I671" s="183"/>
      <c r="J671" s="184">
        <f>ROUND(I671*H671,2)</f>
        <v>0</v>
      </c>
      <c r="K671" s="180" t="s">
        <v>21</v>
      </c>
      <c r="L671" s="42"/>
      <c r="M671" s="185" t="s">
        <v>21</v>
      </c>
      <c r="N671" s="186" t="s">
        <v>44</v>
      </c>
      <c r="O671" s="67"/>
      <c r="P671" s="187">
        <f>O671*H671</f>
        <v>0</v>
      </c>
      <c r="Q671" s="187">
        <v>1.38E-2</v>
      </c>
      <c r="R671" s="187">
        <f>Q671*H671</f>
        <v>1.38E-2</v>
      </c>
      <c r="S671" s="187">
        <v>0</v>
      </c>
      <c r="T671" s="188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189" t="s">
        <v>344</v>
      </c>
      <c r="AT671" s="189" t="s">
        <v>240</v>
      </c>
      <c r="AU671" s="189" t="s">
        <v>83</v>
      </c>
      <c r="AY671" s="20" t="s">
        <v>238</v>
      </c>
      <c r="BE671" s="190">
        <f>IF(N671="základní",J671,0)</f>
        <v>0</v>
      </c>
      <c r="BF671" s="190">
        <f>IF(N671="snížená",J671,0)</f>
        <v>0</v>
      </c>
      <c r="BG671" s="190">
        <f>IF(N671="zákl. přenesená",J671,0)</f>
        <v>0</v>
      </c>
      <c r="BH671" s="190">
        <f>IF(N671="sníž. přenesená",J671,0)</f>
        <v>0</v>
      </c>
      <c r="BI671" s="190">
        <f>IF(N671="nulová",J671,0)</f>
        <v>0</v>
      </c>
      <c r="BJ671" s="20" t="s">
        <v>81</v>
      </c>
      <c r="BK671" s="190">
        <f>ROUND(I671*H671,2)</f>
        <v>0</v>
      </c>
      <c r="BL671" s="20" t="s">
        <v>344</v>
      </c>
      <c r="BM671" s="189" t="s">
        <v>1078</v>
      </c>
    </row>
    <row r="672" spans="1:65" s="2" customFormat="1" ht="58.5">
      <c r="A672" s="37"/>
      <c r="B672" s="38"/>
      <c r="C672" s="39"/>
      <c r="D672" s="198" t="s">
        <v>1073</v>
      </c>
      <c r="E672" s="39"/>
      <c r="F672" s="250" t="s">
        <v>1074</v>
      </c>
      <c r="G672" s="39"/>
      <c r="H672" s="39"/>
      <c r="I672" s="193"/>
      <c r="J672" s="39"/>
      <c r="K672" s="39"/>
      <c r="L672" s="42"/>
      <c r="M672" s="194"/>
      <c r="N672" s="195"/>
      <c r="O672" s="67"/>
      <c r="P672" s="67"/>
      <c r="Q672" s="67"/>
      <c r="R672" s="67"/>
      <c r="S672" s="67"/>
      <c r="T672" s="68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20" t="s">
        <v>1073</v>
      </c>
      <c r="AU672" s="20" t="s">
        <v>83</v>
      </c>
    </row>
    <row r="673" spans="1:65" s="2" customFormat="1" ht="21.75" customHeight="1">
      <c r="A673" s="37"/>
      <c r="B673" s="38"/>
      <c r="C673" s="178" t="s">
        <v>1079</v>
      </c>
      <c r="D673" s="178" t="s">
        <v>240</v>
      </c>
      <c r="E673" s="179" t="s">
        <v>1080</v>
      </c>
      <c r="F673" s="180" t="s">
        <v>1081</v>
      </c>
      <c r="G673" s="181" t="s">
        <v>363</v>
      </c>
      <c r="H673" s="182">
        <v>1</v>
      </c>
      <c r="I673" s="183"/>
      <c r="J673" s="184">
        <f>ROUND(I673*H673,2)</f>
        <v>0</v>
      </c>
      <c r="K673" s="180" t="s">
        <v>21</v>
      </c>
      <c r="L673" s="42"/>
      <c r="M673" s="185" t="s">
        <v>21</v>
      </c>
      <c r="N673" s="186" t="s">
        <v>44</v>
      </c>
      <c r="O673" s="67"/>
      <c r="P673" s="187">
        <f>O673*H673</f>
        <v>0</v>
      </c>
      <c r="Q673" s="187">
        <v>1.6E-2</v>
      </c>
      <c r="R673" s="187">
        <f>Q673*H673</f>
        <v>1.6E-2</v>
      </c>
      <c r="S673" s="187">
        <v>0</v>
      </c>
      <c r="T673" s="188">
        <f>S673*H673</f>
        <v>0</v>
      </c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R673" s="189" t="s">
        <v>344</v>
      </c>
      <c r="AT673" s="189" t="s">
        <v>240</v>
      </c>
      <c r="AU673" s="189" t="s">
        <v>83</v>
      </c>
      <c r="AY673" s="20" t="s">
        <v>238</v>
      </c>
      <c r="BE673" s="190">
        <f>IF(N673="základní",J673,0)</f>
        <v>0</v>
      </c>
      <c r="BF673" s="190">
        <f>IF(N673="snížená",J673,0)</f>
        <v>0</v>
      </c>
      <c r="BG673" s="190">
        <f>IF(N673="zákl. přenesená",J673,0)</f>
        <v>0</v>
      </c>
      <c r="BH673" s="190">
        <f>IF(N673="sníž. přenesená",J673,0)</f>
        <v>0</v>
      </c>
      <c r="BI673" s="190">
        <f>IF(N673="nulová",J673,0)</f>
        <v>0</v>
      </c>
      <c r="BJ673" s="20" t="s">
        <v>81</v>
      </c>
      <c r="BK673" s="190">
        <f>ROUND(I673*H673,2)</f>
        <v>0</v>
      </c>
      <c r="BL673" s="20" t="s">
        <v>344</v>
      </c>
      <c r="BM673" s="189" t="s">
        <v>1082</v>
      </c>
    </row>
    <row r="674" spans="1:65" s="2" customFormat="1" ht="58.5">
      <c r="A674" s="37"/>
      <c r="B674" s="38"/>
      <c r="C674" s="39"/>
      <c r="D674" s="198" t="s">
        <v>1073</v>
      </c>
      <c r="E674" s="39"/>
      <c r="F674" s="250" t="s">
        <v>1074</v>
      </c>
      <c r="G674" s="39"/>
      <c r="H674" s="39"/>
      <c r="I674" s="193"/>
      <c r="J674" s="39"/>
      <c r="K674" s="39"/>
      <c r="L674" s="42"/>
      <c r="M674" s="194"/>
      <c r="N674" s="195"/>
      <c r="O674" s="67"/>
      <c r="P674" s="67"/>
      <c r="Q674" s="67"/>
      <c r="R674" s="67"/>
      <c r="S674" s="67"/>
      <c r="T674" s="68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T674" s="20" t="s">
        <v>1073</v>
      </c>
      <c r="AU674" s="20" t="s">
        <v>83</v>
      </c>
    </row>
    <row r="675" spans="1:65" s="2" customFormat="1" ht="21.75" customHeight="1">
      <c r="A675" s="37"/>
      <c r="B675" s="38"/>
      <c r="C675" s="178" t="s">
        <v>1083</v>
      </c>
      <c r="D675" s="178" t="s">
        <v>240</v>
      </c>
      <c r="E675" s="179" t="s">
        <v>1084</v>
      </c>
      <c r="F675" s="180" t="s">
        <v>1085</v>
      </c>
      <c r="G675" s="181" t="s">
        <v>363</v>
      </c>
      <c r="H675" s="182">
        <v>1</v>
      </c>
      <c r="I675" s="183"/>
      <c r="J675" s="184">
        <f>ROUND(I675*H675,2)</f>
        <v>0</v>
      </c>
      <c r="K675" s="180" t="s">
        <v>21</v>
      </c>
      <c r="L675" s="42"/>
      <c r="M675" s="185" t="s">
        <v>21</v>
      </c>
      <c r="N675" s="186" t="s">
        <v>44</v>
      </c>
      <c r="O675" s="67"/>
      <c r="P675" s="187">
        <f>O675*H675</f>
        <v>0</v>
      </c>
      <c r="Q675" s="187">
        <v>1.6E-2</v>
      </c>
      <c r="R675" s="187">
        <f>Q675*H675</f>
        <v>1.6E-2</v>
      </c>
      <c r="S675" s="187">
        <v>0</v>
      </c>
      <c r="T675" s="188">
        <f>S675*H675</f>
        <v>0</v>
      </c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R675" s="189" t="s">
        <v>344</v>
      </c>
      <c r="AT675" s="189" t="s">
        <v>240</v>
      </c>
      <c r="AU675" s="189" t="s">
        <v>83</v>
      </c>
      <c r="AY675" s="20" t="s">
        <v>238</v>
      </c>
      <c r="BE675" s="190">
        <f>IF(N675="základní",J675,0)</f>
        <v>0</v>
      </c>
      <c r="BF675" s="190">
        <f>IF(N675="snížená",J675,0)</f>
        <v>0</v>
      </c>
      <c r="BG675" s="190">
        <f>IF(N675="zákl. přenesená",J675,0)</f>
        <v>0</v>
      </c>
      <c r="BH675" s="190">
        <f>IF(N675="sníž. přenesená",J675,0)</f>
        <v>0</v>
      </c>
      <c r="BI675" s="190">
        <f>IF(N675="nulová",J675,0)</f>
        <v>0</v>
      </c>
      <c r="BJ675" s="20" t="s">
        <v>81</v>
      </c>
      <c r="BK675" s="190">
        <f>ROUND(I675*H675,2)</f>
        <v>0</v>
      </c>
      <c r="BL675" s="20" t="s">
        <v>344</v>
      </c>
      <c r="BM675" s="189" t="s">
        <v>1086</v>
      </c>
    </row>
    <row r="676" spans="1:65" s="2" customFormat="1" ht="58.5">
      <c r="A676" s="37"/>
      <c r="B676" s="38"/>
      <c r="C676" s="39"/>
      <c r="D676" s="198" t="s">
        <v>1073</v>
      </c>
      <c r="E676" s="39"/>
      <c r="F676" s="250" t="s">
        <v>1074</v>
      </c>
      <c r="G676" s="39"/>
      <c r="H676" s="39"/>
      <c r="I676" s="193"/>
      <c r="J676" s="39"/>
      <c r="K676" s="39"/>
      <c r="L676" s="42"/>
      <c r="M676" s="194"/>
      <c r="N676" s="195"/>
      <c r="O676" s="67"/>
      <c r="P676" s="67"/>
      <c r="Q676" s="67"/>
      <c r="R676" s="67"/>
      <c r="S676" s="67"/>
      <c r="T676" s="68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T676" s="20" t="s">
        <v>1073</v>
      </c>
      <c r="AU676" s="20" t="s">
        <v>83</v>
      </c>
    </row>
    <row r="677" spans="1:65" s="2" customFormat="1" ht="16.5" customHeight="1">
      <c r="A677" s="37"/>
      <c r="B677" s="38"/>
      <c r="C677" s="178" t="s">
        <v>1087</v>
      </c>
      <c r="D677" s="178" t="s">
        <v>240</v>
      </c>
      <c r="E677" s="179" t="s">
        <v>1088</v>
      </c>
      <c r="F677" s="180" t="s">
        <v>1089</v>
      </c>
      <c r="G677" s="181" t="s">
        <v>145</v>
      </c>
      <c r="H677" s="182">
        <v>4.9000000000000004</v>
      </c>
      <c r="I677" s="183"/>
      <c r="J677" s="184">
        <f>ROUND(I677*H677,2)</f>
        <v>0</v>
      </c>
      <c r="K677" s="180" t="s">
        <v>243</v>
      </c>
      <c r="L677" s="42"/>
      <c r="M677" s="185" t="s">
        <v>21</v>
      </c>
      <c r="N677" s="186" t="s">
        <v>44</v>
      </c>
      <c r="O677" s="67"/>
      <c r="P677" s="187">
        <f>O677*H677</f>
        <v>0</v>
      </c>
      <c r="Q677" s="187">
        <v>0</v>
      </c>
      <c r="R677" s="187">
        <f>Q677*H677</f>
        <v>0</v>
      </c>
      <c r="S677" s="187">
        <v>5.0000000000000001E-3</v>
      </c>
      <c r="T677" s="188">
        <f>S677*H677</f>
        <v>2.4500000000000001E-2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189" t="s">
        <v>344</v>
      </c>
      <c r="AT677" s="189" t="s">
        <v>240</v>
      </c>
      <c r="AU677" s="189" t="s">
        <v>83</v>
      </c>
      <c r="AY677" s="20" t="s">
        <v>238</v>
      </c>
      <c r="BE677" s="190">
        <f>IF(N677="základní",J677,0)</f>
        <v>0</v>
      </c>
      <c r="BF677" s="190">
        <f>IF(N677="snížená",J677,0)</f>
        <v>0</v>
      </c>
      <c r="BG677" s="190">
        <f>IF(N677="zákl. přenesená",J677,0)</f>
        <v>0</v>
      </c>
      <c r="BH677" s="190">
        <f>IF(N677="sníž. přenesená",J677,0)</f>
        <v>0</v>
      </c>
      <c r="BI677" s="190">
        <f>IF(N677="nulová",J677,0)</f>
        <v>0</v>
      </c>
      <c r="BJ677" s="20" t="s">
        <v>81</v>
      </c>
      <c r="BK677" s="190">
        <f>ROUND(I677*H677,2)</f>
        <v>0</v>
      </c>
      <c r="BL677" s="20" t="s">
        <v>344</v>
      </c>
      <c r="BM677" s="189" t="s">
        <v>1090</v>
      </c>
    </row>
    <row r="678" spans="1:65" s="2" customFormat="1">
      <c r="A678" s="37"/>
      <c r="B678" s="38"/>
      <c r="C678" s="39"/>
      <c r="D678" s="191" t="s">
        <v>246</v>
      </c>
      <c r="E678" s="39"/>
      <c r="F678" s="192" t="s">
        <v>1091</v>
      </c>
      <c r="G678" s="39"/>
      <c r="H678" s="39"/>
      <c r="I678" s="193"/>
      <c r="J678" s="39"/>
      <c r="K678" s="39"/>
      <c r="L678" s="42"/>
      <c r="M678" s="194"/>
      <c r="N678" s="195"/>
      <c r="O678" s="67"/>
      <c r="P678" s="67"/>
      <c r="Q678" s="67"/>
      <c r="R678" s="67"/>
      <c r="S678" s="67"/>
      <c r="T678" s="68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T678" s="20" t="s">
        <v>246</v>
      </c>
      <c r="AU678" s="20" t="s">
        <v>83</v>
      </c>
    </row>
    <row r="679" spans="1:65" s="14" customFormat="1">
      <c r="B679" s="207"/>
      <c r="C679" s="208"/>
      <c r="D679" s="198" t="s">
        <v>248</v>
      </c>
      <c r="E679" s="209" t="s">
        <v>21</v>
      </c>
      <c r="F679" s="210" t="s">
        <v>1092</v>
      </c>
      <c r="G679" s="208"/>
      <c r="H679" s="211">
        <v>4.9000000000000004</v>
      </c>
      <c r="I679" s="212"/>
      <c r="J679" s="208"/>
      <c r="K679" s="208"/>
      <c r="L679" s="213"/>
      <c r="M679" s="214"/>
      <c r="N679" s="215"/>
      <c r="O679" s="215"/>
      <c r="P679" s="215"/>
      <c r="Q679" s="215"/>
      <c r="R679" s="215"/>
      <c r="S679" s="215"/>
      <c r="T679" s="216"/>
      <c r="AT679" s="217" t="s">
        <v>248</v>
      </c>
      <c r="AU679" s="217" t="s">
        <v>83</v>
      </c>
      <c r="AV679" s="14" t="s">
        <v>83</v>
      </c>
      <c r="AW679" s="14" t="s">
        <v>34</v>
      </c>
      <c r="AX679" s="14" t="s">
        <v>73</v>
      </c>
      <c r="AY679" s="217" t="s">
        <v>238</v>
      </c>
    </row>
    <row r="680" spans="1:65" s="15" customFormat="1">
      <c r="B680" s="218"/>
      <c r="C680" s="219"/>
      <c r="D680" s="198" t="s">
        <v>248</v>
      </c>
      <c r="E680" s="220" t="s">
        <v>190</v>
      </c>
      <c r="F680" s="221" t="s">
        <v>257</v>
      </c>
      <c r="G680" s="219"/>
      <c r="H680" s="222">
        <v>4.9000000000000004</v>
      </c>
      <c r="I680" s="223"/>
      <c r="J680" s="219"/>
      <c r="K680" s="219"/>
      <c r="L680" s="224"/>
      <c r="M680" s="225"/>
      <c r="N680" s="226"/>
      <c r="O680" s="226"/>
      <c r="P680" s="226"/>
      <c r="Q680" s="226"/>
      <c r="R680" s="226"/>
      <c r="S680" s="226"/>
      <c r="T680" s="227"/>
      <c r="AT680" s="228" t="s">
        <v>248</v>
      </c>
      <c r="AU680" s="228" t="s">
        <v>83</v>
      </c>
      <c r="AV680" s="15" t="s">
        <v>258</v>
      </c>
      <c r="AW680" s="15" t="s">
        <v>34</v>
      </c>
      <c r="AX680" s="15" t="s">
        <v>73</v>
      </c>
      <c r="AY680" s="228" t="s">
        <v>238</v>
      </c>
    </row>
    <row r="681" spans="1:65" s="16" customFormat="1">
      <c r="B681" s="229"/>
      <c r="C681" s="230"/>
      <c r="D681" s="198" t="s">
        <v>248</v>
      </c>
      <c r="E681" s="231" t="s">
        <v>21</v>
      </c>
      <c r="F681" s="232" t="s">
        <v>259</v>
      </c>
      <c r="G681" s="230"/>
      <c r="H681" s="233">
        <v>4.9000000000000004</v>
      </c>
      <c r="I681" s="234"/>
      <c r="J681" s="230"/>
      <c r="K681" s="230"/>
      <c r="L681" s="235"/>
      <c r="M681" s="236"/>
      <c r="N681" s="237"/>
      <c r="O681" s="237"/>
      <c r="P681" s="237"/>
      <c r="Q681" s="237"/>
      <c r="R681" s="237"/>
      <c r="S681" s="237"/>
      <c r="T681" s="238"/>
      <c r="AT681" s="239" t="s">
        <v>248</v>
      </c>
      <c r="AU681" s="239" t="s">
        <v>83</v>
      </c>
      <c r="AV681" s="16" t="s">
        <v>244</v>
      </c>
      <c r="AW681" s="16" t="s">
        <v>34</v>
      </c>
      <c r="AX681" s="16" t="s">
        <v>81</v>
      </c>
      <c r="AY681" s="239" t="s">
        <v>238</v>
      </c>
    </row>
    <row r="682" spans="1:65" s="2" customFormat="1" ht="24.2" customHeight="1">
      <c r="A682" s="37"/>
      <c r="B682" s="38"/>
      <c r="C682" s="178" t="s">
        <v>1093</v>
      </c>
      <c r="D682" s="178" t="s">
        <v>240</v>
      </c>
      <c r="E682" s="179" t="s">
        <v>1094</v>
      </c>
      <c r="F682" s="180" t="s">
        <v>1095</v>
      </c>
      <c r="G682" s="181" t="s">
        <v>363</v>
      </c>
      <c r="H682" s="182">
        <v>3</v>
      </c>
      <c r="I682" s="183"/>
      <c r="J682" s="184">
        <f>ROUND(I682*H682,2)</f>
        <v>0</v>
      </c>
      <c r="K682" s="180" t="s">
        <v>243</v>
      </c>
      <c r="L682" s="42"/>
      <c r="M682" s="185" t="s">
        <v>21</v>
      </c>
      <c r="N682" s="186" t="s">
        <v>44</v>
      </c>
      <c r="O682" s="67"/>
      <c r="P682" s="187">
        <f>O682*H682</f>
        <v>0</v>
      </c>
      <c r="Q682" s="187">
        <v>0</v>
      </c>
      <c r="R682" s="187">
        <f>Q682*H682</f>
        <v>0</v>
      </c>
      <c r="S682" s="187">
        <v>0</v>
      </c>
      <c r="T682" s="188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189" t="s">
        <v>344</v>
      </c>
      <c r="AT682" s="189" t="s">
        <v>240</v>
      </c>
      <c r="AU682" s="189" t="s">
        <v>83</v>
      </c>
      <c r="AY682" s="20" t="s">
        <v>238</v>
      </c>
      <c r="BE682" s="190">
        <f>IF(N682="základní",J682,0)</f>
        <v>0</v>
      </c>
      <c r="BF682" s="190">
        <f>IF(N682="snížená",J682,0)</f>
        <v>0</v>
      </c>
      <c r="BG682" s="190">
        <f>IF(N682="zákl. přenesená",J682,0)</f>
        <v>0</v>
      </c>
      <c r="BH682" s="190">
        <f>IF(N682="sníž. přenesená",J682,0)</f>
        <v>0</v>
      </c>
      <c r="BI682" s="190">
        <f>IF(N682="nulová",J682,0)</f>
        <v>0</v>
      </c>
      <c r="BJ682" s="20" t="s">
        <v>81</v>
      </c>
      <c r="BK682" s="190">
        <f>ROUND(I682*H682,2)</f>
        <v>0</v>
      </c>
      <c r="BL682" s="20" t="s">
        <v>344</v>
      </c>
      <c r="BM682" s="189" t="s">
        <v>1096</v>
      </c>
    </row>
    <row r="683" spans="1:65" s="2" customFormat="1">
      <c r="A683" s="37"/>
      <c r="B683" s="38"/>
      <c r="C683" s="39"/>
      <c r="D683" s="191" t="s">
        <v>246</v>
      </c>
      <c r="E683" s="39"/>
      <c r="F683" s="192" t="s">
        <v>1097</v>
      </c>
      <c r="G683" s="39"/>
      <c r="H683" s="39"/>
      <c r="I683" s="193"/>
      <c r="J683" s="39"/>
      <c r="K683" s="39"/>
      <c r="L683" s="42"/>
      <c r="M683" s="194"/>
      <c r="N683" s="195"/>
      <c r="O683" s="67"/>
      <c r="P683" s="67"/>
      <c r="Q683" s="67"/>
      <c r="R683" s="67"/>
      <c r="S683" s="67"/>
      <c r="T683" s="68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T683" s="20" t="s">
        <v>246</v>
      </c>
      <c r="AU683" s="20" t="s">
        <v>83</v>
      </c>
    </row>
    <row r="684" spans="1:65" s="13" customFormat="1">
      <c r="B684" s="196"/>
      <c r="C684" s="197"/>
      <c r="D684" s="198" t="s">
        <v>248</v>
      </c>
      <c r="E684" s="199" t="s">
        <v>21</v>
      </c>
      <c r="F684" s="200" t="s">
        <v>754</v>
      </c>
      <c r="G684" s="197"/>
      <c r="H684" s="199" t="s">
        <v>21</v>
      </c>
      <c r="I684" s="201"/>
      <c r="J684" s="197"/>
      <c r="K684" s="197"/>
      <c r="L684" s="202"/>
      <c r="M684" s="203"/>
      <c r="N684" s="204"/>
      <c r="O684" s="204"/>
      <c r="P684" s="204"/>
      <c r="Q684" s="204"/>
      <c r="R684" s="204"/>
      <c r="S684" s="204"/>
      <c r="T684" s="205"/>
      <c r="AT684" s="206" t="s">
        <v>248</v>
      </c>
      <c r="AU684" s="206" t="s">
        <v>83</v>
      </c>
      <c r="AV684" s="13" t="s">
        <v>81</v>
      </c>
      <c r="AW684" s="13" t="s">
        <v>34</v>
      </c>
      <c r="AX684" s="13" t="s">
        <v>73</v>
      </c>
      <c r="AY684" s="206" t="s">
        <v>238</v>
      </c>
    </row>
    <row r="685" spans="1:65" s="14" customFormat="1">
      <c r="B685" s="207"/>
      <c r="C685" s="208"/>
      <c r="D685" s="198" t="s">
        <v>248</v>
      </c>
      <c r="E685" s="209" t="s">
        <v>21</v>
      </c>
      <c r="F685" s="210" t="s">
        <v>83</v>
      </c>
      <c r="G685" s="208"/>
      <c r="H685" s="211">
        <v>2</v>
      </c>
      <c r="I685" s="212"/>
      <c r="J685" s="208"/>
      <c r="K685" s="208"/>
      <c r="L685" s="213"/>
      <c r="M685" s="214"/>
      <c r="N685" s="215"/>
      <c r="O685" s="215"/>
      <c r="P685" s="215"/>
      <c r="Q685" s="215"/>
      <c r="R685" s="215"/>
      <c r="S685" s="215"/>
      <c r="T685" s="216"/>
      <c r="AT685" s="217" t="s">
        <v>248</v>
      </c>
      <c r="AU685" s="217" t="s">
        <v>83</v>
      </c>
      <c r="AV685" s="14" t="s">
        <v>83</v>
      </c>
      <c r="AW685" s="14" t="s">
        <v>34</v>
      </c>
      <c r="AX685" s="14" t="s">
        <v>73</v>
      </c>
      <c r="AY685" s="217" t="s">
        <v>238</v>
      </c>
    </row>
    <row r="686" spans="1:65" s="13" customFormat="1">
      <c r="B686" s="196"/>
      <c r="C686" s="197"/>
      <c r="D686" s="198" t="s">
        <v>248</v>
      </c>
      <c r="E686" s="199" t="s">
        <v>21</v>
      </c>
      <c r="F686" s="200" t="s">
        <v>1098</v>
      </c>
      <c r="G686" s="197"/>
      <c r="H686" s="199" t="s">
        <v>21</v>
      </c>
      <c r="I686" s="201"/>
      <c r="J686" s="197"/>
      <c r="K686" s="197"/>
      <c r="L686" s="202"/>
      <c r="M686" s="203"/>
      <c r="N686" s="204"/>
      <c r="O686" s="204"/>
      <c r="P686" s="204"/>
      <c r="Q686" s="204"/>
      <c r="R686" s="204"/>
      <c r="S686" s="204"/>
      <c r="T686" s="205"/>
      <c r="AT686" s="206" t="s">
        <v>248</v>
      </c>
      <c r="AU686" s="206" t="s">
        <v>83</v>
      </c>
      <c r="AV686" s="13" t="s">
        <v>81</v>
      </c>
      <c r="AW686" s="13" t="s">
        <v>34</v>
      </c>
      <c r="AX686" s="13" t="s">
        <v>73</v>
      </c>
      <c r="AY686" s="206" t="s">
        <v>238</v>
      </c>
    </row>
    <row r="687" spans="1:65" s="14" customFormat="1">
      <c r="B687" s="207"/>
      <c r="C687" s="208"/>
      <c r="D687" s="198" t="s">
        <v>248</v>
      </c>
      <c r="E687" s="209" t="s">
        <v>21</v>
      </c>
      <c r="F687" s="210" t="s">
        <v>81</v>
      </c>
      <c r="G687" s="208"/>
      <c r="H687" s="211">
        <v>1</v>
      </c>
      <c r="I687" s="212"/>
      <c r="J687" s="208"/>
      <c r="K687" s="208"/>
      <c r="L687" s="213"/>
      <c r="M687" s="214"/>
      <c r="N687" s="215"/>
      <c r="O687" s="215"/>
      <c r="P687" s="215"/>
      <c r="Q687" s="215"/>
      <c r="R687" s="215"/>
      <c r="S687" s="215"/>
      <c r="T687" s="216"/>
      <c r="AT687" s="217" t="s">
        <v>248</v>
      </c>
      <c r="AU687" s="217" t="s">
        <v>83</v>
      </c>
      <c r="AV687" s="14" t="s">
        <v>83</v>
      </c>
      <c r="AW687" s="14" t="s">
        <v>34</v>
      </c>
      <c r="AX687" s="14" t="s">
        <v>73</v>
      </c>
      <c r="AY687" s="217" t="s">
        <v>238</v>
      </c>
    </row>
    <row r="688" spans="1:65" s="16" customFormat="1">
      <c r="B688" s="229"/>
      <c r="C688" s="230"/>
      <c r="D688" s="198" t="s">
        <v>248</v>
      </c>
      <c r="E688" s="231" t="s">
        <v>21</v>
      </c>
      <c r="F688" s="232" t="s">
        <v>259</v>
      </c>
      <c r="G688" s="230"/>
      <c r="H688" s="233">
        <v>3</v>
      </c>
      <c r="I688" s="234"/>
      <c r="J688" s="230"/>
      <c r="K688" s="230"/>
      <c r="L688" s="235"/>
      <c r="M688" s="236"/>
      <c r="N688" s="237"/>
      <c r="O688" s="237"/>
      <c r="P688" s="237"/>
      <c r="Q688" s="237"/>
      <c r="R688" s="237"/>
      <c r="S688" s="237"/>
      <c r="T688" s="238"/>
      <c r="AT688" s="239" t="s">
        <v>248</v>
      </c>
      <c r="AU688" s="239" t="s">
        <v>83</v>
      </c>
      <c r="AV688" s="16" t="s">
        <v>244</v>
      </c>
      <c r="AW688" s="16" t="s">
        <v>34</v>
      </c>
      <c r="AX688" s="16" t="s">
        <v>81</v>
      </c>
      <c r="AY688" s="239" t="s">
        <v>238</v>
      </c>
    </row>
    <row r="689" spans="1:65" s="2" customFormat="1" ht="33" customHeight="1">
      <c r="A689" s="37"/>
      <c r="B689" s="38"/>
      <c r="C689" s="178" t="s">
        <v>1099</v>
      </c>
      <c r="D689" s="178" t="s">
        <v>240</v>
      </c>
      <c r="E689" s="179" t="s">
        <v>1100</v>
      </c>
      <c r="F689" s="180" t="s">
        <v>1101</v>
      </c>
      <c r="G689" s="181" t="s">
        <v>145</v>
      </c>
      <c r="H689" s="182">
        <v>4.9000000000000004</v>
      </c>
      <c r="I689" s="183"/>
      <c r="J689" s="184">
        <f>ROUND(I689*H689,2)</f>
        <v>0</v>
      </c>
      <c r="K689" s="180" t="s">
        <v>243</v>
      </c>
      <c r="L689" s="42"/>
      <c r="M689" s="185" t="s">
        <v>21</v>
      </c>
      <c r="N689" s="186" t="s">
        <v>44</v>
      </c>
      <c r="O689" s="67"/>
      <c r="P689" s="187">
        <f>O689*H689</f>
        <v>0</v>
      </c>
      <c r="Q689" s="187">
        <v>0</v>
      </c>
      <c r="R689" s="187">
        <f>Q689*H689</f>
        <v>0</v>
      </c>
      <c r="S689" s="187">
        <v>0</v>
      </c>
      <c r="T689" s="188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189" t="s">
        <v>344</v>
      </c>
      <c r="AT689" s="189" t="s">
        <v>240</v>
      </c>
      <c r="AU689" s="189" t="s">
        <v>83</v>
      </c>
      <c r="AY689" s="20" t="s">
        <v>238</v>
      </c>
      <c r="BE689" s="190">
        <f>IF(N689="základní",J689,0)</f>
        <v>0</v>
      </c>
      <c r="BF689" s="190">
        <f>IF(N689="snížená",J689,0)</f>
        <v>0</v>
      </c>
      <c r="BG689" s="190">
        <f>IF(N689="zákl. přenesená",J689,0)</f>
        <v>0</v>
      </c>
      <c r="BH689" s="190">
        <f>IF(N689="sníž. přenesená",J689,0)</f>
        <v>0</v>
      </c>
      <c r="BI689" s="190">
        <f>IF(N689="nulová",J689,0)</f>
        <v>0</v>
      </c>
      <c r="BJ689" s="20" t="s">
        <v>81</v>
      </c>
      <c r="BK689" s="190">
        <f>ROUND(I689*H689,2)</f>
        <v>0</v>
      </c>
      <c r="BL689" s="20" t="s">
        <v>344</v>
      </c>
      <c r="BM689" s="189" t="s">
        <v>1102</v>
      </c>
    </row>
    <row r="690" spans="1:65" s="2" customFormat="1">
      <c r="A690" s="37"/>
      <c r="B690" s="38"/>
      <c r="C690" s="39"/>
      <c r="D690" s="191" t="s">
        <v>246</v>
      </c>
      <c r="E690" s="39"/>
      <c r="F690" s="192" t="s">
        <v>1103</v>
      </c>
      <c r="G690" s="39"/>
      <c r="H690" s="39"/>
      <c r="I690" s="193"/>
      <c r="J690" s="39"/>
      <c r="K690" s="39"/>
      <c r="L690" s="42"/>
      <c r="M690" s="194"/>
      <c r="N690" s="195"/>
      <c r="O690" s="67"/>
      <c r="P690" s="67"/>
      <c r="Q690" s="67"/>
      <c r="R690" s="67"/>
      <c r="S690" s="67"/>
      <c r="T690" s="68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20" t="s">
        <v>246</v>
      </c>
      <c r="AU690" s="20" t="s">
        <v>83</v>
      </c>
    </row>
    <row r="691" spans="1:65" s="14" customFormat="1">
      <c r="B691" s="207"/>
      <c r="C691" s="208"/>
      <c r="D691" s="198" t="s">
        <v>248</v>
      </c>
      <c r="E691" s="209" t="s">
        <v>21</v>
      </c>
      <c r="F691" s="210" t="s">
        <v>190</v>
      </c>
      <c r="G691" s="208"/>
      <c r="H691" s="211">
        <v>4.9000000000000004</v>
      </c>
      <c r="I691" s="212"/>
      <c r="J691" s="208"/>
      <c r="K691" s="208"/>
      <c r="L691" s="213"/>
      <c r="M691" s="214"/>
      <c r="N691" s="215"/>
      <c r="O691" s="215"/>
      <c r="P691" s="215"/>
      <c r="Q691" s="215"/>
      <c r="R691" s="215"/>
      <c r="S691" s="215"/>
      <c r="T691" s="216"/>
      <c r="AT691" s="217" t="s">
        <v>248</v>
      </c>
      <c r="AU691" s="217" t="s">
        <v>83</v>
      </c>
      <c r="AV691" s="14" t="s">
        <v>83</v>
      </c>
      <c r="AW691" s="14" t="s">
        <v>34</v>
      </c>
      <c r="AX691" s="14" t="s">
        <v>81</v>
      </c>
      <c r="AY691" s="217" t="s">
        <v>238</v>
      </c>
    </row>
    <row r="692" spans="1:65" s="2" customFormat="1" ht="16.5" customHeight="1">
      <c r="A692" s="37"/>
      <c r="B692" s="38"/>
      <c r="C692" s="240" t="s">
        <v>1104</v>
      </c>
      <c r="D692" s="240" t="s">
        <v>440</v>
      </c>
      <c r="E692" s="241" t="s">
        <v>1105</v>
      </c>
      <c r="F692" s="242" t="s">
        <v>1106</v>
      </c>
      <c r="G692" s="243" t="s">
        <v>145</v>
      </c>
      <c r="H692" s="244">
        <v>5.39</v>
      </c>
      <c r="I692" s="245"/>
      <c r="J692" s="246">
        <f>ROUND(I692*H692,2)</f>
        <v>0</v>
      </c>
      <c r="K692" s="242" t="s">
        <v>243</v>
      </c>
      <c r="L692" s="247"/>
      <c r="M692" s="248" t="s">
        <v>21</v>
      </c>
      <c r="N692" s="249" t="s">
        <v>44</v>
      </c>
      <c r="O692" s="67"/>
      <c r="P692" s="187">
        <f>O692*H692</f>
        <v>0</v>
      </c>
      <c r="Q692" s="187">
        <v>2.3999999999999998E-3</v>
      </c>
      <c r="R692" s="187">
        <f>Q692*H692</f>
        <v>1.2935999999999998E-2</v>
      </c>
      <c r="S692" s="187">
        <v>0</v>
      </c>
      <c r="T692" s="188">
        <f>S692*H692</f>
        <v>0</v>
      </c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R692" s="189" t="s">
        <v>450</v>
      </c>
      <c r="AT692" s="189" t="s">
        <v>440</v>
      </c>
      <c r="AU692" s="189" t="s">
        <v>83</v>
      </c>
      <c r="AY692" s="20" t="s">
        <v>238</v>
      </c>
      <c r="BE692" s="190">
        <f>IF(N692="základní",J692,0)</f>
        <v>0</v>
      </c>
      <c r="BF692" s="190">
        <f>IF(N692="snížená",J692,0)</f>
        <v>0</v>
      </c>
      <c r="BG692" s="190">
        <f>IF(N692="zákl. přenesená",J692,0)</f>
        <v>0</v>
      </c>
      <c r="BH692" s="190">
        <f>IF(N692="sníž. přenesená",J692,0)</f>
        <v>0</v>
      </c>
      <c r="BI692" s="190">
        <f>IF(N692="nulová",J692,0)</f>
        <v>0</v>
      </c>
      <c r="BJ692" s="20" t="s">
        <v>81</v>
      </c>
      <c r="BK692" s="190">
        <f>ROUND(I692*H692,2)</f>
        <v>0</v>
      </c>
      <c r="BL692" s="20" t="s">
        <v>344</v>
      </c>
      <c r="BM692" s="189" t="s">
        <v>1107</v>
      </c>
    </row>
    <row r="693" spans="1:65" s="14" customFormat="1">
      <c r="B693" s="207"/>
      <c r="C693" s="208"/>
      <c r="D693" s="198" t="s">
        <v>248</v>
      </c>
      <c r="E693" s="209" t="s">
        <v>21</v>
      </c>
      <c r="F693" s="210" t="s">
        <v>190</v>
      </c>
      <c r="G693" s="208"/>
      <c r="H693" s="211">
        <v>4.9000000000000004</v>
      </c>
      <c r="I693" s="212"/>
      <c r="J693" s="208"/>
      <c r="K693" s="208"/>
      <c r="L693" s="213"/>
      <c r="M693" s="214"/>
      <c r="N693" s="215"/>
      <c r="O693" s="215"/>
      <c r="P693" s="215"/>
      <c r="Q693" s="215"/>
      <c r="R693" s="215"/>
      <c r="S693" s="215"/>
      <c r="T693" s="216"/>
      <c r="AT693" s="217" t="s">
        <v>248</v>
      </c>
      <c r="AU693" s="217" t="s">
        <v>83</v>
      </c>
      <c r="AV693" s="14" t="s">
        <v>83</v>
      </c>
      <c r="AW693" s="14" t="s">
        <v>34</v>
      </c>
      <c r="AX693" s="14" t="s">
        <v>81</v>
      </c>
      <c r="AY693" s="217" t="s">
        <v>238</v>
      </c>
    </row>
    <row r="694" spans="1:65" s="14" customFormat="1">
      <c r="B694" s="207"/>
      <c r="C694" s="208"/>
      <c r="D694" s="198" t="s">
        <v>248</v>
      </c>
      <c r="E694" s="208"/>
      <c r="F694" s="210" t="s">
        <v>1108</v>
      </c>
      <c r="G694" s="208"/>
      <c r="H694" s="211">
        <v>5.39</v>
      </c>
      <c r="I694" s="212"/>
      <c r="J694" s="208"/>
      <c r="K694" s="208"/>
      <c r="L694" s="213"/>
      <c r="M694" s="214"/>
      <c r="N694" s="215"/>
      <c r="O694" s="215"/>
      <c r="P694" s="215"/>
      <c r="Q694" s="215"/>
      <c r="R694" s="215"/>
      <c r="S694" s="215"/>
      <c r="T694" s="216"/>
      <c r="AT694" s="217" t="s">
        <v>248</v>
      </c>
      <c r="AU694" s="217" t="s">
        <v>83</v>
      </c>
      <c r="AV694" s="14" t="s">
        <v>83</v>
      </c>
      <c r="AW694" s="14" t="s">
        <v>4</v>
      </c>
      <c r="AX694" s="14" t="s">
        <v>81</v>
      </c>
      <c r="AY694" s="217" t="s">
        <v>238</v>
      </c>
    </row>
    <row r="695" spans="1:65" s="2" customFormat="1" ht="16.5" customHeight="1">
      <c r="A695" s="37"/>
      <c r="B695" s="38"/>
      <c r="C695" s="240" t="s">
        <v>1109</v>
      </c>
      <c r="D695" s="240" t="s">
        <v>440</v>
      </c>
      <c r="E695" s="241" t="s">
        <v>1110</v>
      </c>
      <c r="F695" s="242" t="s">
        <v>1111</v>
      </c>
      <c r="G695" s="243" t="s">
        <v>1112</v>
      </c>
      <c r="H695" s="244">
        <v>3</v>
      </c>
      <c r="I695" s="245"/>
      <c r="J695" s="246">
        <f>ROUND(I695*H695,2)</f>
        <v>0</v>
      </c>
      <c r="K695" s="242" t="s">
        <v>243</v>
      </c>
      <c r="L695" s="247"/>
      <c r="M695" s="248" t="s">
        <v>21</v>
      </c>
      <c r="N695" s="249" t="s">
        <v>44</v>
      </c>
      <c r="O695" s="67"/>
      <c r="P695" s="187">
        <f>O695*H695</f>
        <v>0</v>
      </c>
      <c r="Q695" s="187">
        <v>2.0000000000000001E-4</v>
      </c>
      <c r="R695" s="187">
        <f>Q695*H695</f>
        <v>6.0000000000000006E-4</v>
      </c>
      <c r="S695" s="187">
        <v>0</v>
      </c>
      <c r="T695" s="188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189" t="s">
        <v>450</v>
      </c>
      <c r="AT695" s="189" t="s">
        <v>440</v>
      </c>
      <c r="AU695" s="189" t="s">
        <v>83</v>
      </c>
      <c r="AY695" s="20" t="s">
        <v>238</v>
      </c>
      <c r="BE695" s="190">
        <f>IF(N695="základní",J695,0)</f>
        <v>0</v>
      </c>
      <c r="BF695" s="190">
        <f>IF(N695="snížená",J695,0)</f>
        <v>0</v>
      </c>
      <c r="BG695" s="190">
        <f>IF(N695="zákl. přenesená",J695,0)</f>
        <v>0</v>
      </c>
      <c r="BH695" s="190">
        <f>IF(N695="sníž. přenesená",J695,0)</f>
        <v>0</v>
      </c>
      <c r="BI695" s="190">
        <f>IF(N695="nulová",J695,0)</f>
        <v>0</v>
      </c>
      <c r="BJ695" s="20" t="s">
        <v>81</v>
      </c>
      <c r="BK695" s="190">
        <f>ROUND(I695*H695,2)</f>
        <v>0</v>
      </c>
      <c r="BL695" s="20" t="s">
        <v>344</v>
      </c>
      <c r="BM695" s="189" t="s">
        <v>1113</v>
      </c>
    </row>
    <row r="696" spans="1:65" s="2" customFormat="1" ht="37.9" customHeight="1">
      <c r="A696" s="37"/>
      <c r="B696" s="38"/>
      <c r="C696" s="178" t="s">
        <v>1114</v>
      </c>
      <c r="D696" s="178" t="s">
        <v>240</v>
      </c>
      <c r="E696" s="179" t="s">
        <v>1115</v>
      </c>
      <c r="F696" s="180" t="s">
        <v>1116</v>
      </c>
      <c r="G696" s="181" t="s">
        <v>363</v>
      </c>
      <c r="H696" s="182">
        <v>1</v>
      </c>
      <c r="I696" s="183"/>
      <c r="J696" s="184">
        <f>ROUND(I696*H696,2)</f>
        <v>0</v>
      </c>
      <c r="K696" s="180" t="s">
        <v>21</v>
      </c>
      <c r="L696" s="42"/>
      <c r="M696" s="185" t="s">
        <v>21</v>
      </c>
      <c r="N696" s="186" t="s">
        <v>44</v>
      </c>
      <c r="O696" s="67"/>
      <c r="P696" s="187">
        <f>O696*H696</f>
        <v>0</v>
      </c>
      <c r="Q696" s="187">
        <v>0</v>
      </c>
      <c r="R696" s="187">
        <f>Q696*H696</f>
        <v>0</v>
      </c>
      <c r="S696" s="187">
        <v>0.3</v>
      </c>
      <c r="T696" s="188">
        <f>S696*H696</f>
        <v>0.3</v>
      </c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R696" s="189" t="s">
        <v>344</v>
      </c>
      <c r="AT696" s="189" t="s">
        <v>240</v>
      </c>
      <c r="AU696" s="189" t="s">
        <v>83</v>
      </c>
      <c r="AY696" s="20" t="s">
        <v>238</v>
      </c>
      <c r="BE696" s="190">
        <f>IF(N696="základní",J696,0)</f>
        <v>0</v>
      </c>
      <c r="BF696" s="190">
        <f>IF(N696="snížená",J696,0)</f>
        <v>0</v>
      </c>
      <c r="BG696" s="190">
        <f>IF(N696="zákl. přenesená",J696,0)</f>
        <v>0</v>
      </c>
      <c r="BH696" s="190">
        <f>IF(N696="sníž. přenesená",J696,0)</f>
        <v>0</v>
      </c>
      <c r="BI696" s="190">
        <f>IF(N696="nulová",J696,0)</f>
        <v>0</v>
      </c>
      <c r="BJ696" s="20" t="s">
        <v>81</v>
      </c>
      <c r="BK696" s="190">
        <f>ROUND(I696*H696,2)</f>
        <v>0</v>
      </c>
      <c r="BL696" s="20" t="s">
        <v>344</v>
      </c>
      <c r="BM696" s="189" t="s">
        <v>1117</v>
      </c>
    </row>
    <row r="697" spans="1:65" s="13" customFormat="1">
      <c r="B697" s="196"/>
      <c r="C697" s="197"/>
      <c r="D697" s="198" t="s">
        <v>248</v>
      </c>
      <c r="E697" s="199" t="s">
        <v>21</v>
      </c>
      <c r="F697" s="200" t="s">
        <v>1118</v>
      </c>
      <c r="G697" s="197"/>
      <c r="H697" s="199" t="s">
        <v>21</v>
      </c>
      <c r="I697" s="201"/>
      <c r="J697" s="197"/>
      <c r="K697" s="197"/>
      <c r="L697" s="202"/>
      <c r="M697" s="203"/>
      <c r="N697" s="204"/>
      <c r="O697" s="204"/>
      <c r="P697" s="204"/>
      <c r="Q697" s="204"/>
      <c r="R697" s="204"/>
      <c r="S697" s="204"/>
      <c r="T697" s="205"/>
      <c r="AT697" s="206" t="s">
        <v>248</v>
      </c>
      <c r="AU697" s="206" t="s">
        <v>83</v>
      </c>
      <c r="AV697" s="13" t="s">
        <v>81</v>
      </c>
      <c r="AW697" s="13" t="s">
        <v>34</v>
      </c>
      <c r="AX697" s="13" t="s">
        <v>73</v>
      </c>
      <c r="AY697" s="206" t="s">
        <v>238</v>
      </c>
    </row>
    <row r="698" spans="1:65" s="14" customFormat="1">
      <c r="B698" s="207"/>
      <c r="C698" s="208"/>
      <c r="D698" s="198" t="s">
        <v>248</v>
      </c>
      <c r="E698" s="209" t="s">
        <v>21</v>
      </c>
      <c r="F698" s="210" t="s">
        <v>81</v>
      </c>
      <c r="G698" s="208"/>
      <c r="H698" s="211">
        <v>1</v>
      </c>
      <c r="I698" s="212"/>
      <c r="J698" s="208"/>
      <c r="K698" s="208"/>
      <c r="L698" s="213"/>
      <c r="M698" s="214"/>
      <c r="N698" s="215"/>
      <c r="O698" s="215"/>
      <c r="P698" s="215"/>
      <c r="Q698" s="215"/>
      <c r="R698" s="215"/>
      <c r="S698" s="215"/>
      <c r="T698" s="216"/>
      <c r="AT698" s="217" t="s">
        <v>248</v>
      </c>
      <c r="AU698" s="217" t="s">
        <v>83</v>
      </c>
      <c r="AV698" s="14" t="s">
        <v>83</v>
      </c>
      <c r="AW698" s="14" t="s">
        <v>34</v>
      </c>
      <c r="AX698" s="14" t="s">
        <v>81</v>
      </c>
      <c r="AY698" s="217" t="s">
        <v>238</v>
      </c>
    </row>
    <row r="699" spans="1:65" s="2" customFormat="1" ht="33" customHeight="1">
      <c r="A699" s="37"/>
      <c r="B699" s="38"/>
      <c r="C699" s="178" t="s">
        <v>1119</v>
      </c>
      <c r="D699" s="178" t="s">
        <v>240</v>
      </c>
      <c r="E699" s="179" t="s">
        <v>1120</v>
      </c>
      <c r="F699" s="180" t="s">
        <v>1121</v>
      </c>
      <c r="G699" s="181" t="s">
        <v>1122</v>
      </c>
      <c r="H699" s="182">
        <v>1</v>
      </c>
      <c r="I699" s="183"/>
      <c r="J699" s="184">
        <f>ROUND(I699*H699,2)</f>
        <v>0</v>
      </c>
      <c r="K699" s="180" t="s">
        <v>21</v>
      </c>
      <c r="L699" s="42"/>
      <c r="M699" s="185" t="s">
        <v>21</v>
      </c>
      <c r="N699" s="186" t="s">
        <v>44</v>
      </c>
      <c r="O699" s="67"/>
      <c r="P699" s="187">
        <f>O699*H699</f>
        <v>0</v>
      </c>
      <c r="Q699" s="187">
        <v>0.06</v>
      </c>
      <c r="R699" s="187">
        <f>Q699*H699</f>
        <v>0.06</v>
      </c>
      <c r="S699" s="187">
        <v>0</v>
      </c>
      <c r="T699" s="188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189" t="s">
        <v>344</v>
      </c>
      <c r="AT699" s="189" t="s">
        <v>240</v>
      </c>
      <c r="AU699" s="189" t="s">
        <v>83</v>
      </c>
      <c r="AY699" s="20" t="s">
        <v>238</v>
      </c>
      <c r="BE699" s="190">
        <f>IF(N699="základní",J699,0)</f>
        <v>0</v>
      </c>
      <c r="BF699" s="190">
        <f>IF(N699="snížená",J699,0)</f>
        <v>0</v>
      </c>
      <c r="BG699" s="190">
        <f>IF(N699="zákl. přenesená",J699,0)</f>
        <v>0</v>
      </c>
      <c r="BH699" s="190">
        <f>IF(N699="sníž. přenesená",J699,0)</f>
        <v>0</v>
      </c>
      <c r="BI699" s="190">
        <f>IF(N699="nulová",J699,0)</f>
        <v>0</v>
      </c>
      <c r="BJ699" s="20" t="s">
        <v>81</v>
      </c>
      <c r="BK699" s="190">
        <f>ROUND(I699*H699,2)</f>
        <v>0</v>
      </c>
      <c r="BL699" s="20" t="s">
        <v>344</v>
      </c>
      <c r="BM699" s="189" t="s">
        <v>1123</v>
      </c>
    </row>
    <row r="700" spans="1:65" s="2" customFormat="1" ht="29.25">
      <c r="A700" s="37"/>
      <c r="B700" s="38"/>
      <c r="C700" s="39"/>
      <c r="D700" s="198" t="s">
        <v>1073</v>
      </c>
      <c r="E700" s="39"/>
      <c r="F700" s="250" t="s">
        <v>1124</v>
      </c>
      <c r="G700" s="39"/>
      <c r="H700" s="39"/>
      <c r="I700" s="193"/>
      <c r="J700" s="39"/>
      <c r="K700" s="39"/>
      <c r="L700" s="42"/>
      <c r="M700" s="194"/>
      <c r="N700" s="195"/>
      <c r="O700" s="67"/>
      <c r="P700" s="67"/>
      <c r="Q700" s="67"/>
      <c r="R700" s="67"/>
      <c r="S700" s="67"/>
      <c r="T700" s="68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20" t="s">
        <v>1073</v>
      </c>
      <c r="AU700" s="20" t="s">
        <v>83</v>
      </c>
    </row>
    <row r="701" spans="1:65" s="2" customFormat="1" ht="24.2" customHeight="1">
      <c r="A701" s="37"/>
      <c r="B701" s="38"/>
      <c r="C701" s="178" t="s">
        <v>1125</v>
      </c>
      <c r="D701" s="178" t="s">
        <v>240</v>
      </c>
      <c r="E701" s="179" t="s">
        <v>1126</v>
      </c>
      <c r="F701" s="180" t="s">
        <v>1127</v>
      </c>
      <c r="G701" s="181" t="s">
        <v>363</v>
      </c>
      <c r="H701" s="182">
        <v>1</v>
      </c>
      <c r="I701" s="183"/>
      <c r="J701" s="184">
        <f>ROUND(I701*H701,2)</f>
        <v>0</v>
      </c>
      <c r="K701" s="180" t="s">
        <v>21</v>
      </c>
      <c r="L701" s="42"/>
      <c r="M701" s="185" t="s">
        <v>21</v>
      </c>
      <c r="N701" s="186" t="s">
        <v>44</v>
      </c>
      <c r="O701" s="67"/>
      <c r="P701" s="187">
        <f>O701*H701</f>
        <v>0</v>
      </c>
      <c r="Q701" s="187">
        <v>0.106987</v>
      </c>
      <c r="R701" s="187">
        <f>Q701*H701</f>
        <v>0.106987</v>
      </c>
      <c r="S701" s="187">
        <v>0</v>
      </c>
      <c r="T701" s="188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189" t="s">
        <v>344</v>
      </c>
      <c r="AT701" s="189" t="s">
        <v>240</v>
      </c>
      <c r="AU701" s="189" t="s">
        <v>83</v>
      </c>
      <c r="AY701" s="20" t="s">
        <v>238</v>
      </c>
      <c r="BE701" s="190">
        <f>IF(N701="základní",J701,0)</f>
        <v>0</v>
      </c>
      <c r="BF701" s="190">
        <f>IF(N701="snížená",J701,0)</f>
        <v>0</v>
      </c>
      <c r="BG701" s="190">
        <f>IF(N701="zákl. přenesená",J701,0)</f>
        <v>0</v>
      </c>
      <c r="BH701" s="190">
        <f>IF(N701="sníž. přenesená",J701,0)</f>
        <v>0</v>
      </c>
      <c r="BI701" s="190">
        <f>IF(N701="nulová",J701,0)</f>
        <v>0</v>
      </c>
      <c r="BJ701" s="20" t="s">
        <v>81</v>
      </c>
      <c r="BK701" s="190">
        <f>ROUND(I701*H701,2)</f>
        <v>0</v>
      </c>
      <c r="BL701" s="20" t="s">
        <v>344</v>
      </c>
      <c r="BM701" s="189" t="s">
        <v>1128</v>
      </c>
    </row>
    <row r="702" spans="1:65" s="2" customFormat="1" ht="87.75">
      <c r="A702" s="37"/>
      <c r="B702" s="38"/>
      <c r="C702" s="39"/>
      <c r="D702" s="198" t="s">
        <v>1073</v>
      </c>
      <c r="E702" s="39"/>
      <c r="F702" s="250" t="s">
        <v>1129</v>
      </c>
      <c r="G702" s="39"/>
      <c r="H702" s="39"/>
      <c r="I702" s="193"/>
      <c r="J702" s="39"/>
      <c r="K702" s="39"/>
      <c r="L702" s="42"/>
      <c r="M702" s="194"/>
      <c r="N702" s="195"/>
      <c r="O702" s="67"/>
      <c r="P702" s="67"/>
      <c r="Q702" s="67"/>
      <c r="R702" s="67"/>
      <c r="S702" s="67"/>
      <c r="T702" s="68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T702" s="20" t="s">
        <v>1073</v>
      </c>
      <c r="AU702" s="20" t="s">
        <v>83</v>
      </c>
    </row>
    <row r="703" spans="1:65" s="2" customFormat="1" ht="24.2" customHeight="1">
      <c r="A703" s="37"/>
      <c r="B703" s="38"/>
      <c r="C703" s="178" t="s">
        <v>1130</v>
      </c>
      <c r="D703" s="178" t="s">
        <v>240</v>
      </c>
      <c r="E703" s="179" t="s">
        <v>1131</v>
      </c>
      <c r="F703" s="180" t="s">
        <v>1132</v>
      </c>
      <c r="G703" s="181" t="s">
        <v>363</v>
      </c>
      <c r="H703" s="182">
        <v>1</v>
      </c>
      <c r="I703" s="183"/>
      <c r="J703" s="184">
        <f>ROUND(I703*H703,2)</f>
        <v>0</v>
      </c>
      <c r="K703" s="180" t="s">
        <v>21</v>
      </c>
      <c r="L703" s="42"/>
      <c r="M703" s="185" t="s">
        <v>21</v>
      </c>
      <c r="N703" s="186" t="s">
        <v>44</v>
      </c>
      <c r="O703" s="67"/>
      <c r="P703" s="187">
        <f>O703*H703</f>
        <v>0</v>
      </c>
      <c r="Q703" s="187">
        <v>5.9542200000000003E-2</v>
      </c>
      <c r="R703" s="187">
        <f>Q703*H703</f>
        <v>5.9542200000000003E-2</v>
      </c>
      <c r="S703" s="187">
        <v>0</v>
      </c>
      <c r="T703" s="188">
        <f>S703*H703</f>
        <v>0</v>
      </c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R703" s="189" t="s">
        <v>344</v>
      </c>
      <c r="AT703" s="189" t="s">
        <v>240</v>
      </c>
      <c r="AU703" s="189" t="s">
        <v>83</v>
      </c>
      <c r="AY703" s="20" t="s">
        <v>238</v>
      </c>
      <c r="BE703" s="190">
        <f>IF(N703="základní",J703,0)</f>
        <v>0</v>
      </c>
      <c r="BF703" s="190">
        <f>IF(N703="snížená",J703,0)</f>
        <v>0</v>
      </c>
      <c r="BG703" s="190">
        <f>IF(N703="zákl. přenesená",J703,0)</f>
        <v>0</v>
      </c>
      <c r="BH703" s="190">
        <f>IF(N703="sníž. přenesená",J703,0)</f>
        <v>0</v>
      </c>
      <c r="BI703" s="190">
        <f>IF(N703="nulová",J703,0)</f>
        <v>0</v>
      </c>
      <c r="BJ703" s="20" t="s">
        <v>81</v>
      </c>
      <c r="BK703" s="190">
        <f>ROUND(I703*H703,2)</f>
        <v>0</v>
      </c>
      <c r="BL703" s="20" t="s">
        <v>344</v>
      </c>
      <c r="BM703" s="189" t="s">
        <v>1133</v>
      </c>
    </row>
    <row r="704" spans="1:65" s="2" customFormat="1" ht="39">
      <c r="A704" s="37"/>
      <c r="B704" s="38"/>
      <c r="C704" s="39"/>
      <c r="D704" s="198" t="s">
        <v>1073</v>
      </c>
      <c r="E704" s="39"/>
      <c r="F704" s="250" t="s">
        <v>1134</v>
      </c>
      <c r="G704" s="39"/>
      <c r="H704" s="39"/>
      <c r="I704" s="193"/>
      <c r="J704" s="39"/>
      <c r="K704" s="39"/>
      <c r="L704" s="42"/>
      <c r="M704" s="194"/>
      <c r="N704" s="195"/>
      <c r="O704" s="67"/>
      <c r="P704" s="67"/>
      <c r="Q704" s="67"/>
      <c r="R704" s="67"/>
      <c r="S704" s="67"/>
      <c r="T704" s="68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T704" s="20" t="s">
        <v>1073</v>
      </c>
      <c r="AU704" s="20" t="s">
        <v>83</v>
      </c>
    </row>
    <row r="705" spans="1:65" s="13" customFormat="1">
      <c r="B705" s="196"/>
      <c r="C705" s="197"/>
      <c r="D705" s="198" t="s">
        <v>248</v>
      </c>
      <c r="E705" s="199" t="s">
        <v>21</v>
      </c>
      <c r="F705" s="200" t="s">
        <v>1135</v>
      </c>
      <c r="G705" s="197"/>
      <c r="H705" s="199" t="s">
        <v>21</v>
      </c>
      <c r="I705" s="201"/>
      <c r="J705" s="197"/>
      <c r="K705" s="197"/>
      <c r="L705" s="202"/>
      <c r="M705" s="203"/>
      <c r="N705" s="204"/>
      <c r="O705" s="204"/>
      <c r="P705" s="204"/>
      <c r="Q705" s="204"/>
      <c r="R705" s="204"/>
      <c r="S705" s="204"/>
      <c r="T705" s="205"/>
      <c r="AT705" s="206" t="s">
        <v>248</v>
      </c>
      <c r="AU705" s="206" t="s">
        <v>83</v>
      </c>
      <c r="AV705" s="13" t="s">
        <v>81</v>
      </c>
      <c r="AW705" s="13" t="s">
        <v>34</v>
      </c>
      <c r="AX705" s="13" t="s">
        <v>73</v>
      </c>
      <c r="AY705" s="206" t="s">
        <v>238</v>
      </c>
    </row>
    <row r="706" spans="1:65" s="14" customFormat="1">
      <c r="B706" s="207"/>
      <c r="C706" s="208"/>
      <c r="D706" s="198" t="s">
        <v>248</v>
      </c>
      <c r="E706" s="209" t="s">
        <v>21</v>
      </c>
      <c r="F706" s="210" t="s">
        <v>81</v>
      </c>
      <c r="G706" s="208"/>
      <c r="H706" s="211">
        <v>1</v>
      </c>
      <c r="I706" s="212"/>
      <c r="J706" s="208"/>
      <c r="K706" s="208"/>
      <c r="L706" s="213"/>
      <c r="M706" s="214"/>
      <c r="N706" s="215"/>
      <c r="O706" s="215"/>
      <c r="P706" s="215"/>
      <c r="Q706" s="215"/>
      <c r="R706" s="215"/>
      <c r="S706" s="215"/>
      <c r="T706" s="216"/>
      <c r="AT706" s="217" t="s">
        <v>248</v>
      </c>
      <c r="AU706" s="217" t="s">
        <v>83</v>
      </c>
      <c r="AV706" s="14" t="s">
        <v>83</v>
      </c>
      <c r="AW706" s="14" t="s">
        <v>34</v>
      </c>
      <c r="AX706" s="14" t="s">
        <v>81</v>
      </c>
      <c r="AY706" s="217" t="s">
        <v>238</v>
      </c>
    </row>
    <row r="707" spans="1:65" s="2" customFormat="1" ht="24.2" customHeight="1">
      <c r="A707" s="37"/>
      <c r="B707" s="38"/>
      <c r="C707" s="178" t="s">
        <v>1136</v>
      </c>
      <c r="D707" s="178" t="s">
        <v>240</v>
      </c>
      <c r="E707" s="179" t="s">
        <v>1137</v>
      </c>
      <c r="F707" s="180" t="s">
        <v>1138</v>
      </c>
      <c r="G707" s="181" t="s">
        <v>145</v>
      </c>
      <c r="H707" s="182">
        <v>5.6</v>
      </c>
      <c r="I707" s="183"/>
      <c r="J707" s="184">
        <f>ROUND(I707*H707,2)</f>
        <v>0</v>
      </c>
      <c r="K707" s="180" t="s">
        <v>21</v>
      </c>
      <c r="L707" s="42"/>
      <c r="M707" s="185" t="s">
        <v>21</v>
      </c>
      <c r="N707" s="186" t="s">
        <v>44</v>
      </c>
      <c r="O707" s="67"/>
      <c r="P707" s="187">
        <f>O707*H707</f>
        <v>0</v>
      </c>
      <c r="Q707" s="187">
        <v>1.9000000000000001E-4</v>
      </c>
      <c r="R707" s="187">
        <f>Q707*H707</f>
        <v>1.0640000000000001E-3</v>
      </c>
      <c r="S707" s="187">
        <v>0</v>
      </c>
      <c r="T707" s="188">
        <f>S707*H707</f>
        <v>0</v>
      </c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R707" s="189" t="s">
        <v>344</v>
      </c>
      <c r="AT707" s="189" t="s">
        <v>240</v>
      </c>
      <c r="AU707" s="189" t="s">
        <v>83</v>
      </c>
      <c r="AY707" s="20" t="s">
        <v>238</v>
      </c>
      <c r="BE707" s="190">
        <f>IF(N707="základní",J707,0)</f>
        <v>0</v>
      </c>
      <c r="BF707" s="190">
        <f>IF(N707="snížená",J707,0)</f>
        <v>0</v>
      </c>
      <c r="BG707" s="190">
        <f>IF(N707="zákl. přenesená",J707,0)</f>
        <v>0</v>
      </c>
      <c r="BH707" s="190">
        <f>IF(N707="sníž. přenesená",J707,0)</f>
        <v>0</v>
      </c>
      <c r="BI707" s="190">
        <f>IF(N707="nulová",J707,0)</f>
        <v>0</v>
      </c>
      <c r="BJ707" s="20" t="s">
        <v>81</v>
      </c>
      <c r="BK707" s="190">
        <f>ROUND(I707*H707,2)</f>
        <v>0</v>
      </c>
      <c r="BL707" s="20" t="s">
        <v>344</v>
      </c>
      <c r="BM707" s="189" t="s">
        <v>1139</v>
      </c>
    </row>
    <row r="708" spans="1:65" s="14" customFormat="1">
      <c r="B708" s="207"/>
      <c r="C708" s="208"/>
      <c r="D708" s="198" t="s">
        <v>248</v>
      </c>
      <c r="E708" s="209" t="s">
        <v>21</v>
      </c>
      <c r="F708" s="210" t="s">
        <v>1140</v>
      </c>
      <c r="G708" s="208"/>
      <c r="H708" s="211">
        <v>5.6</v>
      </c>
      <c r="I708" s="212"/>
      <c r="J708" s="208"/>
      <c r="K708" s="208"/>
      <c r="L708" s="213"/>
      <c r="M708" s="214"/>
      <c r="N708" s="215"/>
      <c r="O708" s="215"/>
      <c r="P708" s="215"/>
      <c r="Q708" s="215"/>
      <c r="R708" s="215"/>
      <c r="S708" s="215"/>
      <c r="T708" s="216"/>
      <c r="AT708" s="217" t="s">
        <v>248</v>
      </c>
      <c r="AU708" s="217" t="s">
        <v>83</v>
      </c>
      <c r="AV708" s="14" t="s">
        <v>83</v>
      </c>
      <c r="AW708" s="14" t="s">
        <v>34</v>
      </c>
      <c r="AX708" s="14" t="s">
        <v>81</v>
      </c>
      <c r="AY708" s="217" t="s">
        <v>238</v>
      </c>
    </row>
    <row r="709" spans="1:65" s="2" customFormat="1" ht="49.15" customHeight="1">
      <c r="A709" s="37"/>
      <c r="B709" s="38"/>
      <c r="C709" s="178" t="s">
        <v>1141</v>
      </c>
      <c r="D709" s="178" t="s">
        <v>240</v>
      </c>
      <c r="E709" s="179" t="s">
        <v>1142</v>
      </c>
      <c r="F709" s="180" t="s">
        <v>1143</v>
      </c>
      <c r="G709" s="181" t="s">
        <v>394</v>
      </c>
      <c r="H709" s="182">
        <v>0.30299999999999999</v>
      </c>
      <c r="I709" s="183"/>
      <c r="J709" s="184">
        <f>ROUND(I709*H709,2)</f>
        <v>0</v>
      </c>
      <c r="K709" s="180" t="s">
        <v>243</v>
      </c>
      <c r="L709" s="42"/>
      <c r="M709" s="185" t="s">
        <v>21</v>
      </c>
      <c r="N709" s="186" t="s">
        <v>44</v>
      </c>
      <c r="O709" s="67"/>
      <c r="P709" s="187">
        <f>O709*H709</f>
        <v>0</v>
      </c>
      <c r="Q709" s="187">
        <v>0</v>
      </c>
      <c r="R709" s="187">
        <f>Q709*H709</f>
        <v>0</v>
      </c>
      <c r="S709" s="187">
        <v>0</v>
      </c>
      <c r="T709" s="188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189" t="s">
        <v>344</v>
      </c>
      <c r="AT709" s="189" t="s">
        <v>240</v>
      </c>
      <c r="AU709" s="189" t="s">
        <v>83</v>
      </c>
      <c r="AY709" s="20" t="s">
        <v>238</v>
      </c>
      <c r="BE709" s="190">
        <f>IF(N709="základní",J709,0)</f>
        <v>0</v>
      </c>
      <c r="BF709" s="190">
        <f>IF(N709="snížená",J709,0)</f>
        <v>0</v>
      </c>
      <c r="BG709" s="190">
        <f>IF(N709="zákl. přenesená",J709,0)</f>
        <v>0</v>
      </c>
      <c r="BH709" s="190">
        <f>IF(N709="sníž. přenesená",J709,0)</f>
        <v>0</v>
      </c>
      <c r="BI709" s="190">
        <f>IF(N709="nulová",J709,0)</f>
        <v>0</v>
      </c>
      <c r="BJ709" s="20" t="s">
        <v>81</v>
      </c>
      <c r="BK709" s="190">
        <f>ROUND(I709*H709,2)</f>
        <v>0</v>
      </c>
      <c r="BL709" s="20" t="s">
        <v>344</v>
      </c>
      <c r="BM709" s="189" t="s">
        <v>1144</v>
      </c>
    </row>
    <row r="710" spans="1:65" s="2" customFormat="1">
      <c r="A710" s="37"/>
      <c r="B710" s="38"/>
      <c r="C710" s="39"/>
      <c r="D710" s="191" t="s">
        <v>246</v>
      </c>
      <c r="E710" s="39"/>
      <c r="F710" s="192" t="s">
        <v>1145</v>
      </c>
      <c r="G710" s="39"/>
      <c r="H710" s="39"/>
      <c r="I710" s="193"/>
      <c r="J710" s="39"/>
      <c r="K710" s="39"/>
      <c r="L710" s="42"/>
      <c r="M710" s="194"/>
      <c r="N710" s="195"/>
      <c r="O710" s="67"/>
      <c r="P710" s="67"/>
      <c r="Q710" s="67"/>
      <c r="R710" s="67"/>
      <c r="S710" s="67"/>
      <c r="T710" s="68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T710" s="20" t="s">
        <v>246</v>
      </c>
      <c r="AU710" s="20" t="s">
        <v>83</v>
      </c>
    </row>
    <row r="711" spans="1:65" s="12" customFormat="1" ht="22.9" customHeight="1">
      <c r="B711" s="162"/>
      <c r="C711" s="163"/>
      <c r="D711" s="164" t="s">
        <v>72</v>
      </c>
      <c r="E711" s="176" t="s">
        <v>1146</v>
      </c>
      <c r="F711" s="176" t="s">
        <v>1147</v>
      </c>
      <c r="G711" s="163"/>
      <c r="H711" s="163"/>
      <c r="I711" s="166"/>
      <c r="J711" s="177">
        <f>BK711</f>
        <v>0</v>
      </c>
      <c r="K711" s="163"/>
      <c r="L711" s="168"/>
      <c r="M711" s="169"/>
      <c r="N711" s="170"/>
      <c r="O711" s="170"/>
      <c r="P711" s="171">
        <f>SUM(P712:P720)</f>
        <v>0</v>
      </c>
      <c r="Q711" s="170"/>
      <c r="R711" s="171">
        <f>SUM(R712:R720)</f>
        <v>0</v>
      </c>
      <c r="S711" s="170"/>
      <c r="T711" s="172">
        <f>SUM(T712:T720)</f>
        <v>7.5760000000000008E-2</v>
      </c>
      <c r="AR711" s="173" t="s">
        <v>83</v>
      </c>
      <c r="AT711" s="174" t="s">
        <v>72</v>
      </c>
      <c r="AU711" s="174" t="s">
        <v>81</v>
      </c>
      <c r="AY711" s="173" t="s">
        <v>238</v>
      </c>
      <c r="BK711" s="175">
        <f>SUM(BK712:BK720)</f>
        <v>0</v>
      </c>
    </row>
    <row r="712" spans="1:65" s="2" customFormat="1" ht="33" customHeight="1">
      <c r="A712" s="37"/>
      <c r="B712" s="38"/>
      <c r="C712" s="178" t="s">
        <v>1148</v>
      </c>
      <c r="D712" s="178" t="s">
        <v>240</v>
      </c>
      <c r="E712" s="179" t="s">
        <v>1149</v>
      </c>
      <c r="F712" s="180" t="s">
        <v>1150</v>
      </c>
      <c r="G712" s="181" t="s">
        <v>145</v>
      </c>
      <c r="H712" s="182">
        <v>2.72</v>
      </c>
      <c r="I712" s="183"/>
      <c r="J712" s="184">
        <f>ROUND(I712*H712,2)</f>
        <v>0</v>
      </c>
      <c r="K712" s="180" t="s">
        <v>243</v>
      </c>
      <c r="L712" s="42"/>
      <c r="M712" s="185" t="s">
        <v>21</v>
      </c>
      <c r="N712" s="186" t="s">
        <v>44</v>
      </c>
      <c r="O712" s="67"/>
      <c r="P712" s="187">
        <f>O712*H712</f>
        <v>0</v>
      </c>
      <c r="Q712" s="187">
        <v>0</v>
      </c>
      <c r="R712" s="187">
        <f>Q712*H712</f>
        <v>0</v>
      </c>
      <c r="S712" s="187">
        <v>1.6E-2</v>
      </c>
      <c r="T712" s="188">
        <f>S712*H712</f>
        <v>4.3520000000000003E-2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189" t="s">
        <v>344</v>
      </c>
      <c r="AT712" s="189" t="s">
        <v>240</v>
      </c>
      <c r="AU712" s="189" t="s">
        <v>83</v>
      </c>
      <c r="AY712" s="20" t="s">
        <v>238</v>
      </c>
      <c r="BE712" s="190">
        <f>IF(N712="základní",J712,0)</f>
        <v>0</v>
      </c>
      <c r="BF712" s="190">
        <f>IF(N712="snížená",J712,0)</f>
        <v>0</v>
      </c>
      <c r="BG712" s="190">
        <f>IF(N712="zákl. přenesená",J712,0)</f>
        <v>0</v>
      </c>
      <c r="BH712" s="190">
        <f>IF(N712="sníž. přenesená",J712,0)</f>
        <v>0</v>
      </c>
      <c r="BI712" s="190">
        <f>IF(N712="nulová",J712,0)</f>
        <v>0</v>
      </c>
      <c r="BJ712" s="20" t="s">
        <v>81</v>
      </c>
      <c r="BK712" s="190">
        <f>ROUND(I712*H712,2)</f>
        <v>0</v>
      </c>
      <c r="BL712" s="20" t="s">
        <v>344</v>
      </c>
      <c r="BM712" s="189" t="s">
        <v>1151</v>
      </c>
    </row>
    <row r="713" spans="1:65" s="2" customFormat="1">
      <c r="A713" s="37"/>
      <c r="B713" s="38"/>
      <c r="C713" s="39"/>
      <c r="D713" s="191" t="s">
        <v>246</v>
      </c>
      <c r="E713" s="39"/>
      <c r="F713" s="192" t="s">
        <v>1152</v>
      </c>
      <c r="G713" s="39"/>
      <c r="H713" s="39"/>
      <c r="I713" s="193"/>
      <c r="J713" s="39"/>
      <c r="K713" s="39"/>
      <c r="L713" s="42"/>
      <c r="M713" s="194"/>
      <c r="N713" s="195"/>
      <c r="O713" s="67"/>
      <c r="P713" s="67"/>
      <c r="Q713" s="67"/>
      <c r="R713" s="67"/>
      <c r="S713" s="67"/>
      <c r="T713" s="68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T713" s="20" t="s">
        <v>246</v>
      </c>
      <c r="AU713" s="20" t="s">
        <v>83</v>
      </c>
    </row>
    <row r="714" spans="1:65" s="14" customFormat="1">
      <c r="B714" s="207"/>
      <c r="C714" s="208"/>
      <c r="D714" s="198" t="s">
        <v>248</v>
      </c>
      <c r="E714" s="209" t="s">
        <v>21</v>
      </c>
      <c r="F714" s="210" t="s">
        <v>1153</v>
      </c>
      <c r="G714" s="208"/>
      <c r="H714" s="211">
        <v>2.72</v>
      </c>
      <c r="I714" s="212"/>
      <c r="J714" s="208"/>
      <c r="K714" s="208"/>
      <c r="L714" s="213"/>
      <c r="M714" s="214"/>
      <c r="N714" s="215"/>
      <c r="O714" s="215"/>
      <c r="P714" s="215"/>
      <c r="Q714" s="215"/>
      <c r="R714" s="215"/>
      <c r="S714" s="215"/>
      <c r="T714" s="216"/>
      <c r="AT714" s="217" t="s">
        <v>248</v>
      </c>
      <c r="AU714" s="217" t="s">
        <v>83</v>
      </c>
      <c r="AV714" s="14" t="s">
        <v>83</v>
      </c>
      <c r="AW714" s="14" t="s">
        <v>34</v>
      </c>
      <c r="AX714" s="14" t="s">
        <v>81</v>
      </c>
      <c r="AY714" s="217" t="s">
        <v>238</v>
      </c>
    </row>
    <row r="715" spans="1:65" s="2" customFormat="1" ht="33" customHeight="1">
      <c r="A715" s="37"/>
      <c r="B715" s="38"/>
      <c r="C715" s="178" t="s">
        <v>1154</v>
      </c>
      <c r="D715" s="178" t="s">
        <v>240</v>
      </c>
      <c r="E715" s="179" t="s">
        <v>1155</v>
      </c>
      <c r="F715" s="180" t="s">
        <v>1156</v>
      </c>
      <c r="G715" s="181" t="s">
        <v>145</v>
      </c>
      <c r="H715" s="182">
        <v>2.0150000000000001</v>
      </c>
      <c r="I715" s="183"/>
      <c r="J715" s="184">
        <f>ROUND(I715*H715,2)</f>
        <v>0</v>
      </c>
      <c r="K715" s="180" t="s">
        <v>243</v>
      </c>
      <c r="L715" s="42"/>
      <c r="M715" s="185" t="s">
        <v>21</v>
      </c>
      <c r="N715" s="186" t="s">
        <v>44</v>
      </c>
      <c r="O715" s="67"/>
      <c r="P715" s="187">
        <f>O715*H715</f>
        <v>0</v>
      </c>
      <c r="Q715" s="187">
        <v>0</v>
      </c>
      <c r="R715" s="187">
        <f>Q715*H715</f>
        <v>0</v>
      </c>
      <c r="S715" s="187">
        <v>1.6E-2</v>
      </c>
      <c r="T715" s="188">
        <f>S715*H715</f>
        <v>3.2240000000000005E-2</v>
      </c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R715" s="189" t="s">
        <v>344</v>
      </c>
      <c r="AT715" s="189" t="s">
        <v>240</v>
      </c>
      <c r="AU715" s="189" t="s">
        <v>83</v>
      </c>
      <c r="AY715" s="20" t="s">
        <v>238</v>
      </c>
      <c r="BE715" s="190">
        <f>IF(N715="základní",J715,0)</f>
        <v>0</v>
      </c>
      <c r="BF715" s="190">
        <f>IF(N715="snížená",J715,0)</f>
        <v>0</v>
      </c>
      <c r="BG715" s="190">
        <f>IF(N715="zákl. přenesená",J715,0)</f>
        <v>0</v>
      </c>
      <c r="BH715" s="190">
        <f>IF(N715="sníž. přenesená",J715,0)</f>
        <v>0</v>
      </c>
      <c r="BI715" s="190">
        <f>IF(N715="nulová",J715,0)</f>
        <v>0</v>
      </c>
      <c r="BJ715" s="20" t="s">
        <v>81</v>
      </c>
      <c r="BK715" s="190">
        <f>ROUND(I715*H715,2)</f>
        <v>0</v>
      </c>
      <c r="BL715" s="20" t="s">
        <v>344</v>
      </c>
      <c r="BM715" s="189" t="s">
        <v>1157</v>
      </c>
    </row>
    <row r="716" spans="1:65" s="2" customFormat="1">
      <c r="A716" s="37"/>
      <c r="B716" s="38"/>
      <c r="C716" s="39"/>
      <c r="D716" s="191" t="s">
        <v>246</v>
      </c>
      <c r="E716" s="39"/>
      <c r="F716" s="192" t="s">
        <v>1158</v>
      </c>
      <c r="G716" s="39"/>
      <c r="H716" s="39"/>
      <c r="I716" s="193"/>
      <c r="J716" s="39"/>
      <c r="K716" s="39"/>
      <c r="L716" s="42"/>
      <c r="M716" s="194"/>
      <c r="N716" s="195"/>
      <c r="O716" s="67"/>
      <c r="P716" s="67"/>
      <c r="Q716" s="67"/>
      <c r="R716" s="67"/>
      <c r="S716" s="67"/>
      <c r="T716" s="68"/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T716" s="20" t="s">
        <v>246</v>
      </c>
      <c r="AU716" s="20" t="s">
        <v>83</v>
      </c>
    </row>
    <row r="717" spans="1:65" s="2" customFormat="1" ht="24.2" customHeight="1">
      <c r="A717" s="37"/>
      <c r="B717" s="38"/>
      <c r="C717" s="178" t="s">
        <v>1159</v>
      </c>
      <c r="D717" s="178" t="s">
        <v>240</v>
      </c>
      <c r="E717" s="179" t="s">
        <v>1160</v>
      </c>
      <c r="F717" s="180" t="s">
        <v>1161</v>
      </c>
      <c r="G717" s="181" t="s">
        <v>1122</v>
      </c>
      <c r="H717" s="182">
        <v>1</v>
      </c>
      <c r="I717" s="183"/>
      <c r="J717" s="184">
        <f>ROUND(I717*H717,2)</f>
        <v>0</v>
      </c>
      <c r="K717" s="180" t="s">
        <v>21</v>
      </c>
      <c r="L717" s="42"/>
      <c r="M717" s="185" t="s">
        <v>21</v>
      </c>
      <c r="N717" s="186" t="s">
        <v>44</v>
      </c>
      <c r="O717" s="67"/>
      <c r="P717" s="187">
        <f>O717*H717</f>
        <v>0</v>
      </c>
      <c r="Q717" s="187">
        <v>0</v>
      </c>
      <c r="R717" s="187">
        <f>Q717*H717</f>
        <v>0</v>
      </c>
      <c r="S717" s="187">
        <v>0</v>
      </c>
      <c r="T717" s="188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189" t="s">
        <v>344</v>
      </c>
      <c r="AT717" s="189" t="s">
        <v>240</v>
      </c>
      <c r="AU717" s="189" t="s">
        <v>83</v>
      </c>
      <c r="AY717" s="20" t="s">
        <v>238</v>
      </c>
      <c r="BE717" s="190">
        <f>IF(N717="základní",J717,0)</f>
        <v>0</v>
      </c>
      <c r="BF717" s="190">
        <f>IF(N717="snížená",J717,0)</f>
        <v>0</v>
      </c>
      <c r="BG717" s="190">
        <f>IF(N717="zákl. přenesená",J717,0)</f>
        <v>0</v>
      </c>
      <c r="BH717" s="190">
        <f>IF(N717="sníž. přenesená",J717,0)</f>
        <v>0</v>
      </c>
      <c r="BI717" s="190">
        <f>IF(N717="nulová",J717,0)</f>
        <v>0</v>
      </c>
      <c r="BJ717" s="20" t="s">
        <v>81</v>
      </c>
      <c r="BK717" s="190">
        <f>ROUND(I717*H717,2)</f>
        <v>0</v>
      </c>
      <c r="BL717" s="20" t="s">
        <v>344</v>
      </c>
      <c r="BM717" s="189" t="s">
        <v>1162</v>
      </c>
    </row>
    <row r="718" spans="1:65" s="2" customFormat="1" ht="58.5">
      <c r="A718" s="37"/>
      <c r="B718" s="38"/>
      <c r="C718" s="39"/>
      <c r="D718" s="198" t="s">
        <v>1073</v>
      </c>
      <c r="E718" s="39"/>
      <c r="F718" s="250" t="s">
        <v>1163</v>
      </c>
      <c r="G718" s="39"/>
      <c r="H718" s="39"/>
      <c r="I718" s="193"/>
      <c r="J718" s="39"/>
      <c r="K718" s="39"/>
      <c r="L718" s="42"/>
      <c r="M718" s="194"/>
      <c r="N718" s="195"/>
      <c r="O718" s="67"/>
      <c r="P718" s="67"/>
      <c r="Q718" s="67"/>
      <c r="R718" s="67"/>
      <c r="S718" s="67"/>
      <c r="T718" s="68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T718" s="20" t="s">
        <v>1073</v>
      </c>
      <c r="AU718" s="20" t="s">
        <v>83</v>
      </c>
    </row>
    <row r="719" spans="1:65" s="2" customFormat="1" ht="55.5" customHeight="1">
      <c r="A719" s="37"/>
      <c r="B719" s="38"/>
      <c r="C719" s="178" t="s">
        <v>1164</v>
      </c>
      <c r="D719" s="178" t="s">
        <v>240</v>
      </c>
      <c r="E719" s="179" t="s">
        <v>1165</v>
      </c>
      <c r="F719" s="180" t="s">
        <v>1166</v>
      </c>
      <c r="G719" s="181" t="s">
        <v>1167</v>
      </c>
      <c r="H719" s="251"/>
      <c r="I719" s="183"/>
      <c r="J719" s="184">
        <f>ROUND(I719*H719,2)</f>
        <v>0</v>
      </c>
      <c r="K719" s="180" t="s">
        <v>243</v>
      </c>
      <c r="L719" s="42"/>
      <c r="M719" s="185" t="s">
        <v>21</v>
      </c>
      <c r="N719" s="186" t="s">
        <v>44</v>
      </c>
      <c r="O719" s="67"/>
      <c r="P719" s="187">
        <f>O719*H719</f>
        <v>0</v>
      </c>
      <c r="Q719" s="187">
        <v>0</v>
      </c>
      <c r="R719" s="187">
        <f>Q719*H719</f>
        <v>0</v>
      </c>
      <c r="S719" s="187">
        <v>0</v>
      </c>
      <c r="T719" s="188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189" t="s">
        <v>344</v>
      </c>
      <c r="AT719" s="189" t="s">
        <v>240</v>
      </c>
      <c r="AU719" s="189" t="s">
        <v>83</v>
      </c>
      <c r="AY719" s="20" t="s">
        <v>238</v>
      </c>
      <c r="BE719" s="190">
        <f>IF(N719="základní",J719,0)</f>
        <v>0</v>
      </c>
      <c r="BF719" s="190">
        <f>IF(N719="snížená",J719,0)</f>
        <v>0</v>
      </c>
      <c r="BG719" s="190">
        <f>IF(N719="zákl. přenesená",J719,0)</f>
        <v>0</v>
      </c>
      <c r="BH719" s="190">
        <f>IF(N719="sníž. přenesená",J719,0)</f>
        <v>0</v>
      </c>
      <c r="BI719" s="190">
        <f>IF(N719="nulová",J719,0)</f>
        <v>0</v>
      </c>
      <c r="BJ719" s="20" t="s">
        <v>81</v>
      </c>
      <c r="BK719" s="190">
        <f>ROUND(I719*H719,2)</f>
        <v>0</v>
      </c>
      <c r="BL719" s="20" t="s">
        <v>344</v>
      </c>
      <c r="BM719" s="189" t="s">
        <v>1168</v>
      </c>
    </row>
    <row r="720" spans="1:65" s="2" customFormat="1">
      <c r="A720" s="37"/>
      <c r="B720" s="38"/>
      <c r="C720" s="39"/>
      <c r="D720" s="191" t="s">
        <v>246</v>
      </c>
      <c r="E720" s="39"/>
      <c r="F720" s="192" t="s">
        <v>1169</v>
      </c>
      <c r="G720" s="39"/>
      <c r="H720" s="39"/>
      <c r="I720" s="193"/>
      <c r="J720" s="39"/>
      <c r="K720" s="39"/>
      <c r="L720" s="42"/>
      <c r="M720" s="194"/>
      <c r="N720" s="195"/>
      <c r="O720" s="67"/>
      <c r="P720" s="67"/>
      <c r="Q720" s="67"/>
      <c r="R720" s="67"/>
      <c r="S720" s="67"/>
      <c r="T720" s="68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T720" s="20" t="s">
        <v>246</v>
      </c>
      <c r="AU720" s="20" t="s">
        <v>83</v>
      </c>
    </row>
    <row r="721" spans="1:65" s="12" customFormat="1" ht="22.9" customHeight="1">
      <c r="B721" s="162"/>
      <c r="C721" s="163"/>
      <c r="D721" s="164" t="s">
        <v>72</v>
      </c>
      <c r="E721" s="176" t="s">
        <v>1170</v>
      </c>
      <c r="F721" s="176" t="s">
        <v>1171</v>
      </c>
      <c r="G721" s="163"/>
      <c r="H721" s="163"/>
      <c r="I721" s="166"/>
      <c r="J721" s="177">
        <f>BK721</f>
        <v>0</v>
      </c>
      <c r="K721" s="163"/>
      <c r="L721" s="168"/>
      <c r="M721" s="169"/>
      <c r="N721" s="170"/>
      <c r="O721" s="170"/>
      <c r="P721" s="171">
        <f>SUM(P722:P776)</f>
        <v>0</v>
      </c>
      <c r="Q721" s="170"/>
      <c r="R721" s="171">
        <f>SUM(R722:R776)</f>
        <v>0.41118177999999994</v>
      </c>
      <c r="S721" s="170"/>
      <c r="T721" s="172">
        <f>SUM(T722:T776)</f>
        <v>0.23004129999999998</v>
      </c>
      <c r="AR721" s="173" t="s">
        <v>83</v>
      </c>
      <c r="AT721" s="174" t="s">
        <v>72</v>
      </c>
      <c r="AU721" s="174" t="s">
        <v>81</v>
      </c>
      <c r="AY721" s="173" t="s">
        <v>238</v>
      </c>
      <c r="BK721" s="175">
        <f>SUM(BK722:BK776)</f>
        <v>0</v>
      </c>
    </row>
    <row r="722" spans="1:65" s="2" customFormat="1" ht="24.2" customHeight="1">
      <c r="A722" s="37"/>
      <c r="B722" s="38"/>
      <c r="C722" s="178" t="s">
        <v>1172</v>
      </c>
      <c r="D722" s="178" t="s">
        <v>240</v>
      </c>
      <c r="E722" s="179" t="s">
        <v>1173</v>
      </c>
      <c r="F722" s="180" t="s">
        <v>1174</v>
      </c>
      <c r="G722" s="181" t="s">
        <v>103</v>
      </c>
      <c r="H722" s="182">
        <v>11.848000000000001</v>
      </c>
      <c r="I722" s="183"/>
      <c r="J722" s="184">
        <f>ROUND(I722*H722,2)</f>
        <v>0</v>
      </c>
      <c r="K722" s="180" t="s">
        <v>243</v>
      </c>
      <c r="L722" s="42"/>
      <c r="M722" s="185" t="s">
        <v>21</v>
      </c>
      <c r="N722" s="186" t="s">
        <v>44</v>
      </c>
      <c r="O722" s="67"/>
      <c r="P722" s="187">
        <f>O722*H722</f>
        <v>0</v>
      </c>
      <c r="Q722" s="187">
        <v>2.9999999999999997E-4</v>
      </c>
      <c r="R722" s="187">
        <f>Q722*H722</f>
        <v>3.5544000000000001E-3</v>
      </c>
      <c r="S722" s="187">
        <v>0</v>
      </c>
      <c r="T722" s="188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189" t="s">
        <v>344</v>
      </c>
      <c r="AT722" s="189" t="s">
        <v>240</v>
      </c>
      <c r="AU722" s="189" t="s">
        <v>83</v>
      </c>
      <c r="AY722" s="20" t="s">
        <v>238</v>
      </c>
      <c r="BE722" s="190">
        <f>IF(N722="základní",J722,0)</f>
        <v>0</v>
      </c>
      <c r="BF722" s="190">
        <f>IF(N722="snížená",J722,0)</f>
        <v>0</v>
      </c>
      <c r="BG722" s="190">
        <f>IF(N722="zákl. přenesená",J722,0)</f>
        <v>0</v>
      </c>
      <c r="BH722" s="190">
        <f>IF(N722="sníž. přenesená",J722,0)</f>
        <v>0</v>
      </c>
      <c r="BI722" s="190">
        <f>IF(N722="nulová",J722,0)</f>
        <v>0</v>
      </c>
      <c r="BJ722" s="20" t="s">
        <v>81</v>
      </c>
      <c r="BK722" s="190">
        <f>ROUND(I722*H722,2)</f>
        <v>0</v>
      </c>
      <c r="BL722" s="20" t="s">
        <v>344</v>
      </c>
      <c r="BM722" s="189" t="s">
        <v>1175</v>
      </c>
    </row>
    <row r="723" spans="1:65" s="2" customFormat="1">
      <c r="A723" s="37"/>
      <c r="B723" s="38"/>
      <c r="C723" s="39"/>
      <c r="D723" s="191" t="s">
        <v>246</v>
      </c>
      <c r="E723" s="39"/>
      <c r="F723" s="192" t="s">
        <v>1176</v>
      </c>
      <c r="G723" s="39"/>
      <c r="H723" s="39"/>
      <c r="I723" s="193"/>
      <c r="J723" s="39"/>
      <c r="K723" s="39"/>
      <c r="L723" s="42"/>
      <c r="M723" s="194"/>
      <c r="N723" s="195"/>
      <c r="O723" s="67"/>
      <c r="P723" s="67"/>
      <c r="Q723" s="67"/>
      <c r="R723" s="67"/>
      <c r="S723" s="67"/>
      <c r="T723" s="68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T723" s="20" t="s">
        <v>246</v>
      </c>
      <c r="AU723" s="20" t="s">
        <v>83</v>
      </c>
    </row>
    <row r="724" spans="1:65" s="14" customFormat="1">
      <c r="B724" s="207"/>
      <c r="C724" s="208"/>
      <c r="D724" s="198" t="s">
        <v>248</v>
      </c>
      <c r="E724" s="209" t="s">
        <v>21</v>
      </c>
      <c r="F724" s="210" t="s">
        <v>179</v>
      </c>
      <c r="G724" s="208"/>
      <c r="H724" s="211">
        <v>11.848000000000001</v>
      </c>
      <c r="I724" s="212"/>
      <c r="J724" s="208"/>
      <c r="K724" s="208"/>
      <c r="L724" s="213"/>
      <c r="M724" s="214"/>
      <c r="N724" s="215"/>
      <c r="O724" s="215"/>
      <c r="P724" s="215"/>
      <c r="Q724" s="215"/>
      <c r="R724" s="215"/>
      <c r="S724" s="215"/>
      <c r="T724" s="216"/>
      <c r="AT724" s="217" t="s">
        <v>248</v>
      </c>
      <c r="AU724" s="217" t="s">
        <v>83</v>
      </c>
      <c r="AV724" s="14" t="s">
        <v>83</v>
      </c>
      <c r="AW724" s="14" t="s">
        <v>34</v>
      </c>
      <c r="AX724" s="14" t="s">
        <v>81</v>
      </c>
      <c r="AY724" s="217" t="s">
        <v>238</v>
      </c>
    </row>
    <row r="725" spans="1:65" s="2" customFormat="1" ht="37.9" customHeight="1">
      <c r="A725" s="37"/>
      <c r="B725" s="38"/>
      <c r="C725" s="178" t="s">
        <v>1177</v>
      </c>
      <c r="D725" s="178" t="s">
        <v>240</v>
      </c>
      <c r="E725" s="179" t="s">
        <v>1178</v>
      </c>
      <c r="F725" s="180" t="s">
        <v>1179</v>
      </c>
      <c r="G725" s="181" t="s">
        <v>103</v>
      </c>
      <c r="H725" s="182">
        <v>5.7709999999999999</v>
      </c>
      <c r="I725" s="183"/>
      <c r="J725" s="184">
        <f>ROUND(I725*H725,2)</f>
        <v>0</v>
      </c>
      <c r="K725" s="180" t="s">
        <v>243</v>
      </c>
      <c r="L725" s="42"/>
      <c r="M725" s="185" t="s">
        <v>21</v>
      </c>
      <c r="N725" s="186" t="s">
        <v>44</v>
      </c>
      <c r="O725" s="67"/>
      <c r="P725" s="187">
        <f>O725*H725</f>
        <v>0</v>
      </c>
      <c r="Q725" s="187">
        <v>7.5799999999999999E-3</v>
      </c>
      <c r="R725" s="187">
        <f>Q725*H725</f>
        <v>4.3744180000000001E-2</v>
      </c>
      <c r="S725" s="187">
        <v>0</v>
      </c>
      <c r="T725" s="188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189" t="s">
        <v>344</v>
      </c>
      <c r="AT725" s="189" t="s">
        <v>240</v>
      </c>
      <c r="AU725" s="189" t="s">
        <v>83</v>
      </c>
      <c r="AY725" s="20" t="s">
        <v>238</v>
      </c>
      <c r="BE725" s="190">
        <f>IF(N725="základní",J725,0)</f>
        <v>0</v>
      </c>
      <c r="BF725" s="190">
        <f>IF(N725="snížená",J725,0)</f>
        <v>0</v>
      </c>
      <c r="BG725" s="190">
        <f>IF(N725="zákl. přenesená",J725,0)</f>
        <v>0</v>
      </c>
      <c r="BH725" s="190">
        <f>IF(N725="sníž. přenesená",J725,0)</f>
        <v>0</v>
      </c>
      <c r="BI725" s="190">
        <f>IF(N725="nulová",J725,0)</f>
        <v>0</v>
      </c>
      <c r="BJ725" s="20" t="s">
        <v>81</v>
      </c>
      <c r="BK725" s="190">
        <f>ROUND(I725*H725,2)</f>
        <v>0</v>
      </c>
      <c r="BL725" s="20" t="s">
        <v>344</v>
      </c>
      <c r="BM725" s="189" t="s">
        <v>1180</v>
      </c>
    </row>
    <row r="726" spans="1:65" s="2" customFormat="1">
      <c r="A726" s="37"/>
      <c r="B726" s="38"/>
      <c r="C726" s="39"/>
      <c r="D726" s="191" t="s">
        <v>246</v>
      </c>
      <c r="E726" s="39"/>
      <c r="F726" s="192" t="s">
        <v>1181</v>
      </c>
      <c r="G726" s="39"/>
      <c r="H726" s="39"/>
      <c r="I726" s="193"/>
      <c r="J726" s="39"/>
      <c r="K726" s="39"/>
      <c r="L726" s="42"/>
      <c r="M726" s="194"/>
      <c r="N726" s="195"/>
      <c r="O726" s="67"/>
      <c r="P726" s="67"/>
      <c r="Q726" s="67"/>
      <c r="R726" s="67"/>
      <c r="S726" s="67"/>
      <c r="T726" s="68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T726" s="20" t="s">
        <v>246</v>
      </c>
      <c r="AU726" s="20" t="s">
        <v>83</v>
      </c>
    </row>
    <row r="727" spans="1:65" s="13" customFormat="1">
      <c r="B727" s="196"/>
      <c r="C727" s="197"/>
      <c r="D727" s="198" t="s">
        <v>248</v>
      </c>
      <c r="E727" s="199" t="s">
        <v>21</v>
      </c>
      <c r="F727" s="200" t="s">
        <v>501</v>
      </c>
      <c r="G727" s="197"/>
      <c r="H727" s="199" t="s">
        <v>21</v>
      </c>
      <c r="I727" s="201"/>
      <c r="J727" s="197"/>
      <c r="K727" s="197"/>
      <c r="L727" s="202"/>
      <c r="M727" s="203"/>
      <c r="N727" s="204"/>
      <c r="O727" s="204"/>
      <c r="P727" s="204"/>
      <c r="Q727" s="204"/>
      <c r="R727" s="204"/>
      <c r="S727" s="204"/>
      <c r="T727" s="205"/>
      <c r="AT727" s="206" t="s">
        <v>248</v>
      </c>
      <c r="AU727" s="206" t="s">
        <v>83</v>
      </c>
      <c r="AV727" s="13" t="s">
        <v>81</v>
      </c>
      <c r="AW727" s="13" t="s">
        <v>34</v>
      </c>
      <c r="AX727" s="13" t="s">
        <v>73</v>
      </c>
      <c r="AY727" s="206" t="s">
        <v>238</v>
      </c>
    </row>
    <row r="728" spans="1:65" s="14" customFormat="1">
      <c r="B728" s="207"/>
      <c r="C728" s="208"/>
      <c r="D728" s="198" t="s">
        <v>248</v>
      </c>
      <c r="E728" s="209" t="s">
        <v>21</v>
      </c>
      <c r="F728" s="210" t="s">
        <v>1055</v>
      </c>
      <c r="G728" s="208"/>
      <c r="H728" s="211">
        <v>5.7709999999999999</v>
      </c>
      <c r="I728" s="212"/>
      <c r="J728" s="208"/>
      <c r="K728" s="208"/>
      <c r="L728" s="213"/>
      <c r="M728" s="214"/>
      <c r="N728" s="215"/>
      <c r="O728" s="215"/>
      <c r="P728" s="215"/>
      <c r="Q728" s="215"/>
      <c r="R728" s="215"/>
      <c r="S728" s="215"/>
      <c r="T728" s="216"/>
      <c r="AT728" s="217" t="s">
        <v>248</v>
      </c>
      <c r="AU728" s="217" t="s">
        <v>83</v>
      </c>
      <c r="AV728" s="14" t="s">
        <v>83</v>
      </c>
      <c r="AW728" s="14" t="s">
        <v>34</v>
      </c>
      <c r="AX728" s="14" t="s">
        <v>81</v>
      </c>
      <c r="AY728" s="217" t="s">
        <v>238</v>
      </c>
    </row>
    <row r="729" spans="1:65" s="2" customFormat="1" ht="24.2" customHeight="1">
      <c r="A729" s="37"/>
      <c r="B729" s="38"/>
      <c r="C729" s="178" t="s">
        <v>1182</v>
      </c>
      <c r="D729" s="178" t="s">
        <v>240</v>
      </c>
      <c r="E729" s="179" t="s">
        <v>1183</v>
      </c>
      <c r="F729" s="180" t="s">
        <v>1184</v>
      </c>
      <c r="G729" s="181" t="s">
        <v>145</v>
      </c>
      <c r="H729" s="182">
        <v>8.1</v>
      </c>
      <c r="I729" s="183"/>
      <c r="J729" s="184">
        <f>ROUND(I729*H729,2)</f>
        <v>0</v>
      </c>
      <c r="K729" s="180" t="s">
        <v>243</v>
      </c>
      <c r="L729" s="42"/>
      <c r="M729" s="185" t="s">
        <v>21</v>
      </c>
      <c r="N729" s="186" t="s">
        <v>44</v>
      </c>
      <c r="O729" s="67"/>
      <c r="P729" s="187">
        <f>O729*H729</f>
        <v>0</v>
      </c>
      <c r="Q729" s="187">
        <v>0</v>
      </c>
      <c r="R729" s="187">
        <f>Q729*H729</f>
        <v>0</v>
      </c>
      <c r="S729" s="187">
        <v>3.2499999999999999E-3</v>
      </c>
      <c r="T729" s="188">
        <f>S729*H729</f>
        <v>2.6324999999999998E-2</v>
      </c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R729" s="189" t="s">
        <v>344</v>
      </c>
      <c r="AT729" s="189" t="s">
        <v>240</v>
      </c>
      <c r="AU729" s="189" t="s">
        <v>83</v>
      </c>
      <c r="AY729" s="20" t="s">
        <v>238</v>
      </c>
      <c r="BE729" s="190">
        <f>IF(N729="základní",J729,0)</f>
        <v>0</v>
      </c>
      <c r="BF729" s="190">
        <f>IF(N729="snížená",J729,0)</f>
        <v>0</v>
      </c>
      <c r="BG729" s="190">
        <f>IF(N729="zákl. přenesená",J729,0)</f>
        <v>0</v>
      </c>
      <c r="BH729" s="190">
        <f>IF(N729="sníž. přenesená",J729,0)</f>
        <v>0</v>
      </c>
      <c r="BI729" s="190">
        <f>IF(N729="nulová",J729,0)</f>
        <v>0</v>
      </c>
      <c r="BJ729" s="20" t="s">
        <v>81</v>
      </c>
      <c r="BK729" s="190">
        <f>ROUND(I729*H729,2)</f>
        <v>0</v>
      </c>
      <c r="BL729" s="20" t="s">
        <v>344</v>
      </c>
      <c r="BM729" s="189" t="s">
        <v>1185</v>
      </c>
    </row>
    <row r="730" spans="1:65" s="2" customFormat="1">
      <c r="A730" s="37"/>
      <c r="B730" s="38"/>
      <c r="C730" s="39"/>
      <c r="D730" s="191" t="s">
        <v>246</v>
      </c>
      <c r="E730" s="39"/>
      <c r="F730" s="192" t="s">
        <v>1186</v>
      </c>
      <c r="G730" s="39"/>
      <c r="H730" s="39"/>
      <c r="I730" s="193"/>
      <c r="J730" s="39"/>
      <c r="K730" s="39"/>
      <c r="L730" s="42"/>
      <c r="M730" s="194"/>
      <c r="N730" s="195"/>
      <c r="O730" s="67"/>
      <c r="P730" s="67"/>
      <c r="Q730" s="67"/>
      <c r="R730" s="67"/>
      <c r="S730" s="67"/>
      <c r="T730" s="68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T730" s="20" t="s">
        <v>246</v>
      </c>
      <c r="AU730" s="20" t="s">
        <v>83</v>
      </c>
    </row>
    <row r="731" spans="1:65" s="13" customFormat="1">
      <c r="B731" s="196"/>
      <c r="C731" s="197"/>
      <c r="D731" s="198" t="s">
        <v>248</v>
      </c>
      <c r="E731" s="199" t="s">
        <v>21</v>
      </c>
      <c r="F731" s="200" t="s">
        <v>501</v>
      </c>
      <c r="G731" s="197"/>
      <c r="H731" s="199" t="s">
        <v>21</v>
      </c>
      <c r="I731" s="201"/>
      <c r="J731" s="197"/>
      <c r="K731" s="197"/>
      <c r="L731" s="202"/>
      <c r="M731" s="203"/>
      <c r="N731" s="204"/>
      <c r="O731" s="204"/>
      <c r="P731" s="204"/>
      <c r="Q731" s="204"/>
      <c r="R731" s="204"/>
      <c r="S731" s="204"/>
      <c r="T731" s="205"/>
      <c r="AT731" s="206" t="s">
        <v>248</v>
      </c>
      <c r="AU731" s="206" t="s">
        <v>83</v>
      </c>
      <c r="AV731" s="13" t="s">
        <v>81</v>
      </c>
      <c r="AW731" s="13" t="s">
        <v>34</v>
      </c>
      <c r="AX731" s="13" t="s">
        <v>73</v>
      </c>
      <c r="AY731" s="206" t="s">
        <v>238</v>
      </c>
    </row>
    <row r="732" spans="1:65" s="14" customFormat="1">
      <c r="B732" s="207"/>
      <c r="C732" s="208"/>
      <c r="D732" s="198" t="s">
        <v>248</v>
      </c>
      <c r="E732" s="209" t="s">
        <v>21</v>
      </c>
      <c r="F732" s="210" t="s">
        <v>1187</v>
      </c>
      <c r="G732" s="208"/>
      <c r="H732" s="211">
        <v>8.1</v>
      </c>
      <c r="I732" s="212"/>
      <c r="J732" s="208"/>
      <c r="K732" s="208"/>
      <c r="L732" s="213"/>
      <c r="M732" s="214"/>
      <c r="N732" s="215"/>
      <c r="O732" s="215"/>
      <c r="P732" s="215"/>
      <c r="Q732" s="215"/>
      <c r="R732" s="215"/>
      <c r="S732" s="215"/>
      <c r="T732" s="216"/>
      <c r="AT732" s="217" t="s">
        <v>248</v>
      </c>
      <c r="AU732" s="217" t="s">
        <v>83</v>
      </c>
      <c r="AV732" s="14" t="s">
        <v>83</v>
      </c>
      <c r="AW732" s="14" t="s">
        <v>34</v>
      </c>
      <c r="AX732" s="14" t="s">
        <v>81</v>
      </c>
      <c r="AY732" s="217" t="s">
        <v>238</v>
      </c>
    </row>
    <row r="733" spans="1:65" s="2" customFormat="1" ht="37.9" customHeight="1">
      <c r="A733" s="37"/>
      <c r="B733" s="38"/>
      <c r="C733" s="178" t="s">
        <v>1188</v>
      </c>
      <c r="D733" s="178" t="s">
        <v>240</v>
      </c>
      <c r="E733" s="179" t="s">
        <v>1189</v>
      </c>
      <c r="F733" s="180" t="s">
        <v>1190</v>
      </c>
      <c r="G733" s="181" t="s">
        <v>145</v>
      </c>
      <c r="H733" s="182">
        <v>19.878</v>
      </c>
      <c r="I733" s="183"/>
      <c r="J733" s="184">
        <f>ROUND(I733*H733,2)</f>
        <v>0</v>
      </c>
      <c r="K733" s="180" t="s">
        <v>243</v>
      </c>
      <c r="L733" s="42"/>
      <c r="M733" s="185" t="s">
        <v>21</v>
      </c>
      <c r="N733" s="186" t="s">
        <v>44</v>
      </c>
      <c r="O733" s="67"/>
      <c r="P733" s="187">
        <f>O733*H733</f>
        <v>0</v>
      </c>
      <c r="Q733" s="187">
        <v>5.8E-4</v>
      </c>
      <c r="R733" s="187">
        <f>Q733*H733</f>
        <v>1.152924E-2</v>
      </c>
      <c r="S733" s="187">
        <v>0</v>
      </c>
      <c r="T733" s="188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189" t="s">
        <v>344</v>
      </c>
      <c r="AT733" s="189" t="s">
        <v>240</v>
      </c>
      <c r="AU733" s="189" t="s">
        <v>83</v>
      </c>
      <c r="AY733" s="20" t="s">
        <v>238</v>
      </c>
      <c r="BE733" s="190">
        <f>IF(N733="základní",J733,0)</f>
        <v>0</v>
      </c>
      <c r="BF733" s="190">
        <f>IF(N733="snížená",J733,0)</f>
        <v>0</v>
      </c>
      <c r="BG733" s="190">
        <f>IF(N733="zákl. přenesená",J733,0)</f>
        <v>0</v>
      </c>
      <c r="BH733" s="190">
        <f>IF(N733="sníž. přenesená",J733,0)</f>
        <v>0</v>
      </c>
      <c r="BI733" s="190">
        <f>IF(N733="nulová",J733,0)</f>
        <v>0</v>
      </c>
      <c r="BJ733" s="20" t="s">
        <v>81</v>
      </c>
      <c r="BK733" s="190">
        <f>ROUND(I733*H733,2)</f>
        <v>0</v>
      </c>
      <c r="BL733" s="20" t="s">
        <v>344</v>
      </c>
      <c r="BM733" s="189" t="s">
        <v>1191</v>
      </c>
    </row>
    <row r="734" spans="1:65" s="2" customFormat="1">
      <c r="A734" s="37"/>
      <c r="B734" s="38"/>
      <c r="C734" s="39"/>
      <c r="D734" s="191" t="s">
        <v>246</v>
      </c>
      <c r="E734" s="39"/>
      <c r="F734" s="192" t="s">
        <v>1192</v>
      </c>
      <c r="G734" s="39"/>
      <c r="H734" s="39"/>
      <c r="I734" s="193"/>
      <c r="J734" s="39"/>
      <c r="K734" s="39"/>
      <c r="L734" s="42"/>
      <c r="M734" s="194"/>
      <c r="N734" s="195"/>
      <c r="O734" s="67"/>
      <c r="P734" s="67"/>
      <c r="Q734" s="67"/>
      <c r="R734" s="67"/>
      <c r="S734" s="67"/>
      <c r="T734" s="68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T734" s="20" t="s">
        <v>246</v>
      </c>
      <c r="AU734" s="20" t="s">
        <v>83</v>
      </c>
    </row>
    <row r="735" spans="1:65" s="13" customFormat="1">
      <c r="B735" s="196"/>
      <c r="C735" s="197"/>
      <c r="D735" s="198" t="s">
        <v>248</v>
      </c>
      <c r="E735" s="199" t="s">
        <v>21</v>
      </c>
      <c r="F735" s="200" t="s">
        <v>460</v>
      </c>
      <c r="G735" s="197"/>
      <c r="H735" s="199" t="s">
        <v>21</v>
      </c>
      <c r="I735" s="201"/>
      <c r="J735" s="197"/>
      <c r="K735" s="197"/>
      <c r="L735" s="202"/>
      <c r="M735" s="203"/>
      <c r="N735" s="204"/>
      <c r="O735" s="204"/>
      <c r="P735" s="204"/>
      <c r="Q735" s="204"/>
      <c r="R735" s="204"/>
      <c r="S735" s="204"/>
      <c r="T735" s="205"/>
      <c r="AT735" s="206" t="s">
        <v>248</v>
      </c>
      <c r="AU735" s="206" t="s">
        <v>83</v>
      </c>
      <c r="AV735" s="13" t="s">
        <v>81</v>
      </c>
      <c r="AW735" s="13" t="s">
        <v>34</v>
      </c>
      <c r="AX735" s="13" t="s">
        <v>73</v>
      </c>
      <c r="AY735" s="206" t="s">
        <v>238</v>
      </c>
    </row>
    <row r="736" spans="1:65" s="14" customFormat="1">
      <c r="B736" s="207"/>
      <c r="C736" s="208"/>
      <c r="D736" s="198" t="s">
        <v>248</v>
      </c>
      <c r="E736" s="209" t="s">
        <v>21</v>
      </c>
      <c r="F736" s="210" t="s">
        <v>1193</v>
      </c>
      <c r="G736" s="208"/>
      <c r="H736" s="211">
        <v>5.07</v>
      </c>
      <c r="I736" s="212"/>
      <c r="J736" s="208"/>
      <c r="K736" s="208"/>
      <c r="L736" s="213"/>
      <c r="M736" s="214"/>
      <c r="N736" s="215"/>
      <c r="O736" s="215"/>
      <c r="P736" s="215"/>
      <c r="Q736" s="215"/>
      <c r="R736" s="215"/>
      <c r="S736" s="215"/>
      <c r="T736" s="216"/>
      <c r="AT736" s="217" t="s">
        <v>248</v>
      </c>
      <c r="AU736" s="217" t="s">
        <v>83</v>
      </c>
      <c r="AV736" s="14" t="s">
        <v>83</v>
      </c>
      <c r="AW736" s="14" t="s">
        <v>34</v>
      </c>
      <c r="AX736" s="14" t="s">
        <v>73</v>
      </c>
      <c r="AY736" s="217" t="s">
        <v>238</v>
      </c>
    </row>
    <row r="737" spans="1:65" s="13" customFormat="1">
      <c r="B737" s="196"/>
      <c r="C737" s="197"/>
      <c r="D737" s="198" t="s">
        <v>248</v>
      </c>
      <c r="E737" s="199" t="s">
        <v>21</v>
      </c>
      <c r="F737" s="200" t="s">
        <v>501</v>
      </c>
      <c r="G737" s="197"/>
      <c r="H737" s="199" t="s">
        <v>21</v>
      </c>
      <c r="I737" s="201"/>
      <c r="J737" s="197"/>
      <c r="K737" s="197"/>
      <c r="L737" s="202"/>
      <c r="M737" s="203"/>
      <c r="N737" s="204"/>
      <c r="O737" s="204"/>
      <c r="P737" s="204"/>
      <c r="Q737" s="204"/>
      <c r="R737" s="204"/>
      <c r="S737" s="204"/>
      <c r="T737" s="205"/>
      <c r="AT737" s="206" t="s">
        <v>248</v>
      </c>
      <c r="AU737" s="206" t="s">
        <v>83</v>
      </c>
      <c r="AV737" s="13" t="s">
        <v>81</v>
      </c>
      <c r="AW737" s="13" t="s">
        <v>34</v>
      </c>
      <c r="AX737" s="13" t="s">
        <v>73</v>
      </c>
      <c r="AY737" s="206" t="s">
        <v>238</v>
      </c>
    </row>
    <row r="738" spans="1:65" s="14" customFormat="1">
      <c r="B738" s="207"/>
      <c r="C738" s="208"/>
      <c r="D738" s="198" t="s">
        <v>248</v>
      </c>
      <c r="E738" s="209" t="s">
        <v>21</v>
      </c>
      <c r="F738" s="210" t="s">
        <v>1187</v>
      </c>
      <c r="G738" s="208"/>
      <c r="H738" s="211">
        <v>8.1</v>
      </c>
      <c r="I738" s="212"/>
      <c r="J738" s="208"/>
      <c r="K738" s="208"/>
      <c r="L738" s="213"/>
      <c r="M738" s="214"/>
      <c r="N738" s="215"/>
      <c r="O738" s="215"/>
      <c r="P738" s="215"/>
      <c r="Q738" s="215"/>
      <c r="R738" s="215"/>
      <c r="S738" s="215"/>
      <c r="T738" s="216"/>
      <c r="AT738" s="217" t="s">
        <v>248</v>
      </c>
      <c r="AU738" s="217" t="s">
        <v>83</v>
      </c>
      <c r="AV738" s="14" t="s">
        <v>83</v>
      </c>
      <c r="AW738" s="14" t="s">
        <v>34</v>
      </c>
      <c r="AX738" s="14" t="s">
        <v>73</v>
      </c>
      <c r="AY738" s="217" t="s">
        <v>238</v>
      </c>
    </row>
    <row r="739" spans="1:65" s="13" customFormat="1">
      <c r="B739" s="196"/>
      <c r="C739" s="197"/>
      <c r="D739" s="198" t="s">
        <v>248</v>
      </c>
      <c r="E739" s="199" t="s">
        <v>21</v>
      </c>
      <c r="F739" s="200" t="s">
        <v>462</v>
      </c>
      <c r="G739" s="197"/>
      <c r="H739" s="199" t="s">
        <v>21</v>
      </c>
      <c r="I739" s="201"/>
      <c r="J739" s="197"/>
      <c r="K739" s="197"/>
      <c r="L739" s="202"/>
      <c r="M739" s="203"/>
      <c r="N739" s="204"/>
      <c r="O739" s="204"/>
      <c r="P739" s="204"/>
      <c r="Q739" s="204"/>
      <c r="R739" s="204"/>
      <c r="S739" s="204"/>
      <c r="T739" s="205"/>
      <c r="AT739" s="206" t="s">
        <v>248</v>
      </c>
      <c r="AU739" s="206" t="s">
        <v>83</v>
      </c>
      <c r="AV739" s="13" t="s">
        <v>81</v>
      </c>
      <c r="AW739" s="13" t="s">
        <v>34</v>
      </c>
      <c r="AX739" s="13" t="s">
        <v>73</v>
      </c>
      <c r="AY739" s="206" t="s">
        <v>238</v>
      </c>
    </row>
    <row r="740" spans="1:65" s="14" customFormat="1">
      <c r="B740" s="207"/>
      <c r="C740" s="208"/>
      <c r="D740" s="198" t="s">
        <v>248</v>
      </c>
      <c r="E740" s="209" t="s">
        <v>21</v>
      </c>
      <c r="F740" s="210" t="s">
        <v>1194</v>
      </c>
      <c r="G740" s="208"/>
      <c r="H740" s="211">
        <v>6.7080000000000002</v>
      </c>
      <c r="I740" s="212"/>
      <c r="J740" s="208"/>
      <c r="K740" s="208"/>
      <c r="L740" s="213"/>
      <c r="M740" s="214"/>
      <c r="N740" s="215"/>
      <c r="O740" s="215"/>
      <c r="P740" s="215"/>
      <c r="Q740" s="215"/>
      <c r="R740" s="215"/>
      <c r="S740" s="215"/>
      <c r="T740" s="216"/>
      <c r="AT740" s="217" t="s">
        <v>248</v>
      </c>
      <c r="AU740" s="217" t="s">
        <v>83</v>
      </c>
      <c r="AV740" s="14" t="s">
        <v>83</v>
      </c>
      <c r="AW740" s="14" t="s">
        <v>34</v>
      </c>
      <c r="AX740" s="14" t="s">
        <v>73</v>
      </c>
      <c r="AY740" s="217" t="s">
        <v>238</v>
      </c>
    </row>
    <row r="741" spans="1:65" s="15" customFormat="1">
      <c r="B741" s="218"/>
      <c r="C741" s="219"/>
      <c r="D741" s="198" t="s">
        <v>248</v>
      </c>
      <c r="E741" s="220" t="s">
        <v>123</v>
      </c>
      <c r="F741" s="221" t="s">
        <v>257</v>
      </c>
      <c r="G741" s="219"/>
      <c r="H741" s="222">
        <v>19.878</v>
      </c>
      <c r="I741" s="223"/>
      <c r="J741" s="219"/>
      <c r="K741" s="219"/>
      <c r="L741" s="224"/>
      <c r="M741" s="225"/>
      <c r="N741" s="226"/>
      <c r="O741" s="226"/>
      <c r="P741" s="226"/>
      <c r="Q741" s="226"/>
      <c r="R741" s="226"/>
      <c r="S741" s="226"/>
      <c r="T741" s="227"/>
      <c r="AT741" s="228" t="s">
        <v>248</v>
      </c>
      <c r="AU741" s="228" t="s">
        <v>83</v>
      </c>
      <c r="AV741" s="15" t="s">
        <v>258</v>
      </c>
      <c r="AW741" s="15" t="s">
        <v>34</v>
      </c>
      <c r="AX741" s="15" t="s">
        <v>73</v>
      </c>
      <c r="AY741" s="228" t="s">
        <v>238</v>
      </c>
    </row>
    <row r="742" spans="1:65" s="16" customFormat="1">
      <c r="B742" s="229"/>
      <c r="C742" s="230"/>
      <c r="D742" s="198" t="s">
        <v>248</v>
      </c>
      <c r="E742" s="231" t="s">
        <v>21</v>
      </c>
      <c r="F742" s="232" t="s">
        <v>259</v>
      </c>
      <c r="G742" s="230"/>
      <c r="H742" s="233">
        <v>19.878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AT742" s="239" t="s">
        <v>248</v>
      </c>
      <c r="AU742" s="239" t="s">
        <v>83</v>
      </c>
      <c r="AV742" s="16" t="s">
        <v>244</v>
      </c>
      <c r="AW742" s="16" t="s">
        <v>34</v>
      </c>
      <c r="AX742" s="16" t="s">
        <v>81</v>
      </c>
      <c r="AY742" s="239" t="s">
        <v>238</v>
      </c>
    </row>
    <row r="743" spans="1:65" s="2" customFormat="1" ht="24.2" customHeight="1">
      <c r="A743" s="37"/>
      <c r="B743" s="38"/>
      <c r="C743" s="240" t="s">
        <v>1195</v>
      </c>
      <c r="D743" s="240" t="s">
        <v>440</v>
      </c>
      <c r="E743" s="241" t="s">
        <v>1196</v>
      </c>
      <c r="F743" s="242" t="s">
        <v>1197</v>
      </c>
      <c r="G743" s="243" t="s">
        <v>145</v>
      </c>
      <c r="H743" s="244">
        <v>21.866</v>
      </c>
      <c r="I743" s="245"/>
      <c r="J743" s="246">
        <f>ROUND(I743*H743,2)</f>
        <v>0</v>
      </c>
      <c r="K743" s="242" t="s">
        <v>21</v>
      </c>
      <c r="L743" s="247"/>
      <c r="M743" s="248" t="s">
        <v>21</v>
      </c>
      <c r="N743" s="249" t="s">
        <v>44</v>
      </c>
      <c r="O743" s="67"/>
      <c r="P743" s="187">
        <f>O743*H743</f>
        <v>0</v>
      </c>
      <c r="Q743" s="187">
        <v>1.2999999999999999E-3</v>
      </c>
      <c r="R743" s="187">
        <f>Q743*H743</f>
        <v>2.8425799999999998E-2</v>
      </c>
      <c r="S743" s="187">
        <v>0</v>
      </c>
      <c r="T743" s="188">
        <f>S743*H743</f>
        <v>0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189" t="s">
        <v>450</v>
      </c>
      <c r="AT743" s="189" t="s">
        <v>440</v>
      </c>
      <c r="AU743" s="189" t="s">
        <v>83</v>
      </c>
      <c r="AY743" s="20" t="s">
        <v>238</v>
      </c>
      <c r="BE743" s="190">
        <f>IF(N743="základní",J743,0)</f>
        <v>0</v>
      </c>
      <c r="BF743" s="190">
        <f>IF(N743="snížená",J743,0)</f>
        <v>0</v>
      </c>
      <c r="BG743" s="190">
        <f>IF(N743="zákl. přenesená",J743,0)</f>
        <v>0</v>
      </c>
      <c r="BH743" s="190">
        <f>IF(N743="sníž. přenesená",J743,0)</f>
        <v>0</v>
      </c>
      <c r="BI743" s="190">
        <f>IF(N743="nulová",J743,0)</f>
        <v>0</v>
      </c>
      <c r="BJ743" s="20" t="s">
        <v>81</v>
      </c>
      <c r="BK743" s="190">
        <f>ROUND(I743*H743,2)</f>
        <v>0</v>
      </c>
      <c r="BL743" s="20" t="s">
        <v>344</v>
      </c>
      <c r="BM743" s="189" t="s">
        <v>1198</v>
      </c>
    </row>
    <row r="744" spans="1:65" s="14" customFormat="1">
      <c r="B744" s="207"/>
      <c r="C744" s="208"/>
      <c r="D744" s="198" t="s">
        <v>248</v>
      </c>
      <c r="E744" s="209" t="s">
        <v>21</v>
      </c>
      <c r="F744" s="210" t="s">
        <v>1199</v>
      </c>
      <c r="G744" s="208"/>
      <c r="H744" s="211">
        <v>21.866</v>
      </c>
      <c r="I744" s="212"/>
      <c r="J744" s="208"/>
      <c r="K744" s="208"/>
      <c r="L744" s="213"/>
      <c r="M744" s="214"/>
      <c r="N744" s="215"/>
      <c r="O744" s="215"/>
      <c r="P744" s="215"/>
      <c r="Q744" s="215"/>
      <c r="R744" s="215"/>
      <c r="S744" s="215"/>
      <c r="T744" s="216"/>
      <c r="AT744" s="217" t="s">
        <v>248</v>
      </c>
      <c r="AU744" s="217" t="s">
        <v>83</v>
      </c>
      <c r="AV744" s="14" t="s">
        <v>83</v>
      </c>
      <c r="AW744" s="14" t="s">
        <v>34</v>
      </c>
      <c r="AX744" s="14" t="s">
        <v>81</v>
      </c>
      <c r="AY744" s="217" t="s">
        <v>238</v>
      </c>
    </row>
    <row r="745" spans="1:65" s="2" customFormat="1" ht="16.5" customHeight="1">
      <c r="A745" s="37"/>
      <c r="B745" s="38"/>
      <c r="C745" s="178" t="s">
        <v>1200</v>
      </c>
      <c r="D745" s="178" t="s">
        <v>240</v>
      </c>
      <c r="E745" s="179" t="s">
        <v>1201</v>
      </c>
      <c r="F745" s="180" t="s">
        <v>1202</v>
      </c>
      <c r="G745" s="181" t="s">
        <v>103</v>
      </c>
      <c r="H745" s="182">
        <v>5.7709999999999999</v>
      </c>
      <c r="I745" s="183"/>
      <c r="J745" s="184">
        <f>ROUND(I745*H745,2)</f>
        <v>0</v>
      </c>
      <c r="K745" s="180" t="s">
        <v>243</v>
      </c>
      <c r="L745" s="42"/>
      <c r="M745" s="185" t="s">
        <v>21</v>
      </c>
      <c r="N745" s="186" t="s">
        <v>44</v>
      </c>
      <c r="O745" s="67"/>
      <c r="P745" s="187">
        <f>O745*H745</f>
        <v>0</v>
      </c>
      <c r="Q745" s="187">
        <v>0</v>
      </c>
      <c r="R745" s="187">
        <f>Q745*H745</f>
        <v>0</v>
      </c>
      <c r="S745" s="187">
        <v>3.5299999999999998E-2</v>
      </c>
      <c r="T745" s="188">
        <f>S745*H745</f>
        <v>0.20371629999999999</v>
      </c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R745" s="189" t="s">
        <v>344</v>
      </c>
      <c r="AT745" s="189" t="s">
        <v>240</v>
      </c>
      <c r="AU745" s="189" t="s">
        <v>83</v>
      </c>
      <c r="AY745" s="20" t="s">
        <v>238</v>
      </c>
      <c r="BE745" s="190">
        <f>IF(N745="základní",J745,0)</f>
        <v>0</v>
      </c>
      <c r="BF745" s="190">
        <f>IF(N745="snížená",J745,0)</f>
        <v>0</v>
      </c>
      <c r="BG745" s="190">
        <f>IF(N745="zákl. přenesená",J745,0)</f>
        <v>0</v>
      </c>
      <c r="BH745" s="190">
        <f>IF(N745="sníž. přenesená",J745,0)</f>
        <v>0</v>
      </c>
      <c r="BI745" s="190">
        <f>IF(N745="nulová",J745,0)</f>
        <v>0</v>
      </c>
      <c r="BJ745" s="20" t="s">
        <v>81</v>
      </c>
      <c r="BK745" s="190">
        <f>ROUND(I745*H745,2)</f>
        <v>0</v>
      </c>
      <c r="BL745" s="20" t="s">
        <v>344</v>
      </c>
      <c r="BM745" s="189" t="s">
        <v>1203</v>
      </c>
    </row>
    <row r="746" spans="1:65" s="2" customFormat="1">
      <c r="A746" s="37"/>
      <c r="B746" s="38"/>
      <c r="C746" s="39"/>
      <c r="D746" s="191" t="s">
        <v>246</v>
      </c>
      <c r="E746" s="39"/>
      <c r="F746" s="192" t="s">
        <v>1204</v>
      </c>
      <c r="G746" s="39"/>
      <c r="H746" s="39"/>
      <c r="I746" s="193"/>
      <c r="J746" s="39"/>
      <c r="K746" s="39"/>
      <c r="L746" s="42"/>
      <c r="M746" s="194"/>
      <c r="N746" s="195"/>
      <c r="O746" s="67"/>
      <c r="P746" s="67"/>
      <c r="Q746" s="67"/>
      <c r="R746" s="67"/>
      <c r="S746" s="67"/>
      <c r="T746" s="68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T746" s="20" t="s">
        <v>246</v>
      </c>
      <c r="AU746" s="20" t="s">
        <v>83</v>
      </c>
    </row>
    <row r="747" spans="1:65" s="13" customFormat="1">
      <c r="B747" s="196"/>
      <c r="C747" s="197"/>
      <c r="D747" s="198" t="s">
        <v>248</v>
      </c>
      <c r="E747" s="199" t="s">
        <v>21</v>
      </c>
      <c r="F747" s="200" t="s">
        <v>501</v>
      </c>
      <c r="G747" s="197"/>
      <c r="H747" s="199" t="s">
        <v>21</v>
      </c>
      <c r="I747" s="201"/>
      <c r="J747" s="197"/>
      <c r="K747" s="197"/>
      <c r="L747" s="202"/>
      <c r="M747" s="203"/>
      <c r="N747" s="204"/>
      <c r="O747" s="204"/>
      <c r="P747" s="204"/>
      <c r="Q747" s="204"/>
      <c r="R747" s="204"/>
      <c r="S747" s="204"/>
      <c r="T747" s="205"/>
      <c r="AT747" s="206" t="s">
        <v>248</v>
      </c>
      <c r="AU747" s="206" t="s">
        <v>83</v>
      </c>
      <c r="AV747" s="13" t="s">
        <v>81</v>
      </c>
      <c r="AW747" s="13" t="s">
        <v>34</v>
      </c>
      <c r="AX747" s="13" t="s">
        <v>73</v>
      </c>
      <c r="AY747" s="206" t="s">
        <v>238</v>
      </c>
    </row>
    <row r="748" spans="1:65" s="14" customFormat="1">
      <c r="B748" s="207"/>
      <c r="C748" s="208"/>
      <c r="D748" s="198" t="s">
        <v>248</v>
      </c>
      <c r="E748" s="209" t="s">
        <v>21</v>
      </c>
      <c r="F748" s="210" t="s">
        <v>1055</v>
      </c>
      <c r="G748" s="208"/>
      <c r="H748" s="211">
        <v>5.7709999999999999</v>
      </c>
      <c r="I748" s="212"/>
      <c r="J748" s="208"/>
      <c r="K748" s="208"/>
      <c r="L748" s="213"/>
      <c r="M748" s="214"/>
      <c r="N748" s="215"/>
      <c r="O748" s="215"/>
      <c r="P748" s="215"/>
      <c r="Q748" s="215"/>
      <c r="R748" s="215"/>
      <c r="S748" s="215"/>
      <c r="T748" s="216"/>
      <c r="AT748" s="217" t="s">
        <v>248</v>
      </c>
      <c r="AU748" s="217" t="s">
        <v>83</v>
      </c>
      <c r="AV748" s="14" t="s">
        <v>83</v>
      </c>
      <c r="AW748" s="14" t="s">
        <v>34</v>
      </c>
      <c r="AX748" s="14" t="s">
        <v>81</v>
      </c>
      <c r="AY748" s="217" t="s">
        <v>238</v>
      </c>
    </row>
    <row r="749" spans="1:65" s="2" customFormat="1" ht="49.15" customHeight="1">
      <c r="A749" s="37"/>
      <c r="B749" s="38"/>
      <c r="C749" s="178" t="s">
        <v>1205</v>
      </c>
      <c r="D749" s="178" t="s">
        <v>240</v>
      </c>
      <c r="E749" s="179" t="s">
        <v>1206</v>
      </c>
      <c r="F749" s="180" t="s">
        <v>1207</v>
      </c>
      <c r="G749" s="181" t="s">
        <v>103</v>
      </c>
      <c r="H749" s="182">
        <v>11.848000000000001</v>
      </c>
      <c r="I749" s="183"/>
      <c r="J749" s="184">
        <f>ROUND(I749*H749,2)</f>
        <v>0</v>
      </c>
      <c r="K749" s="180" t="s">
        <v>243</v>
      </c>
      <c r="L749" s="42"/>
      <c r="M749" s="185" t="s">
        <v>21</v>
      </c>
      <c r="N749" s="186" t="s">
        <v>44</v>
      </c>
      <c r="O749" s="67"/>
      <c r="P749" s="187">
        <f>O749*H749</f>
        <v>0</v>
      </c>
      <c r="Q749" s="187">
        <v>6.1700000000000001E-3</v>
      </c>
      <c r="R749" s="187">
        <f>Q749*H749</f>
        <v>7.3102159999999999E-2</v>
      </c>
      <c r="S749" s="187">
        <v>0</v>
      </c>
      <c r="T749" s="188">
        <f>S749*H749</f>
        <v>0</v>
      </c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R749" s="189" t="s">
        <v>344</v>
      </c>
      <c r="AT749" s="189" t="s">
        <v>240</v>
      </c>
      <c r="AU749" s="189" t="s">
        <v>83</v>
      </c>
      <c r="AY749" s="20" t="s">
        <v>238</v>
      </c>
      <c r="BE749" s="190">
        <f>IF(N749="základní",J749,0)</f>
        <v>0</v>
      </c>
      <c r="BF749" s="190">
        <f>IF(N749="snížená",J749,0)</f>
        <v>0</v>
      </c>
      <c r="BG749" s="190">
        <f>IF(N749="zákl. přenesená",J749,0)</f>
        <v>0</v>
      </c>
      <c r="BH749" s="190">
        <f>IF(N749="sníž. přenesená",J749,0)</f>
        <v>0</v>
      </c>
      <c r="BI749" s="190">
        <f>IF(N749="nulová",J749,0)</f>
        <v>0</v>
      </c>
      <c r="BJ749" s="20" t="s">
        <v>81</v>
      </c>
      <c r="BK749" s="190">
        <f>ROUND(I749*H749,2)</f>
        <v>0</v>
      </c>
      <c r="BL749" s="20" t="s">
        <v>344</v>
      </c>
      <c r="BM749" s="189" t="s">
        <v>1208</v>
      </c>
    </row>
    <row r="750" spans="1:65" s="2" customFormat="1">
      <c r="A750" s="37"/>
      <c r="B750" s="38"/>
      <c r="C750" s="39"/>
      <c r="D750" s="191" t="s">
        <v>246</v>
      </c>
      <c r="E750" s="39"/>
      <c r="F750" s="192" t="s">
        <v>1209</v>
      </c>
      <c r="G750" s="39"/>
      <c r="H750" s="39"/>
      <c r="I750" s="193"/>
      <c r="J750" s="39"/>
      <c r="K750" s="39"/>
      <c r="L750" s="42"/>
      <c r="M750" s="194"/>
      <c r="N750" s="195"/>
      <c r="O750" s="67"/>
      <c r="P750" s="67"/>
      <c r="Q750" s="67"/>
      <c r="R750" s="67"/>
      <c r="S750" s="67"/>
      <c r="T750" s="68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T750" s="20" t="s">
        <v>246</v>
      </c>
      <c r="AU750" s="20" t="s">
        <v>83</v>
      </c>
    </row>
    <row r="751" spans="1:65" s="13" customFormat="1">
      <c r="B751" s="196"/>
      <c r="C751" s="197"/>
      <c r="D751" s="198" t="s">
        <v>248</v>
      </c>
      <c r="E751" s="199" t="s">
        <v>21</v>
      </c>
      <c r="F751" s="200" t="s">
        <v>460</v>
      </c>
      <c r="G751" s="197"/>
      <c r="H751" s="199" t="s">
        <v>21</v>
      </c>
      <c r="I751" s="201"/>
      <c r="J751" s="197"/>
      <c r="K751" s="197"/>
      <c r="L751" s="202"/>
      <c r="M751" s="203"/>
      <c r="N751" s="204"/>
      <c r="O751" s="204"/>
      <c r="P751" s="204"/>
      <c r="Q751" s="204"/>
      <c r="R751" s="204"/>
      <c r="S751" s="204"/>
      <c r="T751" s="205"/>
      <c r="AT751" s="206" t="s">
        <v>248</v>
      </c>
      <c r="AU751" s="206" t="s">
        <v>83</v>
      </c>
      <c r="AV751" s="13" t="s">
        <v>81</v>
      </c>
      <c r="AW751" s="13" t="s">
        <v>34</v>
      </c>
      <c r="AX751" s="13" t="s">
        <v>73</v>
      </c>
      <c r="AY751" s="206" t="s">
        <v>238</v>
      </c>
    </row>
    <row r="752" spans="1:65" s="14" customFormat="1">
      <c r="B752" s="207"/>
      <c r="C752" s="208"/>
      <c r="D752" s="198" t="s">
        <v>248</v>
      </c>
      <c r="E752" s="209" t="s">
        <v>21</v>
      </c>
      <c r="F752" s="210" t="s">
        <v>940</v>
      </c>
      <c r="G752" s="208"/>
      <c r="H752" s="211">
        <v>2.742</v>
      </c>
      <c r="I752" s="212"/>
      <c r="J752" s="208"/>
      <c r="K752" s="208"/>
      <c r="L752" s="213"/>
      <c r="M752" s="214"/>
      <c r="N752" s="215"/>
      <c r="O752" s="215"/>
      <c r="P752" s="215"/>
      <c r="Q752" s="215"/>
      <c r="R752" s="215"/>
      <c r="S752" s="215"/>
      <c r="T752" s="216"/>
      <c r="AT752" s="217" t="s">
        <v>248</v>
      </c>
      <c r="AU752" s="217" t="s">
        <v>83</v>
      </c>
      <c r="AV752" s="14" t="s">
        <v>83</v>
      </c>
      <c r="AW752" s="14" t="s">
        <v>34</v>
      </c>
      <c r="AX752" s="14" t="s">
        <v>73</v>
      </c>
      <c r="AY752" s="217" t="s">
        <v>238</v>
      </c>
    </row>
    <row r="753" spans="1:65" s="13" customFormat="1">
      <c r="B753" s="196"/>
      <c r="C753" s="197"/>
      <c r="D753" s="198" t="s">
        <v>248</v>
      </c>
      <c r="E753" s="199" t="s">
        <v>21</v>
      </c>
      <c r="F753" s="200" t="s">
        <v>501</v>
      </c>
      <c r="G753" s="197"/>
      <c r="H753" s="199" t="s">
        <v>21</v>
      </c>
      <c r="I753" s="201"/>
      <c r="J753" s="197"/>
      <c r="K753" s="197"/>
      <c r="L753" s="202"/>
      <c r="M753" s="203"/>
      <c r="N753" s="204"/>
      <c r="O753" s="204"/>
      <c r="P753" s="204"/>
      <c r="Q753" s="204"/>
      <c r="R753" s="204"/>
      <c r="S753" s="204"/>
      <c r="T753" s="205"/>
      <c r="AT753" s="206" t="s">
        <v>248</v>
      </c>
      <c r="AU753" s="206" t="s">
        <v>83</v>
      </c>
      <c r="AV753" s="13" t="s">
        <v>81</v>
      </c>
      <c r="AW753" s="13" t="s">
        <v>34</v>
      </c>
      <c r="AX753" s="13" t="s">
        <v>73</v>
      </c>
      <c r="AY753" s="206" t="s">
        <v>238</v>
      </c>
    </row>
    <row r="754" spans="1:65" s="14" customFormat="1">
      <c r="B754" s="207"/>
      <c r="C754" s="208"/>
      <c r="D754" s="198" t="s">
        <v>248</v>
      </c>
      <c r="E754" s="209" t="s">
        <v>21</v>
      </c>
      <c r="F754" s="210" t="s">
        <v>1055</v>
      </c>
      <c r="G754" s="208"/>
      <c r="H754" s="211">
        <v>5.7709999999999999</v>
      </c>
      <c r="I754" s="212"/>
      <c r="J754" s="208"/>
      <c r="K754" s="208"/>
      <c r="L754" s="213"/>
      <c r="M754" s="214"/>
      <c r="N754" s="215"/>
      <c r="O754" s="215"/>
      <c r="P754" s="215"/>
      <c r="Q754" s="215"/>
      <c r="R754" s="215"/>
      <c r="S754" s="215"/>
      <c r="T754" s="216"/>
      <c r="AT754" s="217" t="s">
        <v>248</v>
      </c>
      <c r="AU754" s="217" t="s">
        <v>83</v>
      </c>
      <c r="AV754" s="14" t="s">
        <v>83</v>
      </c>
      <c r="AW754" s="14" t="s">
        <v>34</v>
      </c>
      <c r="AX754" s="14" t="s">
        <v>73</v>
      </c>
      <c r="AY754" s="217" t="s">
        <v>238</v>
      </c>
    </row>
    <row r="755" spans="1:65" s="13" customFormat="1">
      <c r="B755" s="196"/>
      <c r="C755" s="197"/>
      <c r="D755" s="198" t="s">
        <v>248</v>
      </c>
      <c r="E755" s="199" t="s">
        <v>21</v>
      </c>
      <c r="F755" s="200" t="s">
        <v>462</v>
      </c>
      <c r="G755" s="197"/>
      <c r="H755" s="199" t="s">
        <v>21</v>
      </c>
      <c r="I755" s="201"/>
      <c r="J755" s="197"/>
      <c r="K755" s="197"/>
      <c r="L755" s="202"/>
      <c r="M755" s="203"/>
      <c r="N755" s="204"/>
      <c r="O755" s="204"/>
      <c r="P755" s="204"/>
      <c r="Q755" s="204"/>
      <c r="R755" s="204"/>
      <c r="S755" s="204"/>
      <c r="T755" s="205"/>
      <c r="AT755" s="206" t="s">
        <v>248</v>
      </c>
      <c r="AU755" s="206" t="s">
        <v>83</v>
      </c>
      <c r="AV755" s="13" t="s">
        <v>81</v>
      </c>
      <c r="AW755" s="13" t="s">
        <v>34</v>
      </c>
      <c r="AX755" s="13" t="s">
        <v>73</v>
      </c>
      <c r="AY755" s="206" t="s">
        <v>238</v>
      </c>
    </row>
    <row r="756" spans="1:65" s="14" customFormat="1">
      <c r="B756" s="207"/>
      <c r="C756" s="208"/>
      <c r="D756" s="198" t="s">
        <v>248</v>
      </c>
      <c r="E756" s="209" t="s">
        <v>21</v>
      </c>
      <c r="F756" s="210" t="s">
        <v>463</v>
      </c>
      <c r="G756" s="208"/>
      <c r="H756" s="211">
        <v>3.335</v>
      </c>
      <c r="I756" s="212"/>
      <c r="J756" s="208"/>
      <c r="K756" s="208"/>
      <c r="L756" s="213"/>
      <c r="M756" s="214"/>
      <c r="N756" s="215"/>
      <c r="O756" s="215"/>
      <c r="P756" s="215"/>
      <c r="Q756" s="215"/>
      <c r="R756" s="215"/>
      <c r="S756" s="215"/>
      <c r="T756" s="216"/>
      <c r="AT756" s="217" t="s">
        <v>248</v>
      </c>
      <c r="AU756" s="217" t="s">
        <v>83</v>
      </c>
      <c r="AV756" s="14" t="s">
        <v>83</v>
      </c>
      <c r="AW756" s="14" t="s">
        <v>34</v>
      </c>
      <c r="AX756" s="14" t="s">
        <v>73</v>
      </c>
      <c r="AY756" s="217" t="s">
        <v>238</v>
      </c>
    </row>
    <row r="757" spans="1:65" s="15" customFormat="1">
      <c r="B757" s="218"/>
      <c r="C757" s="219"/>
      <c r="D757" s="198" t="s">
        <v>248</v>
      </c>
      <c r="E757" s="220" t="s">
        <v>179</v>
      </c>
      <c r="F757" s="221" t="s">
        <v>257</v>
      </c>
      <c r="G757" s="219"/>
      <c r="H757" s="222">
        <v>11.848000000000001</v>
      </c>
      <c r="I757" s="223"/>
      <c r="J757" s="219"/>
      <c r="K757" s="219"/>
      <c r="L757" s="224"/>
      <c r="M757" s="225"/>
      <c r="N757" s="226"/>
      <c r="O757" s="226"/>
      <c r="P757" s="226"/>
      <c r="Q757" s="226"/>
      <c r="R757" s="226"/>
      <c r="S757" s="226"/>
      <c r="T757" s="227"/>
      <c r="AT757" s="228" t="s">
        <v>248</v>
      </c>
      <c r="AU757" s="228" t="s">
        <v>83</v>
      </c>
      <c r="AV757" s="15" t="s">
        <v>258</v>
      </c>
      <c r="AW757" s="15" t="s">
        <v>34</v>
      </c>
      <c r="AX757" s="15" t="s">
        <v>73</v>
      </c>
      <c r="AY757" s="228" t="s">
        <v>238</v>
      </c>
    </row>
    <row r="758" spans="1:65" s="16" customFormat="1">
      <c r="B758" s="229"/>
      <c r="C758" s="230"/>
      <c r="D758" s="198" t="s">
        <v>248</v>
      </c>
      <c r="E758" s="231" t="s">
        <v>21</v>
      </c>
      <c r="F758" s="232" t="s">
        <v>259</v>
      </c>
      <c r="G758" s="230"/>
      <c r="H758" s="233">
        <v>11.848000000000001</v>
      </c>
      <c r="I758" s="234"/>
      <c r="J758" s="230"/>
      <c r="K758" s="230"/>
      <c r="L758" s="235"/>
      <c r="M758" s="236"/>
      <c r="N758" s="237"/>
      <c r="O758" s="237"/>
      <c r="P758" s="237"/>
      <c r="Q758" s="237"/>
      <c r="R758" s="237"/>
      <c r="S758" s="237"/>
      <c r="T758" s="238"/>
      <c r="AT758" s="239" t="s">
        <v>248</v>
      </c>
      <c r="AU758" s="239" t="s">
        <v>83</v>
      </c>
      <c r="AV758" s="16" t="s">
        <v>244</v>
      </c>
      <c r="AW758" s="16" t="s">
        <v>34</v>
      </c>
      <c r="AX758" s="16" t="s">
        <v>81</v>
      </c>
      <c r="AY758" s="239" t="s">
        <v>238</v>
      </c>
    </row>
    <row r="759" spans="1:65" s="2" customFormat="1" ht="33" customHeight="1">
      <c r="A759" s="37"/>
      <c r="B759" s="38"/>
      <c r="C759" s="240" t="s">
        <v>1210</v>
      </c>
      <c r="D759" s="240" t="s">
        <v>440</v>
      </c>
      <c r="E759" s="241" t="s">
        <v>1211</v>
      </c>
      <c r="F759" s="242" t="s">
        <v>1212</v>
      </c>
      <c r="G759" s="243" t="s">
        <v>103</v>
      </c>
      <c r="H759" s="244">
        <v>13.032999999999999</v>
      </c>
      <c r="I759" s="245"/>
      <c r="J759" s="246">
        <f>ROUND(I759*H759,2)</f>
        <v>0</v>
      </c>
      <c r="K759" s="242" t="s">
        <v>21</v>
      </c>
      <c r="L759" s="247"/>
      <c r="M759" s="248" t="s">
        <v>21</v>
      </c>
      <c r="N759" s="249" t="s">
        <v>44</v>
      </c>
      <c r="O759" s="67"/>
      <c r="P759" s="187">
        <f>O759*H759</f>
        <v>0</v>
      </c>
      <c r="Q759" s="187">
        <v>1.9199999999999998E-2</v>
      </c>
      <c r="R759" s="187">
        <f>Q759*H759</f>
        <v>0.25023359999999994</v>
      </c>
      <c r="S759" s="187">
        <v>0</v>
      </c>
      <c r="T759" s="188">
        <f>S759*H759</f>
        <v>0</v>
      </c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R759" s="189" t="s">
        <v>450</v>
      </c>
      <c r="AT759" s="189" t="s">
        <v>440</v>
      </c>
      <c r="AU759" s="189" t="s">
        <v>83</v>
      </c>
      <c r="AY759" s="20" t="s">
        <v>238</v>
      </c>
      <c r="BE759" s="190">
        <f>IF(N759="základní",J759,0)</f>
        <v>0</v>
      </c>
      <c r="BF759" s="190">
        <f>IF(N759="snížená",J759,0)</f>
        <v>0</v>
      </c>
      <c r="BG759" s="190">
        <f>IF(N759="zákl. přenesená",J759,0)</f>
        <v>0</v>
      </c>
      <c r="BH759" s="190">
        <f>IF(N759="sníž. přenesená",J759,0)</f>
        <v>0</v>
      </c>
      <c r="BI759" s="190">
        <f>IF(N759="nulová",J759,0)</f>
        <v>0</v>
      </c>
      <c r="BJ759" s="20" t="s">
        <v>81</v>
      </c>
      <c r="BK759" s="190">
        <f>ROUND(I759*H759,2)</f>
        <v>0</v>
      </c>
      <c r="BL759" s="20" t="s">
        <v>344</v>
      </c>
      <c r="BM759" s="189" t="s">
        <v>1213</v>
      </c>
    </row>
    <row r="760" spans="1:65" s="14" customFormat="1">
      <c r="B760" s="207"/>
      <c r="C760" s="208"/>
      <c r="D760" s="198" t="s">
        <v>248</v>
      </c>
      <c r="E760" s="209" t="s">
        <v>21</v>
      </c>
      <c r="F760" s="210" t="s">
        <v>1214</v>
      </c>
      <c r="G760" s="208"/>
      <c r="H760" s="211">
        <v>13.032999999999999</v>
      </c>
      <c r="I760" s="212"/>
      <c r="J760" s="208"/>
      <c r="K760" s="208"/>
      <c r="L760" s="213"/>
      <c r="M760" s="214"/>
      <c r="N760" s="215"/>
      <c r="O760" s="215"/>
      <c r="P760" s="215"/>
      <c r="Q760" s="215"/>
      <c r="R760" s="215"/>
      <c r="S760" s="215"/>
      <c r="T760" s="216"/>
      <c r="AT760" s="217" t="s">
        <v>248</v>
      </c>
      <c r="AU760" s="217" t="s">
        <v>83</v>
      </c>
      <c r="AV760" s="14" t="s">
        <v>83</v>
      </c>
      <c r="AW760" s="14" t="s">
        <v>34</v>
      </c>
      <c r="AX760" s="14" t="s">
        <v>81</v>
      </c>
      <c r="AY760" s="217" t="s">
        <v>238</v>
      </c>
    </row>
    <row r="761" spans="1:65" s="2" customFormat="1" ht="37.9" customHeight="1">
      <c r="A761" s="37"/>
      <c r="B761" s="38"/>
      <c r="C761" s="178" t="s">
        <v>1215</v>
      </c>
      <c r="D761" s="178" t="s">
        <v>240</v>
      </c>
      <c r="E761" s="179" t="s">
        <v>1216</v>
      </c>
      <c r="F761" s="180" t="s">
        <v>1217</v>
      </c>
      <c r="G761" s="181" t="s">
        <v>103</v>
      </c>
      <c r="H761" s="182">
        <v>6.077</v>
      </c>
      <c r="I761" s="183"/>
      <c r="J761" s="184">
        <f>ROUND(I761*H761,2)</f>
        <v>0</v>
      </c>
      <c r="K761" s="180" t="s">
        <v>243</v>
      </c>
      <c r="L761" s="42"/>
      <c r="M761" s="185" t="s">
        <v>21</v>
      </c>
      <c r="N761" s="186" t="s">
        <v>44</v>
      </c>
      <c r="O761" s="67"/>
      <c r="P761" s="187">
        <f>O761*H761</f>
        <v>0</v>
      </c>
      <c r="Q761" s="187">
        <v>0</v>
      </c>
      <c r="R761" s="187">
        <f>Q761*H761</f>
        <v>0</v>
      </c>
      <c r="S761" s="187">
        <v>0</v>
      </c>
      <c r="T761" s="188">
        <f>S761*H761</f>
        <v>0</v>
      </c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R761" s="189" t="s">
        <v>344</v>
      </c>
      <c r="AT761" s="189" t="s">
        <v>240</v>
      </c>
      <c r="AU761" s="189" t="s">
        <v>83</v>
      </c>
      <c r="AY761" s="20" t="s">
        <v>238</v>
      </c>
      <c r="BE761" s="190">
        <f>IF(N761="základní",J761,0)</f>
        <v>0</v>
      </c>
      <c r="BF761" s="190">
        <f>IF(N761="snížená",J761,0)</f>
        <v>0</v>
      </c>
      <c r="BG761" s="190">
        <f>IF(N761="zákl. přenesená",J761,0)</f>
        <v>0</v>
      </c>
      <c r="BH761" s="190">
        <f>IF(N761="sníž. přenesená",J761,0)</f>
        <v>0</v>
      </c>
      <c r="BI761" s="190">
        <f>IF(N761="nulová",J761,0)</f>
        <v>0</v>
      </c>
      <c r="BJ761" s="20" t="s">
        <v>81</v>
      </c>
      <c r="BK761" s="190">
        <f>ROUND(I761*H761,2)</f>
        <v>0</v>
      </c>
      <c r="BL761" s="20" t="s">
        <v>344</v>
      </c>
      <c r="BM761" s="189" t="s">
        <v>1218</v>
      </c>
    </row>
    <row r="762" spans="1:65" s="2" customFormat="1">
      <c r="A762" s="37"/>
      <c r="B762" s="38"/>
      <c r="C762" s="39"/>
      <c r="D762" s="191" t="s">
        <v>246</v>
      </c>
      <c r="E762" s="39"/>
      <c r="F762" s="192" t="s">
        <v>1219</v>
      </c>
      <c r="G762" s="39"/>
      <c r="H762" s="39"/>
      <c r="I762" s="193"/>
      <c r="J762" s="39"/>
      <c r="K762" s="39"/>
      <c r="L762" s="42"/>
      <c r="M762" s="194"/>
      <c r="N762" s="195"/>
      <c r="O762" s="67"/>
      <c r="P762" s="67"/>
      <c r="Q762" s="67"/>
      <c r="R762" s="67"/>
      <c r="S762" s="67"/>
      <c r="T762" s="68"/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T762" s="20" t="s">
        <v>246</v>
      </c>
      <c r="AU762" s="20" t="s">
        <v>83</v>
      </c>
    </row>
    <row r="763" spans="1:65" s="13" customFormat="1">
      <c r="B763" s="196"/>
      <c r="C763" s="197"/>
      <c r="D763" s="198" t="s">
        <v>248</v>
      </c>
      <c r="E763" s="199" t="s">
        <v>21</v>
      </c>
      <c r="F763" s="200" t="s">
        <v>460</v>
      </c>
      <c r="G763" s="197"/>
      <c r="H763" s="199" t="s">
        <v>21</v>
      </c>
      <c r="I763" s="201"/>
      <c r="J763" s="197"/>
      <c r="K763" s="197"/>
      <c r="L763" s="202"/>
      <c r="M763" s="203"/>
      <c r="N763" s="204"/>
      <c r="O763" s="204"/>
      <c r="P763" s="204"/>
      <c r="Q763" s="204"/>
      <c r="R763" s="204"/>
      <c r="S763" s="204"/>
      <c r="T763" s="205"/>
      <c r="AT763" s="206" t="s">
        <v>248</v>
      </c>
      <c r="AU763" s="206" t="s">
        <v>83</v>
      </c>
      <c r="AV763" s="13" t="s">
        <v>81</v>
      </c>
      <c r="AW763" s="13" t="s">
        <v>34</v>
      </c>
      <c r="AX763" s="13" t="s">
        <v>73</v>
      </c>
      <c r="AY763" s="206" t="s">
        <v>238</v>
      </c>
    </row>
    <row r="764" spans="1:65" s="14" customFormat="1">
      <c r="B764" s="207"/>
      <c r="C764" s="208"/>
      <c r="D764" s="198" t="s">
        <v>248</v>
      </c>
      <c r="E764" s="209" t="s">
        <v>21</v>
      </c>
      <c r="F764" s="210" t="s">
        <v>940</v>
      </c>
      <c r="G764" s="208"/>
      <c r="H764" s="211">
        <v>2.742</v>
      </c>
      <c r="I764" s="212"/>
      <c r="J764" s="208"/>
      <c r="K764" s="208"/>
      <c r="L764" s="213"/>
      <c r="M764" s="214"/>
      <c r="N764" s="215"/>
      <c r="O764" s="215"/>
      <c r="P764" s="215"/>
      <c r="Q764" s="215"/>
      <c r="R764" s="215"/>
      <c r="S764" s="215"/>
      <c r="T764" s="216"/>
      <c r="AT764" s="217" t="s">
        <v>248</v>
      </c>
      <c r="AU764" s="217" t="s">
        <v>83</v>
      </c>
      <c r="AV764" s="14" t="s">
        <v>83</v>
      </c>
      <c r="AW764" s="14" t="s">
        <v>34</v>
      </c>
      <c r="AX764" s="14" t="s">
        <v>73</v>
      </c>
      <c r="AY764" s="217" t="s">
        <v>238</v>
      </c>
    </row>
    <row r="765" spans="1:65" s="13" customFormat="1">
      <c r="B765" s="196"/>
      <c r="C765" s="197"/>
      <c r="D765" s="198" t="s">
        <v>248</v>
      </c>
      <c r="E765" s="199" t="s">
        <v>21</v>
      </c>
      <c r="F765" s="200" t="s">
        <v>462</v>
      </c>
      <c r="G765" s="197"/>
      <c r="H765" s="199" t="s">
        <v>21</v>
      </c>
      <c r="I765" s="201"/>
      <c r="J765" s="197"/>
      <c r="K765" s="197"/>
      <c r="L765" s="202"/>
      <c r="M765" s="203"/>
      <c r="N765" s="204"/>
      <c r="O765" s="204"/>
      <c r="P765" s="204"/>
      <c r="Q765" s="204"/>
      <c r="R765" s="204"/>
      <c r="S765" s="204"/>
      <c r="T765" s="205"/>
      <c r="AT765" s="206" t="s">
        <v>248</v>
      </c>
      <c r="AU765" s="206" t="s">
        <v>83</v>
      </c>
      <c r="AV765" s="13" t="s">
        <v>81</v>
      </c>
      <c r="AW765" s="13" t="s">
        <v>34</v>
      </c>
      <c r="AX765" s="13" t="s">
        <v>73</v>
      </c>
      <c r="AY765" s="206" t="s">
        <v>238</v>
      </c>
    </row>
    <row r="766" spans="1:65" s="14" customFormat="1">
      <c r="B766" s="207"/>
      <c r="C766" s="208"/>
      <c r="D766" s="198" t="s">
        <v>248</v>
      </c>
      <c r="E766" s="209" t="s">
        <v>21</v>
      </c>
      <c r="F766" s="210" t="s">
        <v>463</v>
      </c>
      <c r="G766" s="208"/>
      <c r="H766" s="211">
        <v>3.335</v>
      </c>
      <c r="I766" s="212"/>
      <c r="J766" s="208"/>
      <c r="K766" s="208"/>
      <c r="L766" s="213"/>
      <c r="M766" s="214"/>
      <c r="N766" s="215"/>
      <c r="O766" s="215"/>
      <c r="P766" s="215"/>
      <c r="Q766" s="215"/>
      <c r="R766" s="215"/>
      <c r="S766" s="215"/>
      <c r="T766" s="216"/>
      <c r="AT766" s="217" t="s">
        <v>248</v>
      </c>
      <c r="AU766" s="217" t="s">
        <v>83</v>
      </c>
      <c r="AV766" s="14" t="s">
        <v>83</v>
      </c>
      <c r="AW766" s="14" t="s">
        <v>34</v>
      </c>
      <c r="AX766" s="14" t="s">
        <v>73</v>
      </c>
      <c r="AY766" s="217" t="s">
        <v>238</v>
      </c>
    </row>
    <row r="767" spans="1:65" s="16" customFormat="1">
      <c r="B767" s="229"/>
      <c r="C767" s="230"/>
      <c r="D767" s="198" t="s">
        <v>248</v>
      </c>
      <c r="E767" s="231" t="s">
        <v>21</v>
      </c>
      <c r="F767" s="232" t="s">
        <v>259</v>
      </c>
      <c r="G767" s="230"/>
      <c r="H767" s="233">
        <v>6.077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AT767" s="239" t="s">
        <v>248</v>
      </c>
      <c r="AU767" s="239" t="s">
        <v>83</v>
      </c>
      <c r="AV767" s="16" t="s">
        <v>244</v>
      </c>
      <c r="AW767" s="16" t="s">
        <v>34</v>
      </c>
      <c r="AX767" s="16" t="s">
        <v>81</v>
      </c>
      <c r="AY767" s="239" t="s">
        <v>238</v>
      </c>
    </row>
    <row r="768" spans="1:65" s="2" customFormat="1" ht="24.2" customHeight="1">
      <c r="A768" s="37"/>
      <c r="B768" s="38"/>
      <c r="C768" s="178" t="s">
        <v>1220</v>
      </c>
      <c r="D768" s="178" t="s">
        <v>240</v>
      </c>
      <c r="E768" s="179" t="s">
        <v>1221</v>
      </c>
      <c r="F768" s="180" t="s">
        <v>1222</v>
      </c>
      <c r="G768" s="181" t="s">
        <v>103</v>
      </c>
      <c r="H768" s="182">
        <v>11.848000000000001</v>
      </c>
      <c r="I768" s="183"/>
      <c r="J768" s="184">
        <f>ROUND(I768*H768,2)</f>
        <v>0</v>
      </c>
      <c r="K768" s="180" t="s">
        <v>243</v>
      </c>
      <c r="L768" s="42"/>
      <c r="M768" s="185" t="s">
        <v>21</v>
      </c>
      <c r="N768" s="186" t="s">
        <v>44</v>
      </c>
      <c r="O768" s="67"/>
      <c r="P768" s="187">
        <f>O768*H768</f>
        <v>0</v>
      </c>
      <c r="Q768" s="187">
        <v>0</v>
      </c>
      <c r="R768" s="187">
        <f>Q768*H768</f>
        <v>0</v>
      </c>
      <c r="S768" s="187">
        <v>0</v>
      </c>
      <c r="T768" s="188">
        <f>S768*H768</f>
        <v>0</v>
      </c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R768" s="189" t="s">
        <v>344</v>
      </c>
      <c r="AT768" s="189" t="s">
        <v>240</v>
      </c>
      <c r="AU768" s="189" t="s">
        <v>83</v>
      </c>
      <c r="AY768" s="20" t="s">
        <v>238</v>
      </c>
      <c r="BE768" s="190">
        <f>IF(N768="základní",J768,0)</f>
        <v>0</v>
      </c>
      <c r="BF768" s="190">
        <f>IF(N768="snížená",J768,0)</f>
        <v>0</v>
      </c>
      <c r="BG768" s="190">
        <f>IF(N768="zákl. přenesená",J768,0)</f>
        <v>0</v>
      </c>
      <c r="BH768" s="190">
        <f>IF(N768="sníž. přenesená",J768,0)</f>
        <v>0</v>
      </c>
      <c r="BI768" s="190">
        <f>IF(N768="nulová",J768,0)</f>
        <v>0</v>
      </c>
      <c r="BJ768" s="20" t="s">
        <v>81</v>
      </c>
      <c r="BK768" s="190">
        <f>ROUND(I768*H768,2)</f>
        <v>0</v>
      </c>
      <c r="BL768" s="20" t="s">
        <v>344</v>
      </c>
      <c r="BM768" s="189" t="s">
        <v>1223</v>
      </c>
    </row>
    <row r="769" spans="1:65" s="2" customFormat="1">
      <c r="A769" s="37"/>
      <c r="B769" s="38"/>
      <c r="C769" s="39"/>
      <c r="D769" s="191" t="s">
        <v>246</v>
      </c>
      <c r="E769" s="39"/>
      <c r="F769" s="192" t="s">
        <v>1224</v>
      </c>
      <c r="G769" s="39"/>
      <c r="H769" s="39"/>
      <c r="I769" s="193"/>
      <c r="J769" s="39"/>
      <c r="K769" s="39"/>
      <c r="L769" s="42"/>
      <c r="M769" s="194"/>
      <c r="N769" s="195"/>
      <c r="O769" s="67"/>
      <c r="P769" s="67"/>
      <c r="Q769" s="67"/>
      <c r="R769" s="67"/>
      <c r="S769" s="67"/>
      <c r="T769" s="68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T769" s="20" t="s">
        <v>246</v>
      </c>
      <c r="AU769" s="20" t="s">
        <v>83</v>
      </c>
    </row>
    <row r="770" spans="1:65" s="14" customFormat="1">
      <c r="B770" s="207"/>
      <c r="C770" s="208"/>
      <c r="D770" s="198" t="s">
        <v>248</v>
      </c>
      <c r="E770" s="209" t="s">
        <v>21</v>
      </c>
      <c r="F770" s="210" t="s">
        <v>179</v>
      </c>
      <c r="G770" s="208"/>
      <c r="H770" s="211">
        <v>11.848000000000001</v>
      </c>
      <c r="I770" s="212"/>
      <c r="J770" s="208"/>
      <c r="K770" s="208"/>
      <c r="L770" s="213"/>
      <c r="M770" s="214"/>
      <c r="N770" s="215"/>
      <c r="O770" s="215"/>
      <c r="P770" s="215"/>
      <c r="Q770" s="215"/>
      <c r="R770" s="215"/>
      <c r="S770" s="215"/>
      <c r="T770" s="216"/>
      <c r="AT770" s="217" t="s">
        <v>248</v>
      </c>
      <c r="AU770" s="217" t="s">
        <v>83</v>
      </c>
      <c r="AV770" s="14" t="s">
        <v>83</v>
      </c>
      <c r="AW770" s="14" t="s">
        <v>34</v>
      </c>
      <c r="AX770" s="14" t="s">
        <v>81</v>
      </c>
      <c r="AY770" s="217" t="s">
        <v>238</v>
      </c>
    </row>
    <row r="771" spans="1:65" s="2" customFormat="1" ht="24.2" customHeight="1">
      <c r="A771" s="37"/>
      <c r="B771" s="38"/>
      <c r="C771" s="178" t="s">
        <v>1225</v>
      </c>
      <c r="D771" s="178" t="s">
        <v>240</v>
      </c>
      <c r="E771" s="179" t="s">
        <v>1226</v>
      </c>
      <c r="F771" s="180" t="s">
        <v>1227</v>
      </c>
      <c r="G771" s="181" t="s">
        <v>103</v>
      </c>
      <c r="H771" s="182">
        <v>11.848000000000001</v>
      </c>
      <c r="I771" s="183"/>
      <c r="J771" s="184">
        <f>ROUND(I771*H771,2)</f>
        <v>0</v>
      </c>
      <c r="K771" s="180" t="s">
        <v>243</v>
      </c>
      <c r="L771" s="42"/>
      <c r="M771" s="185" t="s">
        <v>21</v>
      </c>
      <c r="N771" s="186" t="s">
        <v>44</v>
      </c>
      <c r="O771" s="67"/>
      <c r="P771" s="187">
        <f>O771*H771</f>
        <v>0</v>
      </c>
      <c r="Q771" s="187">
        <v>5.0000000000000002E-5</v>
      </c>
      <c r="R771" s="187">
        <f>Q771*H771</f>
        <v>5.9240000000000009E-4</v>
      </c>
      <c r="S771" s="187">
        <v>0</v>
      </c>
      <c r="T771" s="188">
        <f>S771*H771</f>
        <v>0</v>
      </c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R771" s="189" t="s">
        <v>344</v>
      </c>
      <c r="AT771" s="189" t="s">
        <v>240</v>
      </c>
      <c r="AU771" s="189" t="s">
        <v>83</v>
      </c>
      <c r="AY771" s="20" t="s">
        <v>238</v>
      </c>
      <c r="BE771" s="190">
        <f>IF(N771="základní",J771,0)</f>
        <v>0</v>
      </c>
      <c r="BF771" s="190">
        <f>IF(N771="snížená",J771,0)</f>
        <v>0</v>
      </c>
      <c r="BG771" s="190">
        <f>IF(N771="zákl. přenesená",J771,0)</f>
        <v>0</v>
      </c>
      <c r="BH771" s="190">
        <f>IF(N771="sníž. přenesená",J771,0)</f>
        <v>0</v>
      </c>
      <c r="BI771" s="190">
        <f>IF(N771="nulová",J771,0)</f>
        <v>0</v>
      </c>
      <c r="BJ771" s="20" t="s">
        <v>81</v>
      </c>
      <c r="BK771" s="190">
        <f>ROUND(I771*H771,2)</f>
        <v>0</v>
      </c>
      <c r="BL771" s="20" t="s">
        <v>344</v>
      </c>
      <c r="BM771" s="189" t="s">
        <v>1228</v>
      </c>
    </row>
    <row r="772" spans="1:65" s="2" customFormat="1">
      <c r="A772" s="37"/>
      <c r="B772" s="38"/>
      <c r="C772" s="39"/>
      <c r="D772" s="191" t="s">
        <v>246</v>
      </c>
      <c r="E772" s="39"/>
      <c r="F772" s="192" t="s">
        <v>1229</v>
      </c>
      <c r="G772" s="39"/>
      <c r="H772" s="39"/>
      <c r="I772" s="193"/>
      <c r="J772" s="39"/>
      <c r="K772" s="39"/>
      <c r="L772" s="42"/>
      <c r="M772" s="194"/>
      <c r="N772" s="195"/>
      <c r="O772" s="67"/>
      <c r="P772" s="67"/>
      <c r="Q772" s="67"/>
      <c r="R772" s="67"/>
      <c r="S772" s="67"/>
      <c r="T772" s="68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T772" s="20" t="s">
        <v>246</v>
      </c>
      <c r="AU772" s="20" t="s">
        <v>83</v>
      </c>
    </row>
    <row r="773" spans="1:65" s="14" customFormat="1">
      <c r="B773" s="207"/>
      <c r="C773" s="208"/>
      <c r="D773" s="198" t="s">
        <v>248</v>
      </c>
      <c r="E773" s="209" t="s">
        <v>21</v>
      </c>
      <c r="F773" s="210" t="s">
        <v>179</v>
      </c>
      <c r="G773" s="208"/>
      <c r="H773" s="211">
        <v>11.848000000000001</v>
      </c>
      <c r="I773" s="212"/>
      <c r="J773" s="208"/>
      <c r="K773" s="208"/>
      <c r="L773" s="213"/>
      <c r="M773" s="214"/>
      <c r="N773" s="215"/>
      <c r="O773" s="215"/>
      <c r="P773" s="215"/>
      <c r="Q773" s="215"/>
      <c r="R773" s="215"/>
      <c r="S773" s="215"/>
      <c r="T773" s="216"/>
      <c r="AT773" s="217" t="s">
        <v>248</v>
      </c>
      <c r="AU773" s="217" t="s">
        <v>83</v>
      </c>
      <c r="AV773" s="14" t="s">
        <v>83</v>
      </c>
      <c r="AW773" s="14" t="s">
        <v>34</v>
      </c>
      <c r="AX773" s="14" t="s">
        <v>81</v>
      </c>
      <c r="AY773" s="217" t="s">
        <v>238</v>
      </c>
    </row>
    <row r="774" spans="1:65" s="2" customFormat="1" ht="24.2" customHeight="1">
      <c r="A774" s="37"/>
      <c r="B774" s="38"/>
      <c r="C774" s="178" t="s">
        <v>1230</v>
      </c>
      <c r="D774" s="178" t="s">
        <v>240</v>
      </c>
      <c r="E774" s="179" t="s">
        <v>1231</v>
      </c>
      <c r="F774" s="180" t="s">
        <v>1232</v>
      </c>
      <c r="G774" s="181" t="s">
        <v>1122</v>
      </c>
      <c r="H774" s="182">
        <v>1</v>
      </c>
      <c r="I774" s="183"/>
      <c r="J774" s="184">
        <f>ROUND(I774*H774,2)</f>
        <v>0</v>
      </c>
      <c r="K774" s="180" t="s">
        <v>21</v>
      </c>
      <c r="L774" s="42"/>
      <c r="M774" s="185" t="s">
        <v>21</v>
      </c>
      <c r="N774" s="186" t="s">
        <v>44</v>
      </c>
      <c r="O774" s="67"/>
      <c r="P774" s="187">
        <f>O774*H774</f>
        <v>0</v>
      </c>
      <c r="Q774" s="187">
        <v>0</v>
      </c>
      <c r="R774" s="187">
        <f>Q774*H774</f>
        <v>0</v>
      </c>
      <c r="S774" s="187">
        <v>0</v>
      </c>
      <c r="T774" s="188">
        <f>S774*H774</f>
        <v>0</v>
      </c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R774" s="189" t="s">
        <v>344</v>
      </c>
      <c r="AT774" s="189" t="s">
        <v>240</v>
      </c>
      <c r="AU774" s="189" t="s">
        <v>83</v>
      </c>
      <c r="AY774" s="20" t="s">
        <v>238</v>
      </c>
      <c r="BE774" s="190">
        <f>IF(N774="základní",J774,0)</f>
        <v>0</v>
      </c>
      <c r="BF774" s="190">
        <f>IF(N774="snížená",J774,0)</f>
        <v>0</v>
      </c>
      <c r="BG774" s="190">
        <f>IF(N774="zákl. přenesená",J774,0)</f>
        <v>0</v>
      </c>
      <c r="BH774" s="190">
        <f>IF(N774="sníž. přenesená",J774,0)</f>
        <v>0</v>
      </c>
      <c r="BI774" s="190">
        <f>IF(N774="nulová",J774,0)</f>
        <v>0</v>
      </c>
      <c r="BJ774" s="20" t="s">
        <v>81</v>
      </c>
      <c r="BK774" s="190">
        <f>ROUND(I774*H774,2)</f>
        <v>0</v>
      </c>
      <c r="BL774" s="20" t="s">
        <v>344</v>
      </c>
      <c r="BM774" s="189" t="s">
        <v>1233</v>
      </c>
    </row>
    <row r="775" spans="1:65" s="2" customFormat="1" ht="49.15" customHeight="1">
      <c r="A775" s="37"/>
      <c r="B775" s="38"/>
      <c r="C775" s="178" t="s">
        <v>1234</v>
      </c>
      <c r="D775" s="178" t="s">
        <v>240</v>
      </c>
      <c r="E775" s="179" t="s">
        <v>1235</v>
      </c>
      <c r="F775" s="180" t="s">
        <v>1236</v>
      </c>
      <c r="G775" s="181" t="s">
        <v>394</v>
      </c>
      <c r="H775" s="182">
        <v>0.41099999999999998</v>
      </c>
      <c r="I775" s="183"/>
      <c r="J775" s="184">
        <f>ROUND(I775*H775,2)</f>
        <v>0</v>
      </c>
      <c r="K775" s="180" t="s">
        <v>243</v>
      </c>
      <c r="L775" s="42"/>
      <c r="M775" s="185" t="s">
        <v>21</v>
      </c>
      <c r="N775" s="186" t="s">
        <v>44</v>
      </c>
      <c r="O775" s="67"/>
      <c r="P775" s="187">
        <f>O775*H775</f>
        <v>0</v>
      </c>
      <c r="Q775" s="187">
        <v>0</v>
      </c>
      <c r="R775" s="187">
        <f>Q775*H775</f>
        <v>0</v>
      </c>
      <c r="S775" s="187">
        <v>0</v>
      </c>
      <c r="T775" s="188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189" t="s">
        <v>344</v>
      </c>
      <c r="AT775" s="189" t="s">
        <v>240</v>
      </c>
      <c r="AU775" s="189" t="s">
        <v>83</v>
      </c>
      <c r="AY775" s="20" t="s">
        <v>238</v>
      </c>
      <c r="BE775" s="190">
        <f>IF(N775="základní",J775,0)</f>
        <v>0</v>
      </c>
      <c r="BF775" s="190">
        <f>IF(N775="snížená",J775,0)</f>
        <v>0</v>
      </c>
      <c r="BG775" s="190">
        <f>IF(N775="zákl. přenesená",J775,0)</f>
        <v>0</v>
      </c>
      <c r="BH775" s="190">
        <f>IF(N775="sníž. přenesená",J775,0)</f>
        <v>0</v>
      </c>
      <c r="BI775" s="190">
        <f>IF(N775="nulová",J775,0)</f>
        <v>0</v>
      </c>
      <c r="BJ775" s="20" t="s">
        <v>81</v>
      </c>
      <c r="BK775" s="190">
        <f>ROUND(I775*H775,2)</f>
        <v>0</v>
      </c>
      <c r="BL775" s="20" t="s">
        <v>344</v>
      </c>
      <c r="BM775" s="189" t="s">
        <v>1237</v>
      </c>
    </row>
    <row r="776" spans="1:65" s="2" customFormat="1">
      <c r="A776" s="37"/>
      <c r="B776" s="38"/>
      <c r="C776" s="39"/>
      <c r="D776" s="191" t="s">
        <v>246</v>
      </c>
      <c r="E776" s="39"/>
      <c r="F776" s="192" t="s">
        <v>1238</v>
      </c>
      <c r="G776" s="39"/>
      <c r="H776" s="39"/>
      <c r="I776" s="193"/>
      <c r="J776" s="39"/>
      <c r="K776" s="39"/>
      <c r="L776" s="42"/>
      <c r="M776" s="194"/>
      <c r="N776" s="195"/>
      <c r="O776" s="67"/>
      <c r="P776" s="67"/>
      <c r="Q776" s="67"/>
      <c r="R776" s="67"/>
      <c r="S776" s="67"/>
      <c r="T776" s="68"/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T776" s="20" t="s">
        <v>246</v>
      </c>
      <c r="AU776" s="20" t="s">
        <v>83</v>
      </c>
    </row>
    <row r="777" spans="1:65" s="12" customFormat="1" ht="22.9" customHeight="1">
      <c r="B777" s="162"/>
      <c r="C777" s="163"/>
      <c r="D777" s="164" t="s">
        <v>72</v>
      </c>
      <c r="E777" s="176" t="s">
        <v>1239</v>
      </c>
      <c r="F777" s="176" t="s">
        <v>1240</v>
      </c>
      <c r="G777" s="163"/>
      <c r="H777" s="163"/>
      <c r="I777" s="166"/>
      <c r="J777" s="177">
        <f>BK777</f>
        <v>0</v>
      </c>
      <c r="K777" s="163"/>
      <c r="L777" s="168"/>
      <c r="M777" s="169"/>
      <c r="N777" s="170"/>
      <c r="O777" s="170"/>
      <c r="P777" s="171">
        <f>SUM(P778:P824)</f>
        <v>0</v>
      </c>
      <c r="Q777" s="170"/>
      <c r="R777" s="171">
        <f>SUM(R778:R824)</f>
        <v>0.42359400000000003</v>
      </c>
      <c r="S777" s="170"/>
      <c r="T777" s="172">
        <f>SUM(T778:T824)</f>
        <v>0</v>
      </c>
      <c r="AR777" s="173" t="s">
        <v>83</v>
      </c>
      <c r="AT777" s="174" t="s">
        <v>72</v>
      </c>
      <c r="AU777" s="174" t="s">
        <v>81</v>
      </c>
      <c r="AY777" s="173" t="s">
        <v>238</v>
      </c>
      <c r="BK777" s="175">
        <f>SUM(BK778:BK824)</f>
        <v>0</v>
      </c>
    </row>
    <row r="778" spans="1:65" s="2" customFormat="1" ht="37.9" customHeight="1">
      <c r="A778" s="37"/>
      <c r="B778" s="38"/>
      <c r="C778" s="178" t="s">
        <v>1241</v>
      </c>
      <c r="D778" s="178" t="s">
        <v>240</v>
      </c>
      <c r="E778" s="179" t="s">
        <v>1242</v>
      </c>
      <c r="F778" s="180" t="s">
        <v>1243</v>
      </c>
      <c r="G778" s="181" t="s">
        <v>103</v>
      </c>
      <c r="H778" s="182">
        <v>32.96</v>
      </c>
      <c r="I778" s="183"/>
      <c r="J778" s="184">
        <f>ROUND(I778*H778,2)</f>
        <v>0</v>
      </c>
      <c r="K778" s="180" t="s">
        <v>243</v>
      </c>
      <c r="L778" s="42"/>
      <c r="M778" s="185" t="s">
        <v>21</v>
      </c>
      <c r="N778" s="186" t="s">
        <v>44</v>
      </c>
      <c r="O778" s="67"/>
      <c r="P778" s="187">
        <f>O778*H778</f>
        <v>0</v>
      </c>
      <c r="Q778" s="187">
        <v>7.5799999999999999E-3</v>
      </c>
      <c r="R778" s="187">
        <f>Q778*H778</f>
        <v>0.2498368</v>
      </c>
      <c r="S778" s="187">
        <v>0</v>
      </c>
      <c r="T778" s="188">
        <f>S778*H778</f>
        <v>0</v>
      </c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R778" s="189" t="s">
        <v>344</v>
      </c>
      <c r="AT778" s="189" t="s">
        <v>240</v>
      </c>
      <c r="AU778" s="189" t="s">
        <v>83</v>
      </c>
      <c r="AY778" s="20" t="s">
        <v>238</v>
      </c>
      <c r="BE778" s="190">
        <f>IF(N778="základní",J778,0)</f>
        <v>0</v>
      </c>
      <c r="BF778" s="190">
        <f>IF(N778="snížená",J778,0)</f>
        <v>0</v>
      </c>
      <c r="BG778" s="190">
        <f>IF(N778="zákl. přenesená",J778,0)</f>
        <v>0</v>
      </c>
      <c r="BH778" s="190">
        <f>IF(N778="sníž. přenesená",J778,0)</f>
        <v>0</v>
      </c>
      <c r="BI778" s="190">
        <f>IF(N778="nulová",J778,0)</f>
        <v>0</v>
      </c>
      <c r="BJ778" s="20" t="s">
        <v>81</v>
      </c>
      <c r="BK778" s="190">
        <f>ROUND(I778*H778,2)</f>
        <v>0</v>
      </c>
      <c r="BL778" s="20" t="s">
        <v>344</v>
      </c>
      <c r="BM778" s="189" t="s">
        <v>1244</v>
      </c>
    </row>
    <row r="779" spans="1:65" s="2" customFormat="1">
      <c r="A779" s="37"/>
      <c r="B779" s="38"/>
      <c r="C779" s="39"/>
      <c r="D779" s="191" t="s">
        <v>246</v>
      </c>
      <c r="E779" s="39"/>
      <c r="F779" s="192" t="s">
        <v>1245</v>
      </c>
      <c r="G779" s="39"/>
      <c r="H779" s="39"/>
      <c r="I779" s="193"/>
      <c r="J779" s="39"/>
      <c r="K779" s="39"/>
      <c r="L779" s="42"/>
      <c r="M779" s="194"/>
      <c r="N779" s="195"/>
      <c r="O779" s="67"/>
      <c r="P779" s="67"/>
      <c r="Q779" s="67"/>
      <c r="R779" s="67"/>
      <c r="S779" s="67"/>
      <c r="T779" s="68"/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T779" s="20" t="s">
        <v>246</v>
      </c>
      <c r="AU779" s="20" t="s">
        <v>83</v>
      </c>
    </row>
    <row r="780" spans="1:65" s="14" customFormat="1">
      <c r="B780" s="207"/>
      <c r="C780" s="208"/>
      <c r="D780" s="198" t="s">
        <v>248</v>
      </c>
      <c r="E780" s="209" t="s">
        <v>21</v>
      </c>
      <c r="F780" s="210" t="s">
        <v>134</v>
      </c>
      <c r="G780" s="208"/>
      <c r="H780" s="211">
        <v>32.96</v>
      </c>
      <c r="I780" s="212"/>
      <c r="J780" s="208"/>
      <c r="K780" s="208"/>
      <c r="L780" s="213"/>
      <c r="M780" s="214"/>
      <c r="N780" s="215"/>
      <c r="O780" s="215"/>
      <c r="P780" s="215"/>
      <c r="Q780" s="215"/>
      <c r="R780" s="215"/>
      <c r="S780" s="215"/>
      <c r="T780" s="216"/>
      <c r="AT780" s="217" t="s">
        <v>248</v>
      </c>
      <c r="AU780" s="217" t="s">
        <v>83</v>
      </c>
      <c r="AV780" s="14" t="s">
        <v>83</v>
      </c>
      <c r="AW780" s="14" t="s">
        <v>34</v>
      </c>
      <c r="AX780" s="14" t="s">
        <v>81</v>
      </c>
      <c r="AY780" s="217" t="s">
        <v>238</v>
      </c>
    </row>
    <row r="781" spans="1:65" s="2" customFormat="1" ht="33" customHeight="1">
      <c r="A781" s="37"/>
      <c r="B781" s="38"/>
      <c r="C781" s="178" t="s">
        <v>1246</v>
      </c>
      <c r="D781" s="178" t="s">
        <v>240</v>
      </c>
      <c r="E781" s="179" t="s">
        <v>1247</v>
      </c>
      <c r="F781" s="180" t="s">
        <v>1248</v>
      </c>
      <c r="G781" s="181" t="s">
        <v>103</v>
      </c>
      <c r="H781" s="182">
        <v>32.96</v>
      </c>
      <c r="I781" s="183"/>
      <c r="J781" s="184">
        <f>ROUND(I781*H781,2)</f>
        <v>0</v>
      </c>
      <c r="K781" s="180" t="s">
        <v>243</v>
      </c>
      <c r="L781" s="42"/>
      <c r="M781" s="185" t="s">
        <v>21</v>
      </c>
      <c r="N781" s="186" t="s">
        <v>44</v>
      </c>
      <c r="O781" s="67"/>
      <c r="P781" s="187">
        <f>O781*H781</f>
        <v>0</v>
      </c>
      <c r="Q781" s="187">
        <v>6.9999999999999999E-4</v>
      </c>
      <c r="R781" s="187">
        <f>Q781*H781</f>
        <v>2.3071999999999999E-2</v>
      </c>
      <c r="S781" s="187">
        <v>0</v>
      </c>
      <c r="T781" s="188">
        <f>S781*H781</f>
        <v>0</v>
      </c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R781" s="189" t="s">
        <v>344</v>
      </c>
      <c r="AT781" s="189" t="s">
        <v>240</v>
      </c>
      <c r="AU781" s="189" t="s">
        <v>83</v>
      </c>
      <c r="AY781" s="20" t="s">
        <v>238</v>
      </c>
      <c r="BE781" s="190">
        <f>IF(N781="základní",J781,0)</f>
        <v>0</v>
      </c>
      <c r="BF781" s="190">
        <f>IF(N781="snížená",J781,0)</f>
        <v>0</v>
      </c>
      <c r="BG781" s="190">
        <f>IF(N781="zákl. přenesená",J781,0)</f>
        <v>0</v>
      </c>
      <c r="BH781" s="190">
        <f>IF(N781="sníž. přenesená",J781,0)</f>
        <v>0</v>
      </c>
      <c r="BI781" s="190">
        <f>IF(N781="nulová",J781,0)</f>
        <v>0</v>
      </c>
      <c r="BJ781" s="20" t="s">
        <v>81</v>
      </c>
      <c r="BK781" s="190">
        <f>ROUND(I781*H781,2)</f>
        <v>0</v>
      </c>
      <c r="BL781" s="20" t="s">
        <v>344</v>
      </c>
      <c r="BM781" s="189" t="s">
        <v>1249</v>
      </c>
    </row>
    <row r="782" spans="1:65" s="2" customFormat="1">
      <c r="A782" s="37"/>
      <c r="B782" s="38"/>
      <c r="C782" s="39"/>
      <c r="D782" s="191" t="s">
        <v>246</v>
      </c>
      <c r="E782" s="39"/>
      <c r="F782" s="192" t="s">
        <v>1250</v>
      </c>
      <c r="G782" s="39"/>
      <c r="H782" s="39"/>
      <c r="I782" s="193"/>
      <c r="J782" s="39"/>
      <c r="K782" s="39"/>
      <c r="L782" s="42"/>
      <c r="M782" s="194"/>
      <c r="N782" s="195"/>
      <c r="O782" s="67"/>
      <c r="P782" s="67"/>
      <c r="Q782" s="67"/>
      <c r="R782" s="67"/>
      <c r="S782" s="67"/>
      <c r="T782" s="68"/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T782" s="20" t="s">
        <v>246</v>
      </c>
      <c r="AU782" s="20" t="s">
        <v>83</v>
      </c>
    </row>
    <row r="783" spans="1:65" s="13" customFormat="1">
      <c r="B783" s="196"/>
      <c r="C783" s="197"/>
      <c r="D783" s="198" t="s">
        <v>248</v>
      </c>
      <c r="E783" s="199" t="s">
        <v>21</v>
      </c>
      <c r="F783" s="200" t="s">
        <v>464</v>
      </c>
      <c r="G783" s="197"/>
      <c r="H783" s="199" t="s">
        <v>21</v>
      </c>
      <c r="I783" s="201"/>
      <c r="J783" s="197"/>
      <c r="K783" s="197"/>
      <c r="L783" s="202"/>
      <c r="M783" s="203"/>
      <c r="N783" s="204"/>
      <c r="O783" s="204"/>
      <c r="P783" s="204"/>
      <c r="Q783" s="204"/>
      <c r="R783" s="204"/>
      <c r="S783" s="204"/>
      <c r="T783" s="205"/>
      <c r="AT783" s="206" t="s">
        <v>248</v>
      </c>
      <c r="AU783" s="206" t="s">
        <v>83</v>
      </c>
      <c r="AV783" s="13" t="s">
        <v>81</v>
      </c>
      <c r="AW783" s="13" t="s">
        <v>34</v>
      </c>
      <c r="AX783" s="13" t="s">
        <v>73</v>
      </c>
      <c r="AY783" s="206" t="s">
        <v>238</v>
      </c>
    </row>
    <row r="784" spans="1:65" s="14" customFormat="1">
      <c r="B784" s="207"/>
      <c r="C784" s="208"/>
      <c r="D784" s="198" t="s">
        <v>248</v>
      </c>
      <c r="E784" s="209" t="s">
        <v>21</v>
      </c>
      <c r="F784" s="210" t="s">
        <v>755</v>
      </c>
      <c r="G784" s="208"/>
      <c r="H784" s="211">
        <v>17.114000000000001</v>
      </c>
      <c r="I784" s="212"/>
      <c r="J784" s="208"/>
      <c r="K784" s="208"/>
      <c r="L784" s="213"/>
      <c r="M784" s="214"/>
      <c r="N784" s="215"/>
      <c r="O784" s="215"/>
      <c r="P784" s="215"/>
      <c r="Q784" s="215"/>
      <c r="R784" s="215"/>
      <c r="S784" s="215"/>
      <c r="T784" s="216"/>
      <c r="AT784" s="217" t="s">
        <v>248</v>
      </c>
      <c r="AU784" s="217" t="s">
        <v>83</v>
      </c>
      <c r="AV784" s="14" t="s">
        <v>83</v>
      </c>
      <c r="AW784" s="14" t="s">
        <v>34</v>
      </c>
      <c r="AX784" s="14" t="s">
        <v>73</v>
      </c>
      <c r="AY784" s="217" t="s">
        <v>238</v>
      </c>
    </row>
    <row r="785" spans="1:65" s="13" customFormat="1">
      <c r="B785" s="196"/>
      <c r="C785" s="197"/>
      <c r="D785" s="198" t="s">
        <v>248</v>
      </c>
      <c r="E785" s="199" t="s">
        <v>21</v>
      </c>
      <c r="F785" s="200" t="s">
        <v>466</v>
      </c>
      <c r="G785" s="197"/>
      <c r="H785" s="199" t="s">
        <v>21</v>
      </c>
      <c r="I785" s="201"/>
      <c r="J785" s="197"/>
      <c r="K785" s="197"/>
      <c r="L785" s="202"/>
      <c r="M785" s="203"/>
      <c r="N785" s="204"/>
      <c r="O785" s="204"/>
      <c r="P785" s="204"/>
      <c r="Q785" s="204"/>
      <c r="R785" s="204"/>
      <c r="S785" s="204"/>
      <c r="T785" s="205"/>
      <c r="AT785" s="206" t="s">
        <v>248</v>
      </c>
      <c r="AU785" s="206" t="s">
        <v>83</v>
      </c>
      <c r="AV785" s="13" t="s">
        <v>81</v>
      </c>
      <c r="AW785" s="13" t="s">
        <v>34</v>
      </c>
      <c r="AX785" s="13" t="s">
        <v>73</v>
      </c>
      <c r="AY785" s="206" t="s">
        <v>238</v>
      </c>
    </row>
    <row r="786" spans="1:65" s="14" customFormat="1">
      <c r="B786" s="207"/>
      <c r="C786" s="208"/>
      <c r="D786" s="198" t="s">
        <v>248</v>
      </c>
      <c r="E786" s="209" t="s">
        <v>21</v>
      </c>
      <c r="F786" s="210" t="s">
        <v>1251</v>
      </c>
      <c r="G786" s="208"/>
      <c r="H786" s="211">
        <v>15.846</v>
      </c>
      <c r="I786" s="212"/>
      <c r="J786" s="208"/>
      <c r="K786" s="208"/>
      <c r="L786" s="213"/>
      <c r="M786" s="214"/>
      <c r="N786" s="215"/>
      <c r="O786" s="215"/>
      <c r="P786" s="215"/>
      <c r="Q786" s="215"/>
      <c r="R786" s="215"/>
      <c r="S786" s="215"/>
      <c r="T786" s="216"/>
      <c r="AT786" s="217" t="s">
        <v>248</v>
      </c>
      <c r="AU786" s="217" t="s">
        <v>83</v>
      </c>
      <c r="AV786" s="14" t="s">
        <v>83</v>
      </c>
      <c r="AW786" s="14" t="s">
        <v>34</v>
      </c>
      <c r="AX786" s="14" t="s">
        <v>73</v>
      </c>
      <c r="AY786" s="217" t="s">
        <v>238</v>
      </c>
    </row>
    <row r="787" spans="1:65" s="15" customFormat="1">
      <c r="B787" s="218"/>
      <c r="C787" s="219"/>
      <c r="D787" s="198" t="s">
        <v>248</v>
      </c>
      <c r="E787" s="220" t="s">
        <v>134</v>
      </c>
      <c r="F787" s="221" t="s">
        <v>257</v>
      </c>
      <c r="G787" s="219"/>
      <c r="H787" s="222">
        <v>32.96</v>
      </c>
      <c r="I787" s="223"/>
      <c r="J787" s="219"/>
      <c r="K787" s="219"/>
      <c r="L787" s="224"/>
      <c r="M787" s="225"/>
      <c r="N787" s="226"/>
      <c r="O787" s="226"/>
      <c r="P787" s="226"/>
      <c r="Q787" s="226"/>
      <c r="R787" s="226"/>
      <c r="S787" s="226"/>
      <c r="T787" s="227"/>
      <c r="AT787" s="228" t="s">
        <v>248</v>
      </c>
      <c r="AU787" s="228" t="s">
        <v>83</v>
      </c>
      <c r="AV787" s="15" t="s">
        <v>258</v>
      </c>
      <c r="AW787" s="15" t="s">
        <v>34</v>
      </c>
      <c r="AX787" s="15" t="s">
        <v>73</v>
      </c>
      <c r="AY787" s="228" t="s">
        <v>238</v>
      </c>
    </row>
    <row r="788" spans="1:65" s="16" customFormat="1">
      <c r="B788" s="229"/>
      <c r="C788" s="230"/>
      <c r="D788" s="198" t="s">
        <v>248</v>
      </c>
      <c r="E788" s="231" t="s">
        <v>21</v>
      </c>
      <c r="F788" s="232" t="s">
        <v>259</v>
      </c>
      <c r="G788" s="230"/>
      <c r="H788" s="233">
        <v>32.96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AT788" s="239" t="s">
        <v>248</v>
      </c>
      <c r="AU788" s="239" t="s">
        <v>83</v>
      </c>
      <c r="AV788" s="16" t="s">
        <v>244</v>
      </c>
      <c r="AW788" s="16" t="s">
        <v>34</v>
      </c>
      <c r="AX788" s="16" t="s">
        <v>81</v>
      </c>
      <c r="AY788" s="239" t="s">
        <v>238</v>
      </c>
    </row>
    <row r="789" spans="1:65" s="2" customFormat="1" ht="24.2" customHeight="1">
      <c r="A789" s="37"/>
      <c r="B789" s="38"/>
      <c r="C789" s="240" t="s">
        <v>1252</v>
      </c>
      <c r="D789" s="240" t="s">
        <v>440</v>
      </c>
      <c r="E789" s="241" t="s">
        <v>1253</v>
      </c>
      <c r="F789" s="242" t="s">
        <v>1254</v>
      </c>
      <c r="G789" s="243" t="s">
        <v>103</v>
      </c>
      <c r="H789" s="244">
        <v>43.621000000000002</v>
      </c>
      <c r="I789" s="245"/>
      <c r="J789" s="246">
        <f>ROUND(I789*H789,2)</f>
        <v>0</v>
      </c>
      <c r="K789" s="242" t="s">
        <v>243</v>
      </c>
      <c r="L789" s="247"/>
      <c r="M789" s="248" t="s">
        <v>21</v>
      </c>
      <c r="N789" s="249" t="s">
        <v>44</v>
      </c>
      <c r="O789" s="67"/>
      <c r="P789" s="187">
        <f>O789*H789</f>
        <v>0</v>
      </c>
      <c r="Q789" s="187">
        <v>3.3999999999999998E-3</v>
      </c>
      <c r="R789" s="187">
        <f>Q789*H789</f>
        <v>0.14831140000000001</v>
      </c>
      <c r="S789" s="187">
        <v>0</v>
      </c>
      <c r="T789" s="188">
        <f>S789*H789</f>
        <v>0</v>
      </c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R789" s="189" t="s">
        <v>450</v>
      </c>
      <c r="AT789" s="189" t="s">
        <v>440</v>
      </c>
      <c r="AU789" s="189" t="s">
        <v>83</v>
      </c>
      <c r="AY789" s="20" t="s">
        <v>238</v>
      </c>
      <c r="BE789" s="190">
        <f>IF(N789="základní",J789,0)</f>
        <v>0</v>
      </c>
      <c r="BF789" s="190">
        <f>IF(N789="snížená",J789,0)</f>
        <v>0</v>
      </c>
      <c r="BG789" s="190">
        <f>IF(N789="zákl. přenesená",J789,0)</f>
        <v>0</v>
      </c>
      <c r="BH789" s="190">
        <f>IF(N789="sníž. přenesená",J789,0)</f>
        <v>0</v>
      </c>
      <c r="BI789" s="190">
        <f>IF(N789="nulová",J789,0)</f>
        <v>0</v>
      </c>
      <c r="BJ789" s="20" t="s">
        <v>81</v>
      </c>
      <c r="BK789" s="190">
        <f>ROUND(I789*H789,2)</f>
        <v>0</v>
      </c>
      <c r="BL789" s="20" t="s">
        <v>344</v>
      </c>
      <c r="BM789" s="189" t="s">
        <v>1255</v>
      </c>
    </row>
    <row r="790" spans="1:65" s="14" customFormat="1">
      <c r="B790" s="207"/>
      <c r="C790" s="208"/>
      <c r="D790" s="198" t="s">
        <v>248</v>
      </c>
      <c r="E790" s="209" t="s">
        <v>21</v>
      </c>
      <c r="F790" s="210" t="s">
        <v>1256</v>
      </c>
      <c r="G790" s="208"/>
      <c r="H790" s="211">
        <v>36.256</v>
      </c>
      <c r="I790" s="212"/>
      <c r="J790" s="208"/>
      <c r="K790" s="208"/>
      <c r="L790" s="213"/>
      <c r="M790" s="214"/>
      <c r="N790" s="215"/>
      <c r="O790" s="215"/>
      <c r="P790" s="215"/>
      <c r="Q790" s="215"/>
      <c r="R790" s="215"/>
      <c r="S790" s="215"/>
      <c r="T790" s="216"/>
      <c r="AT790" s="217" t="s">
        <v>248</v>
      </c>
      <c r="AU790" s="217" t="s">
        <v>83</v>
      </c>
      <c r="AV790" s="14" t="s">
        <v>83</v>
      </c>
      <c r="AW790" s="14" t="s">
        <v>34</v>
      </c>
      <c r="AX790" s="14" t="s">
        <v>73</v>
      </c>
      <c r="AY790" s="217" t="s">
        <v>238</v>
      </c>
    </row>
    <row r="791" spans="1:65" s="14" customFormat="1">
      <c r="B791" s="207"/>
      <c r="C791" s="208"/>
      <c r="D791" s="198" t="s">
        <v>248</v>
      </c>
      <c r="E791" s="209" t="s">
        <v>21</v>
      </c>
      <c r="F791" s="210" t="s">
        <v>1257</v>
      </c>
      <c r="G791" s="208"/>
      <c r="H791" s="211">
        <v>3.399</v>
      </c>
      <c r="I791" s="212"/>
      <c r="J791" s="208"/>
      <c r="K791" s="208"/>
      <c r="L791" s="213"/>
      <c r="M791" s="214"/>
      <c r="N791" s="215"/>
      <c r="O791" s="215"/>
      <c r="P791" s="215"/>
      <c r="Q791" s="215"/>
      <c r="R791" s="215"/>
      <c r="S791" s="215"/>
      <c r="T791" s="216"/>
      <c r="AT791" s="217" t="s">
        <v>248</v>
      </c>
      <c r="AU791" s="217" t="s">
        <v>83</v>
      </c>
      <c r="AV791" s="14" t="s">
        <v>83</v>
      </c>
      <c r="AW791" s="14" t="s">
        <v>34</v>
      </c>
      <c r="AX791" s="14" t="s">
        <v>73</v>
      </c>
      <c r="AY791" s="217" t="s">
        <v>238</v>
      </c>
    </row>
    <row r="792" spans="1:65" s="16" customFormat="1">
      <c r="B792" s="229"/>
      <c r="C792" s="230"/>
      <c r="D792" s="198" t="s">
        <v>248</v>
      </c>
      <c r="E792" s="231" t="s">
        <v>21</v>
      </c>
      <c r="F792" s="232" t="s">
        <v>259</v>
      </c>
      <c r="G792" s="230"/>
      <c r="H792" s="233">
        <v>39.655000000000001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AT792" s="239" t="s">
        <v>248</v>
      </c>
      <c r="AU792" s="239" t="s">
        <v>83</v>
      </c>
      <c r="AV792" s="16" t="s">
        <v>244</v>
      </c>
      <c r="AW792" s="16" t="s">
        <v>34</v>
      </c>
      <c r="AX792" s="16" t="s">
        <v>81</v>
      </c>
      <c r="AY792" s="239" t="s">
        <v>238</v>
      </c>
    </row>
    <row r="793" spans="1:65" s="14" customFormat="1">
      <c r="B793" s="207"/>
      <c r="C793" s="208"/>
      <c r="D793" s="198" t="s">
        <v>248</v>
      </c>
      <c r="E793" s="208"/>
      <c r="F793" s="210" t="s">
        <v>1258</v>
      </c>
      <c r="G793" s="208"/>
      <c r="H793" s="211">
        <v>43.621000000000002</v>
      </c>
      <c r="I793" s="212"/>
      <c r="J793" s="208"/>
      <c r="K793" s="208"/>
      <c r="L793" s="213"/>
      <c r="M793" s="214"/>
      <c r="N793" s="215"/>
      <c r="O793" s="215"/>
      <c r="P793" s="215"/>
      <c r="Q793" s="215"/>
      <c r="R793" s="215"/>
      <c r="S793" s="215"/>
      <c r="T793" s="216"/>
      <c r="AT793" s="217" t="s">
        <v>248</v>
      </c>
      <c r="AU793" s="217" t="s">
        <v>83</v>
      </c>
      <c r="AV793" s="14" t="s">
        <v>83</v>
      </c>
      <c r="AW793" s="14" t="s">
        <v>4</v>
      </c>
      <c r="AX793" s="14" t="s">
        <v>81</v>
      </c>
      <c r="AY793" s="217" t="s">
        <v>238</v>
      </c>
    </row>
    <row r="794" spans="1:65" s="2" customFormat="1" ht="24.2" customHeight="1">
      <c r="A794" s="37"/>
      <c r="B794" s="38"/>
      <c r="C794" s="178" t="s">
        <v>1259</v>
      </c>
      <c r="D794" s="178" t="s">
        <v>240</v>
      </c>
      <c r="E794" s="179" t="s">
        <v>1260</v>
      </c>
      <c r="F794" s="180" t="s">
        <v>1261</v>
      </c>
      <c r="G794" s="181" t="s">
        <v>145</v>
      </c>
      <c r="H794" s="182">
        <v>9.44</v>
      </c>
      <c r="I794" s="183"/>
      <c r="J794" s="184">
        <f>ROUND(I794*H794,2)</f>
        <v>0</v>
      </c>
      <c r="K794" s="180" t="s">
        <v>243</v>
      </c>
      <c r="L794" s="42"/>
      <c r="M794" s="185" t="s">
        <v>21</v>
      </c>
      <c r="N794" s="186" t="s">
        <v>44</v>
      </c>
      <c r="O794" s="67"/>
      <c r="P794" s="187">
        <f>O794*H794</f>
        <v>0</v>
      </c>
      <c r="Q794" s="187">
        <v>2.0000000000000002E-5</v>
      </c>
      <c r="R794" s="187">
        <f>Q794*H794</f>
        <v>1.8880000000000001E-4</v>
      </c>
      <c r="S794" s="187">
        <v>0</v>
      </c>
      <c r="T794" s="188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189" t="s">
        <v>344</v>
      </c>
      <c r="AT794" s="189" t="s">
        <v>240</v>
      </c>
      <c r="AU794" s="189" t="s">
        <v>83</v>
      </c>
      <c r="AY794" s="20" t="s">
        <v>238</v>
      </c>
      <c r="BE794" s="190">
        <f>IF(N794="základní",J794,0)</f>
        <v>0</v>
      </c>
      <c r="BF794" s="190">
        <f>IF(N794="snížená",J794,0)</f>
        <v>0</v>
      </c>
      <c r="BG794" s="190">
        <f>IF(N794="zákl. přenesená",J794,0)</f>
        <v>0</v>
      </c>
      <c r="BH794" s="190">
        <f>IF(N794="sníž. přenesená",J794,0)</f>
        <v>0</v>
      </c>
      <c r="BI794" s="190">
        <f>IF(N794="nulová",J794,0)</f>
        <v>0</v>
      </c>
      <c r="BJ794" s="20" t="s">
        <v>81</v>
      </c>
      <c r="BK794" s="190">
        <f>ROUND(I794*H794,2)</f>
        <v>0</v>
      </c>
      <c r="BL794" s="20" t="s">
        <v>344</v>
      </c>
      <c r="BM794" s="189" t="s">
        <v>1262</v>
      </c>
    </row>
    <row r="795" spans="1:65" s="2" customFormat="1">
      <c r="A795" s="37"/>
      <c r="B795" s="38"/>
      <c r="C795" s="39"/>
      <c r="D795" s="191" t="s">
        <v>246</v>
      </c>
      <c r="E795" s="39"/>
      <c r="F795" s="192" t="s">
        <v>1263</v>
      </c>
      <c r="G795" s="39"/>
      <c r="H795" s="39"/>
      <c r="I795" s="193"/>
      <c r="J795" s="39"/>
      <c r="K795" s="39"/>
      <c r="L795" s="42"/>
      <c r="M795" s="194"/>
      <c r="N795" s="195"/>
      <c r="O795" s="67"/>
      <c r="P795" s="67"/>
      <c r="Q795" s="67"/>
      <c r="R795" s="67"/>
      <c r="S795" s="67"/>
      <c r="T795" s="68"/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T795" s="20" t="s">
        <v>246</v>
      </c>
      <c r="AU795" s="20" t="s">
        <v>83</v>
      </c>
    </row>
    <row r="796" spans="1:65" s="13" customFormat="1">
      <c r="B796" s="196"/>
      <c r="C796" s="197"/>
      <c r="D796" s="198" t="s">
        <v>248</v>
      </c>
      <c r="E796" s="199" t="s">
        <v>21</v>
      </c>
      <c r="F796" s="200" t="s">
        <v>464</v>
      </c>
      <c r="G796" s="197"/>
      <c r="H796" s="199" t="s">
        <v>21</v>
      </c>
      <c r="I796" s="201"/>
      <c r="J796" s="197"/>
      <c r="K796" s="197"/>
      <c r="L796" s="202"/>
      <c r="M796" s="203"/>
      <c r="N796" s="204"/>
      <c r="O796" s="204"/>
      <c r="P796" s="204"/>
      <c r="Q796" s="204"/>
      <c r="R796" s="204"/>
      <c r="S796" s="204"/>
      <c r="T796" s="205"/>
      <c r="AT796" s="206" t="s">
        <v>248</v>
      </c>
      <c r="AU796" s="206" t="s">
        <v>83</v>
      </c>
      <c r="AV796" s="13" t="s">
        <v>81</v>
      </c>
      <c r="AW796" s="13" t="s">
        <v>34</v>
      </c>
      <c r="AX796" s="13" t="s">
        <v>73</v>
      </c>
      <c r="AY796" s="206" t="s">
        <v>238</v>
      </c>
    </row>
    <row r="797" spans="1:65" s="14" customFormat="1">
      <c r="B797" s="207"/>
      <c r="C797" s="208"/>
      <c r="D797" s="198" t="s">
        <v>248</v>
      </c>
      <c r="E797" s="209" t="s">
        <v>21</v>
      </c>
      <c r="F797" s="210" t="s">
        <v>1264</v>
      </c>
      <c r="G797" s="208"/>
      <c r="H797" s="211">
        <v>4.72</v>
      </c>
      <c r="I797" s="212"/>
      <c r="J797" s="208"/>
      <c r="K797" s="208"/>
      <c r="L797" s="213"/>
      <c r="M797" s="214"/>
      <c r="N797" s="215"/>
      <c r="O797" s="215"/>
      <c r="P797" s="215"/>
      <c r="Q797" s="215"/>
      <c r="R797" s="215"/>
      <c r="S797" s="215"/>
      <c r="T797" s="216"/>
      <c r="AT797" s="217" t="s">
        <v>248</v>
      </c>
      <c r="AU797" s="217" t="s">
        <v>83</v>
      </c>
      <c r="AV797" s="14" t="s">
        <v>83</v>
      </c>
      <c r="AW797" s="14" t="s">
        <v>34</v>
      </c>
      <c r="AX797" s="14" t="s">
        <v>73</v>
      </c>
      <c r="AY797" s="217" t="s">
        <v>238</v>
      </c>
    </row>
    <row r="798" spans="1:65" s="13" customFormat="1">
      <c r="B798" s="196"/>
      <c r="C798" s="197"/>
      <c r="D798" s="198" t="s">
        <v>248</v>
      </c>
      <c r="E798" s="199" t="s">
        <v>21</v>
      </c>
      <c r="F798" s="200" t="s">
        <v>466</v>
      </c>
      <c r="G798" s="197"/>
      <c r="H798" s="199" t="s">
        <v>21</v>
      </c>
      <c r="I798" s="201"/>
      <c r="J798" s="197"/>
      <c r="K798" s="197"/>
      <c r="L798" s="202"/>
      <c r="M798" s="203"/>
      <c r="N798" s="204"/>
      <c r="O798" s="204"/>
      <c r="P798" s="204"/>
      <c r="Q798" s="204"/>
      <c r="R798" s="204"/>
      <c r="S798" s="204"/>
      <c r="T798" s="205"/>
      <c r="AT798" s="206" t="s">
        <v>248</v>
      </c>
      <c r="AU798" s="206" t="s">
        <v>83</v>
      </c>
      <c r="AV798" s="13" t="s">
        <v>81</v>
      </c>
      <c r="AW798" s="13" t="s">
        <v>34</v>
      </c>
      <c r="AX798" s="13" t="s">
        <v>73</v>
      </c>
      <c r="AY798" s="206" t="s">
        <v>238</v>
      </c>
    </row>
    <row r="799" spans="1:65" s="14" customFormat="1">
      <c r="B799" s="207"/>
      <c r="C799" s="208"/>
      <c r="D799" s="198" t="s">
        <v>248</v>
      </c>
      <c r="E799" s="209" t="s">
        <v>21</v>
      </c>
      <c r="F799" s="210" t="s">
        <v>1264</v>
      </c>
      <c r="G799" s="208"/>
      <c r="H799" s="211">
        <v>4.72</v>
      </c>
      <c r="I799" s="212"/>
      <c r="J799" s="208"/>
      <c r="K799" s="208"/>
      <c r="L799" s="213"/>
      <c r="M799" s="214"/>
      <c r="N799" s="215"/>
      <c r="O799" s="215"/>
      <c r="P799" s="215"/>
      <c r="Q799" s="215"/>
      <c r="R799" s="215"/>
      <c r="S799" s="215"/>
      <c r="T799" s="216"/>
      <c r="AT799" s="217" t="s">
        <v>248</v>
      </c>
      <c r="AU799" s="217" t="s">
        <v>83</v>
      </c>
      <c r="AV799" s="14" t="s">
        <v>83</v>
      </c>
      <c r="AW799" s="14" t="s">
        <v>34</v>
      </c>
      <c r="AX799" s="14" t="s">
        <v>73</v>
      </c>
      <c r="AY799" s="217" t="s">
        <v>238</v>
      </c>
    </row>
    <row r="800" spans="1:65" s="16" customFormat="1">
      <c r="B800" s="229"/>
      <c r="C800" s="230"/>
      <c r="D800" s="198" t="s">
        <v>248</v>
      </c>
      <c r="E800" s="231" t="s">
        <v>21</v>
      </c>
      <c r="F800" s="232" t="s">
        <v>259</v>
      </c>
      <c r="G800" s="230"/>
      <c r="H800" s="233">
        <v>9.44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AT800" s="239" t="s">
        <v>248</v>
      </c>
      <c r="AU800" s="239" t="s">
        <v>83</v>
      </c>
      <c r="AV800" s="16" t="s">
        <v>244</v>
      </c>
      <c r="AW800" s="16" t="s">
        <v>34</v>
      </c>
      <c r="AX800" s="16" t="s">
        <v>81</v>
      </c>
      <c r="AY800" s="239" t="s">
        <v>238</v>
      </c>
    </row>
    <row r="801" spans="1:65" s="2" customFormat="1" ht="24.2" customHeight="1">
      <c r="A801" s="37"/>
      <c r="B801" s="38"/>
      <c r="C801" s="178" t="s">
        <v>1265</v>
      </c>
      <c r="D801" s="178" t="s">
        <v>240</v>
      </c>
      <c r="E801" s="179" t="s">
        <v>1266</v>
      </c>
      <c r="F801" s="180" t="s">
        <v>1267</v>
      </c>
      <c r="G801" s="181" t="s">
        <v>145</v>
      </c>
      <c r="H801" s="182">
        <v>30.9</v>
      </c>
      <c r="I801" s="183"/>
      <c r="J801" s="184">
        <f>ROUND(I801*H801,2)</f>
        <v>0</v>
      </c>
      <c r="K801" s="180" t="s">
        <v>243</v>
      </c>
      <c r="L801" s="42"/>
      <c r="M801" s="185" t="s">
        <v>21</v>
      </c>
      <c r="N801" s="186" t="s">
        <v>44</v>
      </c>
      <c r="O801" s="67"/>
      <c r="P801" s="187">
        <f>O801*H801</f>
        <v>0</v>
      </c>
      <c r="Q801" s="187">
        <v>5.0000000000000002E-5</v>
      </c>
      <c r="R801" s="187">
        <f>Q801*H801</f>
        <v>1.5449999999999999E-3</v>
      </c>
      <c r="S801" s="187">
        <v>0</v>
      </c>
      <c r="T801" s="188">
        <f>S801*H801</f>
        <v>0</v>
      </c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R801" s="189" t="s">
        <v>344</v>
      </c>
      <c r="AT801" s="189" t="s">
        <v>240</v>
      </c>
      <c r="AU801" s="189" t="s">
        <v>83</v>
      </c>
      <c r="AY801" s="20" t="s">
        <v>238</v>
      </c>
      <c r="BE801" s="190">
        <f>IF(N801="základní",J801,0)</f>
        <v>0</v>
      </c>
      <c r="BF801" s="190">
        <f>IF(N801="snížená",J801,0)</f>
        <v>0</v>
      </c>
      <c r="BG801" s="190">
        <f>IF(N801="zákl. přenesená",J801,0)</f>
        <v>0</v>
      </c>
      <c r="BH801" s="190">
        <f>IF(N801="sníž. přenesená",J801,0)</f>
        <v>0</v>
      </c>
      <c r="BI801" s="190">
        <f>IF(N801="nulová",J801,0)</f>
        <v>0</v>
      </c>
      <c r="BJ801" s="20" t="s">
        <v>81</v>
      </c>
      <c r="BK801" s="190">
        <f>ROUND(I801*H801,2)</f>
        <v>0</v>
      </c>
      <c r="BL801" s="20" t="s">
        <v>344</v>
      </c>
      <c r="BM801" s="189" t="s">
        <v>1268</v>
      </c>
    </row>
    <row r="802" spans="1:65" s="2" customFormat="1">
      <c r="A802" s="37"/>
      <c r="B802" s="38"/>
      <c r="C802" s="39"/>
      <c r="D802" s="191" t="s">
        <v>246</v>
      </c>
      <c r="E802" s="39"/>
      <c r="F802" s="192" t="s">
        <v>1269</v>
      </c>
      <c r="G802" s="39"/>
      <c r="H802" s="39"/>
      <c r="I802" s="193"/>
      <c r="J802" s="39"/>
      <c r="K802" s="39"/>
      <c r="L802" s="42"/>
      <c r="M802" s="194"/>
      <c r="N802" s="195"/>
      <c r="O802" s="67"/>
      <c r="P802" s="67"/>
      <c r="Q802" s="67"/>
      <c r="R802" s="67"/>
      <c r="S802" s="67"/>
      <c r="T802" s="68"/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T802" s="20" t="s">
        <v>246</v>
      </c>
      <c r="AU802" s="20" t="s">
        <v>83</v>
      </c>
    </row>
    <row r="803" spans="1:65" s="13" customFormat="1">
      <c r="B803" s="196"/>
      <c r="C803" s="197"/>
      <c r="D803" s="198" t="s">
        <v>248</v>
      </c>
      <c r="E803" s="199" t="s">
        <v>21</v>
      </c>
      <c r="F803" s="200" t="s">
        <v>464</v>
      </c>
      <c r="G803" s="197"/>
      <c r="H803" s="199" t="s">
        <v>21</v>
      </c>
      <c r="I803" s="201"/>
      <c r="J803" s="197"/>
      <c r="K803" s="197"/>
      <c r="L803" s="202"/>
      <c r="M803" s="203"/>
      <c r="N803" s="204"/>
      <c r="O803" s="204"/>
      <c r="P803" s="204"/>
      <c r="Q803" s="204"/>
      <c r="R803" s="204"/>
      <c r="S803" s="204"/>
      <c r="T803" s="205"/>
      <c r="AT803" s="206" t="s">
        <v>248</v>
      </c>
      <c r="AU803" s="206" t="s">
        <v>83</v>
      </c>
      <c r="AV803" s="13" t="s">
        <v>81</v>
      </c>
      <c r="AW803" s="13" t="s">
        <v>34</v>
      </c>
      <c r="AX803" s="13" t="s">
        <v>73</v>
      </c>
      <c r="AY803" s="206" t="s">
        <v>238</v>
      </c>
    </row>
    <row r="804" spans="1:65" s="14" customFormat="1">
      <c r="B804" s="207"/>
      <c r="C804" s="208"/>
      <c r="D804" s="198" t="s">
        <v>248</v>
      </c>
      <c r="E804" s="209" t="s">
        <v>21</v>
      </c>
      <c r="F804" s="210" t="s">
        <v>1270</v>
      </c>
      <c r="G804" s="208"/>
      <c r="H804" s="211">
        <v>15.188000000000001</v>
      </c>
      <c r="I804" s="212"/>
      <c r="J804" s="208"/>
      <c r="K804" s="208"/>
      <c r="L804" s="213"/>
      <c r="M804" s="214"/>
      <c r="N804" s="215"/>
      <c r="O804" s="215"/>
      <c r="P804" s="215"/>
      <c r="Q804" s="215"/>
      <c r="R804" s="215"/>
      <c r="S804" s="215"/>
      <c r="T804" s="216"/>
      <c r="AT804" s="217" t="s">
        <v>248</v>
      </c>
      <c r="AU804" s="217" t="s">
        <v>83</v>
      </c>
      <c r="AV804" s="14" t="s">
        <v>83</v>
      </c>
      <c r="AW804" s="14" t="s">
        <v>34</v>
      </c>
      <c r="AX804" s="14" t="s">
        <v>73</v>
      </c>
      <c r="AY804" s="217" t="s">
        <v>238</v>
      </c>
    </row>
    <row r="805" spans="1:65" s="13" customFormat="1">
      <c r="B805" s="196"/>
      <c r="C805" s="197"/>
      <c r="D805" s="198" t="s">
        <v>248</v>
      </c>
      <c r="E805" s="199" t="s">
        <v>21</v>
      </c>
      <c r="F805" s="200" t="s">
        <v>466</v>
      </c>
      <c r="G805" s="197"/>
      <c r="H805" s="199" t="s">
        <v>21</v>
      </c>
      <c r="I805" s="201"/>
      <c r="J805" s="197"/>
      <c r="K805" s="197"/>
      <c r="L805" s="202"/>
      <c r="M805" s="203"/>
      <c r="N805" s="204"/>
      <c r="O805" s="204"/>
      <c r="P805" s="204"/>
      <c r="Q805" s="204"/>
      <c r="R805" s="204"/>
      <c r="S805" s="204"/>
      <c r="T805" s="205"/>
      <c r="AT805" s="206" t="s">
        <v>248</v>
      </c>
      <c r="AU805" s="206" t="s">
        <v>83</v>
      </c>
      <c r="AV805" s="13" t="s">
        <v>81</v>
      </c>
      <c r="AW805" s="13" t="s">
        <v>34</v>
      </c>
      <c r="AX805" s="13" t="s">
        <v>73</v>
      </c>
      <c r="AY805" s="206" t="s">
        <v>238</v>
      </c>
    </row>
    <row r="806" spans="1:65" s="14" customFormat="1">
      <c r="B806" s="207"/>
      <c r="C806" s="208"/>
      <c r="D806" s="198" t="s">
        <v>248</v>
      </c>
      <c r="E806" s="209" t="s">
        <v>21</v>
      </c>
      <c r="F806" s="210" t="s">
        <v>1271</v>
      </c>
      <c r="G806" s="208"/>
      <c r="H806" s="211">
        <v>15.712</v>
      </c>
      <c r="I806" s="212"/>
      <c r="J806" s="208"/>
      <c r="K806" s="208"/>
      <c r="L806" s="213"/>
      <c r="M806" s="214"/>
      <c r="N806" s="215"/>
      <c r="O806" s="215"/>
      <c r="P806" s="215"/>
      <c r="Q806" s="215"/>
      <c r="R806" s="215"/>
      <c r="S806" s="215"/>
      <c r="T806" s="216"/>
      <c r="AT806" s="217" t="s">
        <v>248</v>
      </c>
      <c r="AU806" s="217" t="s">
        <v>83</v>
      </c>
      <c r="AV806" s="14" t="s">
        <v>83</v>
      </c>
      <c r="AW806" s="14" t="s">
        <v>34</v>
      </c>
      <c r="AX806" s="14" t="s">
        <v>73</v>
      </c>
      <c r="AY806" s="217" t="s">
        <v>238</v>
      </c>
    </row>
    <row r="807" spans="1:65" s="15" customFormat="1">
      <c r="B807" s="218"/>
      <c r="C807" s="219"/>
      <c r="D807" s="198" t="s">
        <v>248</v>
      </c>
      <c r="E807" s="220" t="s">
        <v>158</v>
      </c>
      <c r="F807" s="221" t="s">
        <v>257</v>
      </c>
      <c r="G807" s="219"/>
      <c r="H807" s="222">
        <v>30.9</v>
      </c>
      <c r="I807" s="223"/>
      <c r="J807" s="219"/>
      <c r="K807" s="219"/>
      <c r="L807" s="224"/>
      <c r="M807" s="225"/>
      <c r="N807" s="226"/>
      <c r="O807" s="226"/>
      <c r="P807" s="226"/>
      <c r="Q807" s="226"/>
      <c r="R807" s="226"/>
      <c r="S807" s="226"/>
      <c r="T807" s="227"/>
      <c r="AT807" s="228" t="s">
        <v>248</v>
      </c>
      <c r="AU807" s="228" t="s">
        <v>83</v>
      </c>
      <c r="AV807" s="15" t="s">
        <v>258</v>
      </c>
      <c r="AW807" s="15" t="s">
        <v>34</v>
      </c>
      <c r="AX807" s="15" t="s">
        <v>73</v>
      </c>
      <c r="AY807" s="228" t="s">
        <v>238</v>
      </c>
    </row>
    <row r="808" spans="1:65" s="16" customFormat="1">
      <c r="B808" s="229"/>
      <c r="C808" s="230"/>
      <c r="D808" s="198" t="s">
        <v>248</v>
      </c>
      <c r="E808" s="231" t="s">
        <v>21</v>
      </c>
      <c r="F808" s="232" t="s">
        <v>259</v>
      </c>
      <c r="G808" s="230"/>
      <c r="H808" s="233">
        <v>30.9</v>
      </c>
      <c r="I808" s="234"/>
      <c r="J808" s="230"/>
      <c r="K808" s="230"/>
      <c r="L808" s="235"/>
      <c r="M808" s="236"/>
      <c r="N808" s="237"/>
      <c r="O808" s="237"/>
      <c r="P808" s="237"/>
      <c r="Q808" s="237"/>
      <c r="R808" s="237"/>
      <c r="S808" s="237"/>
      <c r="T808" s="238"/>
      <c r="AT808" s="239" t="s">
        <v>248</v>
      </c>
      <c r="AU808" s="239" t="s">
        <v>83</v>
      </c>
      <c r="AV808" s="16" t="s">
        <v>244</v>
      </c>
      <c r="AW808" s="16" t="s">
        <v>34</v>
      </c>
      <c r="AX808" s="16" t="s">
        <v>81</v>
      </c>
      <c r="AY808" s="239" t="s">
        <v>238</v>
      </c>
    </row>
    <row r="809" spans="1:65" s="2" customFormat="1" ht="24.2" customHeight="1">
      <c r="A809" s="37"/>
      <c r="B809" s="38"/>
      <c r="C809" s="178" t="s">
        <v>1272</v>
      </c>
      <c r="D809" s="178" t="s">
        <v>240</v>
      </c>
      <c r="E809" s="179" t="s">
        <v>1273</v>
      </c>
      <c r="F809" s="180" t="s">
        <v>1274</v>
      </c>
      <c r="G809" s="181" t="s">
        <v>363</v>
      </c>
      <c r="H809" s="182">
        <v>12</v>
      </c>
      <c r="I809" s="183"/>
      <c r="J809" s="184">
        <f>ROUND(I809*H809,2)</f>
        <v>0</v>
      </c>
      <c r="K809" s="180" t="s">
        <v>243</v>
      </c>
      <c r="L809" s="42"/>
      <c r="M809" s="185" t="s">
        <v>21</v>
      </c>
      <c r="N809" s="186" t="s">
        <v>44</v>
      </c>
      <c r="O809" s="67"/>
      <c r="P809" s="187">
        <f>O809*H809</f>
        <v>0</v>
      </c>
      <c r="Q809" s="187">
        <v>4.0000000000000003E-5</v>
      </c>
      <c r="R809" s="187">
        <f>Q809*H809</f>
        <v>4.8000000000000007E-4</v>
      </c>
      <c r="S809" s="187">
        <v>0</v>
      </c>
      <c r="T809" s="188">
        <f>S809*H809</f>
        <v>0</v>
      </c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R809" s="189" t="s">
        <v>344</v>
      </c>
      <c r="AT809" s="189" t="s">
        <v>240</v>
      </c>
      <c r="AU809" s="189" t="s">
        <v>83</v>
      </c>
      <c r="AY809" s="20" t="s">
        <v>238</v>
      </c>
      <c r="BE809" s="190">
        <f>IF(N809="základní",J809,0)</f>
        <v>0</v>
      </c>
      <c r="BF809" s="190">
        <f>IF(N809="snížená",J809,0)</f>
        <v>0</v>
      </c>
      <c r="BG809" s="190">
        <f>IF(N809="zákl. přenesená",J809,0)</f>
        <v>0</v>
      </c>
      <c r="BH809" s="190">
        <f>IF(N809="sníž. přenesená",J809,0)</f>
        <v>0</v>
      </c>
      <c r="BI809" s="190">
        <f>IF(N809="nulová",J809,0)</f>
        <v>0</v>
      </c>
      <c r="BJ809" s="20" t="s">
        <v>81</v>
      </c>
      <c r="BK809" s="190">
        <f>ROUND(I809*H809,2)</f>
        <v>0</v>
      </c>
      <c r="BL809" s="20" t="s">
        <v>344</v>
      </c>
      <c r="BM809" s="189" t="s">
        <v>1275</v>
      </c>
    </row>
    <row r="810" spans="1:65" s="2" customFormat="1">
      <c r="A810" s="37"/>
      <c r="B810" s="38"/>
      <c r="C810" s="39"/>
      <c r="D810" s="191" t="s">
        <v>246</v>
      </c>
      <c r="E810" s="39"/>
      <c r="F810" s="192" t="s">
        <v>1276</v>
      </c>
      <c r="G810" s="39"/>
      <c r="H810" s="39"/>
      <c r="I810" s="193"/>
      <c r="J810" s="39"/>
      <c r="K810" s="39"/>
      <c r="L810" s="42"/>
      <c r="M810" s="194"/>
      <c r="N810" s="195"/>
      <c r="O810" s="67"/>
      <c r="P810" s="67"/>
      <c r="Q810" s="67"/>
      <c r="R810" s="67"/>
      <c r="S810" s="67"/>
      <c r="T810" s="68"/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T810" s="20" t="s">
        <v>246</v>
      </c>
      <c r="AU810" s="20" t="s">
        <v>83</v>
      </c>
    </row>
    <row r="811" spans="1:65" s="13" customFormat="1">
      <c r="B811" s="196"/>
      <c r="C811" s="197"/>
      <c r="D811" s="198" t="s">
        <v>248</v>
      </c>
      <c r="E811" s="199" t="s">
        <v>21</v>
      </c>
      <c r="F811" s="200" t="s">
        <v>464</v>
      </c>
      <c r="G811" s="197"/>
      <c r="H811" s="199" t="s">
        <v>21</v>
      </c>
      <c r="I811" s="201"/>
      <c r="J811" s="197"/>
      <c r="K811" s="197"/>
      <c r="L811" s="202"/>
      <c r="M811" s="203"/>
      <c r="N811" s="204"/>
      <c r="O811" s="204"/>
      <c r="P811" s="204"/>
      <c r="Q811" s="204"/>
      <c r="R811" s="204"/>
      <c r="S811" s="204"/>
      <c r="T811" s="205"/>
      <c r="AT811" s="206" t="s">
        <v>248</v>
      </c>
      <c r="AU811" s="206" t="s">
        <v>83</v>
      </c>
      <c r="AV811" s="13" t="s">
        <v>81</v>
      </c>
      <c r="AW811" s="13" t="s">
        <v>34</v>
      </c>
      <c r="AX811" s="13" t="s">
        <v>73</v>
      </c>
      <c r="AY811" s="206" t="s">
        <v>238</v>
      </c>
    </row>
    <row r="812" spans="1:65" s="14" customFormat="1">
      <c r="B812" s="207"/>
      <c r="C812" s="208"/>
      <c r="D812" s="198" t="s">
        <v>248</v>
      </c>
      <c r="E812" s="209" t="s">
        <v>21</v>
      </c>
      <c r="F812" s="210" t="s">
        <v>278</v>
      </c>
      <c r="G812" s="208"/>
      <c r="H812" s="211">
        <v>5</v>
      </c>
      <c r="I812" s="212"/>
      <c r="J812" s="208"/>
      <c r="K812" s="208"/>
      <c r="L812" s="213"/>
      <c r="M812" s="214"/>
      <c r="N812" s="215"/>
      <c r="O812" s="215"/>
      <c r="P812" s="215"/>
      <c r="Q812" s="215"/>
      <c r="R812" s="215"/>
      <c r="S812" s="215"/>
      <c r="T812" s="216"/>
      <c r="AT812" s="217" t="s">
        <v>248</v>
      </c>
      <c r="AU812" s="217" t="s">
        <v>83</v>
      </c>
      <c r="AV812" s="14" t="s">
        <v>83</v>
      </c>
      <c r="AW812" s="14" t="s">
        <v>34</v>
      </c>
      <c r="AX812" s="14" t="s">
        <v>73</v>
      </c>
      <c r="AY812" s="217" t="s">
        <v>238</v>
      </c>
    </row>
    <row r="813" spans="1:65" s="13" customFormat="1">
      <c r="B813" s="196"/>
      <c r="C813" s="197"/>
      <c r="D813" s="198" t="s">
        <v>248</v>
      </c>
      <c r="E813" s="199" t="s">
        <v>21</v>
      </c>
      <c r="F813" s="200" t="s">
        <v>466</v>
      </c>
      <c r="G813" s="197"/>
      <c r="H813" s="199" t="s">
        <v>21</v>
      </c>
      <c r="I813" s="201"/>
      <c r="J813" s="197"/>
      <c r="K813" s="197"/>
      <c r="L813" s="202"/>
      <c r="M813" s="203"/>
      <c r="N813" s="204"/>
      <c r="O813" s="204"/>
      <c r="P813" s="204"/>
      <c r="Q813" s="204"/>
      <c r="R813" s="204"/>
      <c r="S813" s="204"/>
      <c r="T813" s="205"/>
      <c r="AT813" s="206" t="s">
        <v>248</v>
      </c>
      <c r="AU813" s="206" t="s">
        <v>83</v>
      </c>
      <c r="AV813" s="13" t="s">
        <v>81</v>
      </c>
      <c r="AW813" s="13" t="s">
        <v>34</v>
      </c>
      <c r="AX813" s="13" t="s">
        <v>73</v>
      </c>
      <c r="AY813" s="206" t="s">
        <v>238</v>
      </c>
    </row>
    <row r="814" spans="1:65" s="14" customFormat="1">
      <c r="B814" s="207"/>
      <c r="C814" s="208"/>
      <c r="D814" s="198" t="s">
        <v>248</v>
      </c>
      <c r="E814" s="209" t="s">
        <v>21</v>
      </c>
      <c r="F814" s="210" t="s">
        <v>297</v>
      </c>
      <c r="G814" s="208"/>
      <c r="H814" s="211">
        <v>7</v>
      </c>
      <c r="I814" s="212"/>
      <c r="J814" s="208"/>
      <c r="K814" s="208"/>
      <c r="L814" s="213"/>
      <c r="M814" s="214"/>
      <c r="N814" s="215"/>
      <c r="O814" s="215"/>
      <c r="P814" s="215"/>
      <c r="Q814" s="215"/>
      <c r="R814" s="215"/>
      <c r="S814" s="215"/>
      <c r="T814" s="216"/>
      <c r="AT814" s="217" t="s">
        <v>248</v>
      </c>
      <c r="AU814" s="217" t="s">
        <v>83</v>
      </c>
      <c r="AV814" s="14" t="s">
        <v>83</v>
      </c>
      <c r="AW814" s="14" t="s">
        <v>34</v>
      </c>
      <c r="AX814" s="14" t="s">
        <v>73</v>
      </c>
      <c r="AY814" s="217" t="s">
        <v>238</v>
      </c>
    </row>
    <row r="815" spans="1:65" s="16" customFormat="1">
      <c r="B815" s="229"/>
      <c r="C815" s="230"/>
      <c r="D815" s="198" t="s">
        <v>248</v>
      </c>
      <c r="E815" s="231" t="s">
        <v>21</v>
      </c>
      <c r="F815" s="232" t="s">
        <v>259</v>
      </c>
      <c r="G815" s="230"/>
      <c r="H815" s="233">
        <v>12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AT815" s="239" t="s">
        <v>248</v>
      </c>
      <c r="AU815" s="239" t="s">
        <v>83</v>
      </c>
      <c r="AV815" s="16" t="s">
        <v>244</v>
      </c>
      <c r="AW815" s="16" t="s">
        <v>34</v>
      </c>
      <c r="AX815" s="16" t="s">
        <v>81</v>
      </c>
      <c r="AY815" s="239" t="s">
        <v>238</v>
      </c>
    </row>
    <row r="816" spans="1:65" s="2" customFormat="1" ht="24.2" customHeight="1">
      <c r="A816" s="37"/>
      <c r="B816" s="38"/>
      <c r="C816" s="178" t="s">
        <v>1277</v>
      </c>
      <c r="D816" s="178" t="s">
        <v>240</v>
      </c>
      <c r="E816" s="179" t="s">
        <v>1278</v>
      </c>
      <c r="F816" s="180" t="s">
        <v>1279</v>
      </c>
      <c r="G816" s="181" t="s">
        <v>363</v>
      </c>
      <c r="H816" s="182">
        <v>4</v>
      </c>
      <c r="I816" s="183"/>
      <c r="J816" s="184">
        <f>ROUND(I816*H816,2)</f>
        <v>0</v>
      </c>
      <c r="K816" s="180" t="s">
        <v>243</v>
      </c>
      <c r="L816" s="42"/>
      <c r="M816" s="185" t="s">
        <v>21</v>
      </c>
      <c r="N816" s="186" t="s">
        <v>44</v>
      </c>
      <c r="O816" s="67"/>
      <c r="P816" s="187">
        <f>O816*H816</f>
        <v>0</v>
      </c>
      <c r="Q816" s="187">
        <v>4.0000000000000003E-5</v>
      </c>
      <c r="R816" s="187">
        <f>Q816*H816</f>
        <v>1.6000000000000001E-4</v>
      </c>
      <c r="S816" s="187">
        <v>0</v>
      </c>
      <c r="T816" s="188">
        <f>S816*H816</f>
        <v>0</v>
      </c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R816" s="189" t="s">
        <v>344</v>
      </c>
      <c r="AT816" s="189" t="s">
        <v>240</v>
      </c>
      <c r="AU816" s="189" t="s">
        <v>83</v>
      </c>
      <c r="AY816" s="20" t="s">
        <v>238</v>
      </c>
      <c r="BE816" s="190">
        <f>IF(N816="základní",J816,0)</f>
        <v>0</v>
      </c>
      <c r="BF816" s="190">
        <f>IF(N816="snížená",J816,0)</f>
        <v>0</v>
      </c>
      <c r="BG816" s="190">
        <f>IF(N816="zákl. přenesená",J816,0)</f>
        <v>0</v>
      </c>
      <c r="BH816" s="190">
        <f>IF(N816="sníž. přenesená",J816,0)</f>
        <v>0</v>
      </c>
      <c r="BI816" s="190">
        <f>IF(N816="nulová",J816,0)</f>
        <v>0</v>
      </c>
      <c r="BJ816" s="20" t="s">
        <v>81</v>
      </c>
      <c r="BK816" s="190">
        <f>ROUND(I816*H816,2)</f>
        <v>0</v>
      </c>
      <c r="BL816" s="20" t="s">
        <v>344</v>
      </c>
      <c r="BM816" s="189" t="s">
        <v>1280</v>
      </c>
    </row>
    <row r="817" spans="1:65" s="2" customFormat="1">
      <c r="A817" s="37"/>
      <c r="B817" s="38"/>
      <c r="C817" s="39"/>
      <c r="D817" s="191" t="s">
        <v>246</v>
      </c>
      <c r="E817" s="39"/>
      <c r="F817" s="192" t="s">
        <v>1281</v>
      </c>
      <c r="G817" s="39"/>
      <c r="H817" s="39"/>
      <c r="I817" s="193"/>
      <c r="J817" s="39"/>
      <c r="K817" s="39"/>
      <c r="L817" s="42"/>
      <c r="M817" s="194"/>
      <c r="N817" s="195"/>
      <c r="O817" s="67"/>
      <c r="P817" s="67"/>
      <c r="Q817" s="67"/>
      <c r="R817" s="67"/>
      <c r="S817" s="67"/>
      <c r="T817" s="68"/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T817" s="20" t="s">
        <v>246</v>
      </c>
      <c r="AU817" s="20" t="s">
        <v>83</v>
      </c>
    </row>
    <row r="818" spans="1:65" s="13" customFormat="1">
      <c r="B818" s="196"/>
      <c r="C818" s="197"/>
      <c r="D818" s="198" t="s">
        <v>248</v>
      </c>
      <c r="E818" s="199" t="s">
        <v>21</v>
      </c>
      <c r="F818" s="200" t="s">
        <v>464</v>
      </c>
      <c r="G818" s="197"/>
      <c r="H818" s="199" t="s">
        <v>21</v>
      </c>
      <c r="I818" s="201"/>
      <c r="J818" s="197"/>
      <c r="K818" s="197"/>
      <c r="L818" s="202"/>
      <c r="M818" s="203"/>
      <c r="N818" s="204"/>
      <c r="O818" s="204"/>
      <c r="P818" s="204"/>
      <c r="Q818" s="204"/>
      <c r="R818" s="204"/>
      <c r="S818" s="204"/>
      <c r="T818" s="205"/>
      <c r="AT818" s="206" t="s">
        <v>248</v>
      </c>
      <c r="AU818" s="206" t="s">
        <v>83</v>
      </c>
      <c r="AV818" s="13" t="s">
        <v>81</v>
      </c>
      <c r="AW818" s="13" t="s">
        <v>34</v>
      </c>
      <c r="AX818" s="13" t="s">
        <v>73</v>
      </c>
      <c r="AY818" s="206" t="s">
        <v>238</v>
      </c>
    </row>
    <row r="819" spans="1:65" s="14" customFormat="1">
      <c r="B819" s="207"/>
      <c r="C819" s="208"/>
      <c r="D819" s="198" t="s">
        <v>248</v>
      </c>
      <c r="E819" s="209" t="s">
        <v>21</v>
      </c>
      <c r="F819" s="210" t="s">
        <v>81</v>
      </c>
      <c r="G819" s="208"/>
      <c r="H819" s="211">
        <v>1</v>
      </c>
      <c r="I819" s="212"/>
      <c r="J819" s="208"/>
      <c r="K819" s="208"/>
      <c r="L819" s="213"/>
      <c r="M819" s="214"/>
      <c r="N819" s="215"/>
      <c r="O819" s="215"/>
      <c r="P819" s="215"/>
      <c r="Q819" s="215"/>
      <c r="R819" s="215"/>
      <c r="S819" s="215"/>
      <c r="T819" s="216"/>
      <c r="AT819" s="217" t="s">
        <v>248</v>
      </c>
      <c r="AU819" s="217" t="s">
        <v>83</v>
      </c>
      <c r="AV819" s="14" t="s">
        <v>83</v>
      </c>
      <c r="AW819" s="14" t="s">
        <v>34</v>
      </c>
      <c r="AX819" s="14" t="s">
        <v>73</v>
      </c>
      <c r="AY819" s="217" t="s">
        <v>238</v>
      </c>
    </row>
    <row r="820" spans="1:65" s="13" customFormat="1">
      <c r="B820" s="196"/>
      <c r="C820" s="197"/>
      <c r="D820" s="198" t="s">
        <v>248</v>
      </c>
      <c r="E820" s="199" t="s">
        <v>21</v>
      </c>
      <c r="F820" s="200" t="s">
        <v>466</v>
      </c>
      <c r="G820" s="197"/>
      <c r="H820" s="199" t="s">
        <v>21</v>
      </c>
      <c r="I820" s="201"/>
      <c r="J820" s="197"/>
      <c r="K820" s="197"/>
      <c r="L820" s="202"/>
      <c r="M820" s="203"/>
      <c r="N820" s="204"/>
      <c r="O820" s="204"/>
      <c r="P820" s="204"/>
      <c r="Q820" s="204"/>
      <c r="R820" s="204"/>
      <c r="S820" s="204"/>
      <c r="T820" s="205"/>
      <c r="AT820" s="206" t="s">
        <v>248</v>
      </c>
      <c r="AU820" s="206" t="s">
        <v>83</v>
      </c>
      <c r="AV820" s="13" t="s">
        <v>81</v>
      </c>
      <c r="AW820" s="13" t="s">
        <v>34</v>
      </c>
      <c r="AX820" s="13" t="s">
        <v>73</v>
      </c>
      <c r="AY820" s="206" t="s">
        <v>238</v>
      </c>
    </row>
    <row r="821" spans="1:65" s="14" customFormat="1">
      <c r="B821" s="207"/>
      <c r="C821" s="208"/>
      <c r="D821" s="198" t="s">
        <v>248</v>
      </c>
      <c r="E821" s="209" t="s">
        <v>21</v>
      </c>
      <c r="F821" s="210" t="s">
        <v>258</v>
      </c>
      <c r="G821" s="208"/>
      <c r="H821" s="211">
        <v>3</v>
      </c>
      <c r="I821" s="212"/>
      <c r="J821" s="208"/>
      <c r="K821" s="208"/>
      <c r="L821" s="213"/>
      <c r="M821" s="214"/>
      <c r="N821" s="215"/>
      <c r="O821" s="215"/>
      <c r="P821" s="215"/>
      <c r="Q821" s="215"/>
      <c r="R821" s="215"/>
      <c r="S821" s="215"/>
      <c r="T821" s="216"/>
      <c r="AT821" s="217" t="s">
        <v>248</v>
      </c>
      <c r="AU821" s="217" t="s">
        <v>83</v>
      </c>
      <c r="AV821" s="14" t="s">
        <v>83</v>
      </c>
      <c r="AW821" s="14" t="s">
        <v>34</v>
      </c>
      <c r="AX821" s="14" t="s">
        <v>73</v>
      </c>
      <c r="AY821" s="217" t="s">
        <v>238</v>
      </c>
    </row>
    <row r="822" spans="1:65" s="16" customFormat="1">
      <c r="B822" s="229"/>
      <c r="C822" s="230"/>
      <c r="D822" s="198" t="s">
        <v>248</v>
      </c>
      <c r="E822" s="231" t="s">
        <v>21</v>
      </c>
      <c r="F822" s="232" t="s">
        <v>259</v>
      </c>
      <c r="G822" s="230"/>
      <c r="H822" s="233">
        <v>4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AT822" s="239" t="s">
        <v>248</v>
      </c>
      <c r="AU822" s="239" t="s">
        <v>83</v>
      </c>
      <c r="AV822" s="16" t="s">
        <v>244</v>
      </c>
      <c r="AW822" s="16" t="s">
        <v>34</v>
      </c>
      <c r="AX822" s="16" t="s">
        <v>81</v>
      </c>
      <c r="AY822" s="239" t="s">
        <v>238</v>
      </c>
    </row>
    <row r="823" spans="1:65" s="2" customFormat="1" ht="49.15" customHeight="1">
      <c r="A823" s="37"/>
      <c r="B823" s="38"/>
      <c r="C823" s="178" t="s">
        <v>1282</v>
      </c>
      <c r="D823" s="178" t="s">
        <v>240</v>
      </c>
      <c r="E823" s="179" t="s">
        <v>1283</v>
      </c>
      <c r="F823" s="180" t="s">
        <v>1284</v>
      </c>
      <c r="G823" s="181" t="s">
        <v>394</v>
      </c>
      <c r="H823" s="182">
        <v>0.42399999999999999</v>
      </c>
      <c r="I823" s="183"/>
      <c r="J823" s="184">
        <f>ROUND(I823*H823,2)</f>
        <v>0</v>
      </c>
      <c r="K823" s="180" t="s">
        <v>243</v>
      </c>
      <c r="L823" s="42"/>
      <c r="M823" s="185" t="s">
        <v>21</v>
      </c>
      <c r="N823" s="186" t="s">
        <v>44</v>
      </c>
      <c r="O823" s="67"/>
      <c r="P823" s="187">
        <f>O823*H823</f>
        <v>0</v>
      </c>
      <c r="Q823" s="187">
        <v>0</v>
      </c>
      <c r="R823" s="187">
        <f>Q823*H823</f>
        <v>0</v>
      </c>
      <c r="S823" s="187">
        <v>0</v>
      </c>
      <c r="T823" s="188">
        <f>S823*H823</f>
        <v>0</v>
      </c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R823" s="189" t="s">
        <v>344</v>
      </c>
      <c r="AT823" s="189" t="s">
        <v>240</v>
      </c>
      <c r="AU823" s="189" t="s">
        <v>83</v>
      </c>
      <c r="AY823" s="20" t="s">
        <v>238</v>
      </c>
      <c r="BE823" s="190">
        <f>IF(N823="základní",J823,0)</f>
        <v>0</v>
      </c>
      <c r="BF823" s="190">
        <f>IF(N823="snížená",J823,0)</f>
        <v>0</v>
      </c>
      <c r="BG823" s="190">
        <f>IF(N823="zákl. přenesená",J823,0)</f>
        <v>0</v>
      </c>
      <c r="BH823" s="190">
        <f>IF(N823="sníž. přenesená",J823,0)</f>
        <v>0</v>
      </c>
      <c r="BI823" s="190">
        <f>IF(N823="nulová",J823,0)</f>
        <v>0</v>
      </c>
      <c r="BJ823" s="20" t="s">
        <v>81</v>
      </c>
      <c r="BK823" s="190">
        <f>ROUND(I823*H823,2)</f>
        <v>0</v>
      </c>
      <c r="BL823" s="20" t="s">
        <v>344</v>
      </c>
      <c r="BM823" s="189" t="s">
        <v>1285</v>
      </c>
    </row>
    <row r="824" spans="1:65" s="2" customFormat="1">
      <c r="A824" s="37"/>
      <c r="B824" s="38"/>
      <c r="C824" s="39"/>
      <c r="D824" s="191" t="s">
        <v>246</v>
      </c>
      <c r="E824" s="39"/>
      <c r="F824" s="192" t="s">
        <v>1286</v>
      </c>
      <c r="G824" s="39"/>
      <c r="H824" s="39"/>
      <c r="I824" s="193"/>
      <c r="J824" s="39"/>
      <c r="K824" s="39"/>
      <c r="L824" s="42"/>
      <c r="M824" s="194"/>
      <c r="N824" s="195"/>
      <c r="O824" s="67"/>
      <c r="P824" s="67"/>
      <c r="Q824" s="67"/>
      <c r="R824" s="67"/>
      <c r="S824" s="67"/>
      <c r="T824" s="68"/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T824" s="20" t="s">
        <v>246</v>
      </c>
      <c r="AU824" s="20" t="s">
        <v>83</v>
      </c>
    </row>
    <row r="825" spans="1:65" s="12" customFormat="1" ht="22.9" customHeight="1">
      <c r="B825" s="162"/>
      <c r="C825" s="163"/>
      <c r="D825" s="164" t="s">
        <v>72</v>
      </c>
      <c r="E825" s="176" t="s">
        <v>1287</v>
      </c>
      <c r="F825" s="176" t="s">
        <v>1288</v>
      </c>
      <c r="G825" s="163"/>
      <c r="H825" s="163"/>
      <c r="I825" s="166"/>
      <c r="J825" s="177">
        <f>BK825</f>
        <v>0</v>
      </c>
      <c r="K825" s="163"/>
      <c r="L825" s="168"/>
      <c r="M825" s="169"/>
      <c r="N825" s="170"/>
      <c r="O825" s="170"/>
      <c r="P825" s="171">
        <f>SUM(P826:P868)</f>
        <v>0</v>
      </c>
      <c r="Q825" s="170"/>
      <c r="R825" s="171">
        <f>SUM(R826:R868)</f>
        <v>0.28420207000000003</v>
      </c>
      <c r="S825" s="170"/>
      <c r="T825" s="172">
        <f>SUM(T826:T868)</f>
        <v>0</v>
      </c>
      <c r="AR825" s="173" t="s">
        <v>83</v>
      </c>
      <c r="AT825" s="174" t="s">
        <v>72</v>
      </c>
      <c r="AU825" s="174" t="s">
        <v>81</v>
      </c>
      <c r="AY825" s="173" t="s">
        <v>238</v>
      </c>
      <c r="BK825" s="175">
        <f>SUM(BK826:BK868)</f>
        <v>0</v>
      </c>
    </row>
    <row r="826" spans="1:65" s="2" customFormat="1" ht="24.2" customHeight="1">
      <c r="A826" s="37"/>
      <c r="B826" s="38"/>
      <c r="C826" s="178" t="s">
        <v>1289</v>
      </c>
      <c r="D826" s="178" t="s">
        <v>240</v>
      </c>
      <c r="E826" s="179" t="s">
        <v>1290</v>
      </c>
      <c r="F826" s="180" t="s">
        <v>1291</v>
      </c>
      <c r="G826" s="181" t="s">
        <v>103</v>
      </c>
      <c r="H826" s="182">
        <v>16.675000000000001</v>
      </c>
      <c r="I826" s="183"/>
      <c r="J826" s="184">
        <f>ROUND(I826*H826,2)</f>
        <v>0</v>
      </c>
      <c r="K826" s="180" t="s">
        <v>243</v>
      </c>
      <c r="L826" s="42"/>
      <c r="M826" s="185" t="s">
        <v>21</v>
      </c>
      <c r="N826" s="186" t="s">
        <v>44</v>
      </c>
      <c r="O826" s="67"/>
      <c r="P826" s="187">
        <f>O826*H826</f>
        <v>0</v>
      </c>
      <c r="Q826" s="187">
        <v>2.9999999999999997E-4</v>
      </c>
      <c r="R826" s="187">
        <f>Q826*H826</f>
        <v>5.0025E-3</v>
      </c>
      <c r="S826" s="187">
        <v>0</v>
      </c>
      <c r="T826" s="188">
        <f>S826*H826</f>
        <v>0</v>
      </c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R826" s="189" t="s">
        <v>344</v>
      </c>
      <c r="AT826" s="189" t="s">
        <v>240</v>
      </c>
      <c r="AU826" s="189" t="s">
        <v>83</v>
      </c>
      <c r="AY826" s="20" t="s">
        <v>238</v>
      </c>
      <c r="BE826" s="190">
        <f>IF(N826="základní",J826,0)</f>
        <v>0</v>
      </c>
      <c r="BF826" s="190">
        <f>IF(N826="snížená",J826,0)</f>
        <v>0</v>
      </c>
      <c r="BG826" s="190">
        <f>IF(N826="zákl. přenesená",J826,0)</f>
        <v>0</v>
      </c>
      <c r="BH826" s="190">
        <f>IF(N826="sníž. přenesená",J826,0)</f>
        <v>0</v>
      </c>
      <c r="BI826" s="190">
        <f>IF(N826="nulová",J826,0)</f>
        <v>0</v>
      </c>
      <c r="BJ826" s="20" t="s">
        <v>81</v>
      </c>
      <c r="BK826" s="190">
        <f>ROUND(I826*H826,2)</f>
        <v>0</v>
      </c>
      <c r="BL826" s="20" t="s">
        <v>344</v>
      </c>
      <c r="BM826" s="189" t="s">
        <v>1292</v>
      </c>
    </row>
    <row r="827" spans="1:65" s="2" customFormat="1">
      <c r="A827" s="37"/>
      <c r="B827" s="38"/>
      <c r="C827" s="39"/>
      <c r="D827" s="191" t="s">
        <v>246</v>
      </c>
      <c r="E827" s="39"/>
      <c r="F827" s="192" t="s">
        <v>1293</v>
      </c>
      <c r="G827" s="39"/>
      <c r="H827" s="39"/>
      <c r="I827" s="193"/>
      <c r="J827" s="39"/>
      <c r="K827" s="39"/>
      <c r="L827" s="42"/>
      <c r="M827" s="194"/>
      <c r="N827" s="195"/>
      <c r="O827" s="67"/>
      <c r="P827" s="67"/>
      <c r="Q827" s="67"/>
      <c r="R827" s="67"/>
      <c r="S827" s="67"/>
      <c r="T827" s="68"/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T827" s="20" t="s">
        <v>246</v>
      </c>
      <c r="AU827" s="20" t="s">
        <v>83</v>
      </c>
    </row>
    <row r="828" spans="1:65" s="14" customFormat="1">
      <c r="B828" s="207"/>
      <c r="C828" s="208"/>
      <c r="D828" s="198" t="s">
        <v>248</v>
      </c>
      <c r="E828" s="209" t="s">
        <v>21</v>
      </c>
      <c r="F828" s="210" t="s">
        <v>128</v>
      </c>
      <c r="G828" s="208"/>
      <c r="H828" s="211">
        <v>16.675000000000001</v>
      </c>
      <c r="I828" s="212"/>
      <c r="J828" s="208"/>
      <c r="K828" s="208"/>
      <c r="L828" s="213"/>
      <c r="M828" s="214"/>
      <c r="N828" s="215"/>
      <c r="O828" s="215"/>
      <c r="P828" s="215"/>
      <c r="Q828" s="215"/>
      <c r="R828" s="215"/>
      <c r="S828" s="215"/>
      <c r="T828" s="216"/>
      <c r="AT828" s="217" t="s">
        <v>248</v>
      </c>
      <c r="AU828" s="217" t="s">
        <v>83</v>
      </c>
      <c r="AV828" s="14" t="s">
        <v>83</v>
      </c>
      <c r="AW828" s="14" t="s">
        <v>34</v>
      </c>
      <c r="AX828" s="14" t="s">
        <v>81</v>
      </c>
      <c r="AY828" s="217" t="s">
        <v>238</v>
      </c>
    </row>
    <row r="829" spans="1:65" s="2" customFormat="1" ht="33" customHeight="1">
      <c r="A829" s="37"/>
      <c r="B829" s="38"/>
      <c r="C829" s="178" t="s">
        <v>1294</v>
      </c>
      <c r="D829" s="178" t="s">
        <v>240</v>
      </c>
      <c r="E829" s="179" t="s">
        <v>1295</v>
      </c>
      <c r="F829" s="180" t="s">
        <v>1296</v>
      </c>
      <c r="G829" s="181" t="s">
        <v>145</v>
      </c>
      <c r="H829" s="182">
        <v>18.725999999999999</v>
      </c>
      <c r="I829" s="183"/>
      <c r="J829" s="184">
        <f>ROUND(I829*H829,2)</f>
        <v>0</v>
      </c>
      <c r="K829" s="180" t="s">
        <v>243</v>
      </c>
      <c r="L829" s="42"/>
      <c r="M829" s="185" t="s">
        <v>21</v>
      </c>
      <c r="N829" s="186" t="s">
        <v>44</v>
      </c>
      <c r="O829" s="67"/>
      <c r="P829" s="187">
        <f>O829*H829</f>
        <v>0</v>
      </c>
      <c r="Q829" s="187">
        <v>2.0000000000000001E-4</v>
      </c>
      <c r="R829" s="187">
        <f>Q829*H829</f>
        <v>3.7452000000000002E-3</v>
      </c>
      <c r="S829" s="187">
        <v>0</v>
      </c>
      <c r="T829" s="188">
        <f>S829*H829</f>
        <v>0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189" t="s">
        <v>344</v>
      </c>
      <c r="AT829" s="189" t="s">
        <v>240</v>
      </c>
      <c r="AU829" s="189" t="s">
        <v>83</v>
      </c>
      <c r="AY829" s="20" t="s">
        <v>238</v>
      </c>
      <c r="BE829" s="190">
        <f>IF(N829="základní",J829,0)</f>
        <v>0</v>
      </c>
      <c r="BF829" s="190">
        <f>IF(N829="snížená",J829,0)</f>
        <v>0</v>
      </c>
      <c r="BG829" s="190">
        <f>IF(N829="zákl. přenesená",J829,0)</f>
        <v>0</v>
      </c>
      <c r="BH829" s="190">
        <f>IF(N829="sníž. přenesená",J829,0)</f>
        <v>0</v>
      </c>
      <c r="BI829" s="190">
        <f>IF(N829="nulová",J829,0)</f>
        <v>0</v>
      </c>
      <c r="BJ829" s="20" t="s">
        <v>81</v>
      </c>
      <c r="BK829" s="190">
        <f>ROUND(I829*H829,2)</f>
        <v>0</v>
      </c>
      <c r="BL829" s="20" t="s">
        <v>344</v>
      </c>
      <c r="BM829" s="189" t="s">
        <v>1297</v>
      </c>
    </row>
    <row r="830" spans="1:65" s="2" customFormat="1">
      <c r="A830" s="37"/>
      <c r="B830" s="38"/>
      <c r="C830" s="39"/>
      <c r="D830" s="191" t="s">
        <v>246</v>
      </c>
      <c r="E830" s="39"/>
      <c r="F830" s="192" t="s">
        <v>1298</v>
      </c>
      <c r="G830" s="39"/>
      <c r="H830" s="39"/>
      <c r="I830" s="193"/>
      <c r="J830" s="39"/>
      <c r="K830" s="39"/>
      <c r="L830" s="42"/>
      <c r="M830" s="194"/>
      <c r="N830" s="195"/>
      <c r="O830" s="67"/>
      <c r="P830" s="67"/>
      <c r="Q830" s="67"/>
      <c r="R830" s="67"/>
      <c r="S830" s="67"/>
      <c r="T830" s="68"/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T830" s="20" t="s">
        <v>246</v>
      </c>
      <c r="AU830" s="20" t="s">
        <v>83</v>
      </c>
    </row>
    <row r="831" spans="1:65" s="13" customFormat="1">
      <c r="B831" s="196"/>
      <c r="C831" s="197"/>
      <c r="D831" s="198" t="s">
        <v>248</v>
      </c>
      <c r="E831" s="199" t="s">
        <v>21</v>
      </c>
      <c r="F831" s="200" t="s">
        <v>1299</v>
      </c>
      <c r="G831" s="197"/>
      <c r="H831" s="199" t="s">
        <v>21</v>
      </c>
      <c r="I831" s="201"/>
      <c r="J831" s="197"/>
      <c r="K831" s="197"/>
      <c r="L831" s="202"/>
      <c r="M831" s="203"/>
      <c r="N831" s="204"/>
      <c r="O831" s="204"/>
      <c r="P831" s="204"/>
      <c r="Q831" s="204"/>
      <c r="R831" s="204"/>
      <c r="S831" s="204"/>
      <c r="T831" s="205"/>
      <c r="AT831" s="206" t="s">
        <v>248</v>
      </c>
      <c r="AU831" s="206" t="s">
        <v>83</v>
      </c>
      <c r="AV831" s="13" t="s">
        <v>81</v>
      </c>
      <c r="AW831" s="13" t="s">
        <v>34</v>
      </c>
      <c r="AX831" s="13" t="s">
        <v>73</v>
      </c>
      <c r="AY831" s="206" t="s">
        <v>238</v>
      </c>
    </row>
    <row r="832" spans="1:65" s="13" customFormat="1">
      <c r="B832" s="196"/>
      <c r="C832" s="197"/>
      <c r="D832" s="198" t="s">
        <v>248</v>
      </c>
      <c r="E832" s="199" t="s">
        <v>21</v>
      </c>
      <c r="F832" s="200" t="s">
        <v>462</v>
      </c>
      <c r="G832" s="197"/>
      <c r="H832" s="199" t="s">
        <v>21</v>
      </c>
      <c r="I832" s="201"/>
      <c r="J832" s="197"/>
      <c r="K832" s="197"/>
      <c r="L832" s="202"/>
      <c r="M832" s="203"/>
      <c r="N832" s="204"/>
      <c r="O832" s="204"/>
      <c r="P832" s="204"/>
      <c r="Q832" s="204"/>
      <c r="R832" s="204"/>
      <c r="S832" s="204"/>
      <c r="T832" s="205"/>
      <c r="AT832" s="206" t="s">
        <v>248</v>
      </c>
      <c r="AU832" s="206" t="s">
        <v>83</v>
      </c>
      <c r="AV832" s="13" t="s">
        <v>81</v>
      </c>
      <c r="AW832" s="13" t="s">
        <v>34</v>
      </c>
      <c r="AX832" s="13" t="s">
        <v>73</v>
      </c>
      <c r="AY832" s="206" t="s">
        <v>238</v>
      </c>
    </row>
    <row r="833" spans="1:65" s="14" customFormat="1">
      <c r="B833" s="207"/>
      <c r="C833" s="208"/>
      <c r="D833" s="198" t="s">
        <v>248</v>
      </c>
      <c r="E833" s="209" t="s">
        <v>21</v>
      </c>
      <c r="F833" s="210" t="s">
        <v>1300</v>
      </c>
      <c r="G833" s="208"/>
      <c r="H833" s="211">
        <v>7.2080000000000002</v>
      </c>
      <c r="I833" s="212"/>
      <c r="J833" s="208"/>
      <c r="K833" s="208"/>
      <c r="L833" s="213"/>
      <c r="M833" s="214"/>
      <c r="N833" s="215"/>
      <c r="O833" s="215"/>
      <c r="P833" s="215"/>
      <c r="Q833" s="215"/>
      <c r="R833" s="215"/>
      <c r="S833" s="215"/>
      <c r="T833" s="216"/>
      <c r="AT833" s="217" t="s">
        <v>248</v>
      </c>
      <c r="AU833" s="217" t="s">
        <v>83</v>
      </c>
      <c r="AV833" s="14" t="s">
        <v>83</v>
      </c>
      <c r="AW833" s="14" t="s">
        <v>34</v>
      </c>
      <c r="AX833" s="14" t="s">
        <v>73</v>
      </c>
      <c r="AY833" s="217" t="s">
        <v>238</v>
      </c>
    </row>
    <row r="834" spans="1:65" s="13" customFormat="1">
      <c r="B834" s="196"/>
      <c r="C834" s="197"/>
      <c r="D834" s="198" t="s">
        <v>248</v>
      </c>
      <c r="E834" s="199" t="s">
        <v>21</v>
      </c>
      <c r="F834" s="200" t="s">
        <v>464</v>
      </c>
      <c r="G834" s="197"/>
      <c r="H834" s="199" t="s">
        <v>21</v>
      </c>
      <c r="I834" s="201"/>
      <c r="J834" s="197"/>
      <c r="K834" s="197"/>
      <c r="L834" s="202"/>
      <c r="M834" s="203"/>
      <c r="N834" s="204"/>
      <c r="O834" s="204"/>
      <c r="P834" s="204"/>
      <c r="Q834" s="204"/>
      <c r="R834" s="204"/>
      <c r="S834" s="204"/>
      <c r="T834" s="205"/>
      <c r="AT834" s="206" t="s">
        <v>248</v>
      </c>
      <c r="AU834" s="206" t="s">
        <v>83</v>
      </c>
      <c r="AV834" s="13" t="s">
        <v>81</v>
      </c>
      <c r="AW834" s="13" t="s">
        <v>34</v>
      </c>
      <c r="AX834" s="13" t="s">
        <v>73</v>
      </c>
      <c r="AY834" s="206" t="s">
        <v>238</v>
      </c>
    </row>
    <row r="835" spans="1:65" s="14" customFormat="1">
      <c r="B835" s="207"/>
      <c r="C835" s="208"/>
      <c r="D835" s="198" t="s">
        <v>248</v>
      </c>
      <c r="E835" s="209" t="s">
        <v>21</v>
      </c>
      <c r="F835" s="210" t="s">
        <v>1301</v>
      </c>
      <c r="G835" s="208"/>
      <c r="H835" s="211">
        <v>8.218</v>
      </c>
      <c r="I835" s="212"/>
      <c r="J835" s="208"/>
      <c r="K835" s="208"/>
      <c r="L835" s="213"/>
      <c r="M835" s="214"/>
      <c r="N835" s="215"/>
      <c r="O835" s="215"/>
      <c r="P835" s="215"/>
      <c r="Q835" s="215"/>
      <c r="R835" s="215"/>
      <c r="S835" s="215"/>
      <c r="T835" s="216"/>
      <c r="AT835" s="217" t="s">
        <v>248</v>
      </c>
      <c r="AU835" s="217" t="s">
        <v>83</v>
      </c>
      <c r="AV835" s="14" t="s">
        <v>83</v>
      </c>
      <c r="AW835" s="14" t="s">
        <v>34</v>
      </c>
      <c r="AX835" s="14" t="s">
        <v>73</v>
      </c>
      <c r="AY835" s="217" t="s">
        <v>238</v>
      </c>
    </row>
    <row r="836" spans="1:65" s="15" customFormat="1">
      <c r="B836" s="218"/>
      <c r="C836" s="219"/>
      <c r="D836" s="198" t="s">
        <v>248</v>
      </c>
      <c r="E836" s="220" t="s">
        <v>161</v>
      </c>
      <c r="F836" s="221" t="s">
        <v>257</v>
      </c>
      <c r="G836" s="219"/>
      <c r="H836" s="222">
        <v>15.426</v>
      </c>
      <c r="I836" s="223"/>
      <c r="J836" s="219"/>
      <c r="K836" s="219"/>
      <c r="L836" s="224"/>
      <c r="M836" s="225"/>
      <c r="N836" s="226"/>
      <c r="O836" s="226"/>
      <c r="P836" s="226"/>
      <c r="Q836" s="226"/>
      <c r="R836" s="226"/>
      <c r="S836" s="226"/>
      <c r="T836" s="227"/>
      <c r="AT836" s="228" t="s">
        <v>248</v>
      </c>
      <c r="AU836" s="228" t="s">
        <v>83</v>
      </c>
      <c r="AV836" s="15" t="s">
        <v>258</v>
      </c>
      <c r="AW836" s="15" t="s">
        <v>34</v>
      </c>
      <c r="AX836" s="15" t="s">
        <v>73</v>
      </c>
      <c r="AY836" s="228" t="s">
        <v>238</v>
      </c>
    </row>
    <row r="837" spans="1:65" s="13" customFormat="1">
      <c r="B837" s="196"/>
      <c r="C837" s="197"/>
      <c r="D837" s="198" t="s">
        <v>248</v>
      </c>
      <c r="E837" s="199" t="s">
        <v>21</v>
      </c>
      <c r="F837" s="200" t="s">
        <v>1302</v>
      </c>
      <c r="G837" s="197"/>
      <c r="H837" s="199" t="s">
        <v>21</v>
      </c>
      <c r="I837" s="201"/>
      <c r="J837" s="197"/>
      <c r="K837" s="197"/>
      <c r="L837" s="202"/>
      <c r="M837" s="203"/>
      <c r="N837" s="204"/>
      <c r="O837" s="204"/>
      <c r="P837" s="204"/>
      <c r="Q837" s="204"/>
      <c r="R837" s="204"/>
      <c r="S837" s="204"/>
      <c r="T837" s="205"/>
      <c r="AT837" s="206" t="s">
        <v>248</v>
      </c>
      <c r="AU837" s="206" t="s">
        <v>83</v>
      </c>
      <c r="AV837" s="13" t="s">
        <v>81</v>
      </c>
      <c r="AW837" s="13" t="s">
        <v>34</v>
      </c>
      <c r="AX837" s="13" t="s">
        <v>73</v>
      </c>
      <c r="AY837" s="206" t="s">
        <v>238</v>
      </c>
    </row>
    <row r="838" spans="1:65" s="13" customFormat="1">
      <c r="B838" s="196"/>
      <c r="C838" s="197"/>
      <c r="D838" s="198" t="s">
        <v>248</v>
      </c>
      <c r="E838" s="199" t="s">
        <v>21</v>
      </c>
      <c r="F838" s="200" t="s">
        <v>462</v>
      </c>
      <c r="G838" s="197"/>
      <c r="H838" s="199" t="s">
        <v>21</v>
      </c>
      <c r="I838" s="201"/>
      <c r="J838" s="197"/>
      <c r="K838" s="197"/>
      <c r="L838" s="202"/>
      <c r="M838" s="203"/>
      <c r="N838" s="204"/>
      <c r="O838" s="204"/>
      <c r="P838" s="204"/>
      <c r="Q838" s="204"/>
      <c r="R838" s="204"/>
      <c r="S838" s="204"/>
      <c r="T838" s="205"/>
      <c r="AT838" s="206" t="s">
        <v>248</v>
      </c>
      <c r="AU838" s="206" t="s">
        <v>83</v>
      </c>
      <c r="AV838" s="13" t="s">
        <v>81</v>
      </c>
      <c r="AW838" s="13" t="s">
        <v>34</v>
      </c>
      <c r="AX838" s="13" t="s">
        <v>73</v>
      </c>
      <c r="AY838" s="206" t="s">
        <v>238</v>
      </c>
    </row>
    <row r="839" spans="1:65" s="14" customFormat="1">
      <c r="B839" s="207"/>
      <c r="C839" s="208"/>
      <c r="D839" s="198" t="s">
        <v>248</v>
      </c>
      <c r="E839" s="209" t="s">
        <v>21</v>
      </c>
      <c r="F839" s="210" t="s">
        <v>1303</v>
      </c>
      <c r="G839" s="208"/>
      <c r="H839" s="211">
        <v>3.3</v>
      </c>
      <c r="I839" s="212"/>
      <c r="J839" s="208"/>
      <c r="K839" s="208"/>
      <c r="L839" s="213"/>
      <c r="M839" s="214"/>
      <c r="N839" s="215"/>
      <c r="O839" s="215"/>
      <c r="P839" s="215"/>
      <c r="Q839" s="215"/>
      <c r="R839" s="215"/>
      <c r="S839" s="215"/>
      <c r="T839" s="216"/>
      <c r="AT839" s="217" t="s">
        <v>248</v>
      </c>
      <c r="AU839" s="217" t="s">
        <v>83</v>
      </c>
      <c r="AV839" s="14" t="s">
        <v>83</v>
      </c>
      <c r="AW839" s="14" t="s">
        <v>34</v>
      </c>
      <c r="AX839" s="14" t="s">
        <v>73</v>
      </c>
      <c r="AY839" s="217" t="s">
        <v>238</v>
      </c>
    </row>
    <row r="840" spans="1:65" s="15" customFormat="1">
      <c r="B840" s="218"/>
      <c r="C840" s="219"/>
      <c r="D840" s="198" t="s">
        <v>248</v>
      </c>
      <c r="E840" s="220" t="s">
        <v>155</v>
      </c>
      <c r="F840" s="221" t="s">
        <v>257</v>
      </c>
      <c r="G840" s="219"/>
      <c r="H840" s="222">
        <v>3.3</v>
      </c>
      <c r="I840" s="223"/>
      <c r="J840" s="219"/>
      <c r="K840" s="219"/>
      <c r="L840" s="224"/>
      <c r="M840" s="225"/>
      <c r="N840" s="226"/>
      <c r="O840" s="226"/>
      <c r="P840" s="226"/>
      <c r="Q840" s="226"/>
      <c r="R840" s="226"/>
      <c r="S840" s="226"/>
      <c r="T840" s="227"/>
      <c r="AT840" s="228" t="s">
        <v>248</v>
      </c>
      <c r="AU840" s="228" t="s">
        <v>83</v>
      </c>
      <c r="AV840" s="15" t="s">
        <v>258</v>
      </c>
      <c r="AW840" s="15" t="s">
        <v>34</v>
      </c>
      <c r="AX840" s="15" t="s">
        <v>73</v>
      </c>
      <c r="AY840" s="228" t="s">
        <v>238</v>
      </c>
    </row>
    <row r="841" spans="1:65" s="16" customFormat="1">
      <c r="B841" s="229"/>
      <c r="C841" s="230"/>
      <c r="D841" s="198" t="s">
        <v>248</v>
      </c>
      <c r="E841" s="231" t="s">
        <v>21</v>
      </c>
      <c r="F841" s="232" t="s">
        <v>259</v>
      </c>
      <c r="G841" s="230"/>
      <c r="H841" s="233">
        <v>18.725999999999999</v>
      </c>
      <c r="I841" s="234"/>
      <c r="J841" s="230"/>
      <c r="K841" s="230"/>
      <c r="L841" s="235"/>
      <c r="M841" s="236"/>
      <c r="N841" s="237"/>
      <c r="O841" s="237"/>
      <c r="P841" s="237"/>
      <c r="Q841" s="237"/>
      <c r="R841" s="237"/>
      <c r="S841" s="237"/>
      <c r="T841" s="238"/>
      <c r="AT841" s="239" t="s">
        <v>248</v>
      </c>
      <c r="AU841" s="239" t="s">
        <v>83</v>
      </c>
      <c r="AV841" s="16" t="s">
        <v>244</v>
      </c>
      <c r="AW841" s="16" t="s">
        <v>34</v>
      </c>
      <c r="AX841" s="16" t="s">
        <v>81</v>
      </c>
      <c r="AY841" s="239" t="s">
        <v>238</v>
      </c>
    </row>
    <row r="842" spans="1:65" s="2" customFormat="1" ht="21.75" customHeight="1">
      <c r="A842" s="37"/>
      <c r="B842" s="38"/>
      <c r="C842" s="240" t="s">
        <v>1304</v>
      </c>
      <c r="D842" s="240" t="s">
        <v>440</v>
      </c>
      <c r="E842" s="241" t="s">
        <v>1305</v>
      </c>
      <c r="F842" s="242" t="s">
        <v>1306</v>
      </c>
      <c r="G842" s="243" t="s">
        <v>145</v>
      </c>
      <c r="H842" s="244">
        <v>18.666</v>
      </c>
      <c r="I842" s="245"/>
      <c r="J842" s="246">
        <f>ROUND(I842*H842,2)</f>
        <v>0</v>
      </c>
      <c r="K842" s="242" t="s">
        <v>21</v>
      </c>
      <c r="L842" s="247"/>
      <c r="M842" s="248" t="s">
        <v>21</v>
      </c>
      <c r="N842" s="249" t="s">
        <v>44</v>
      </c>
      <c r="O842" s="67"/>
      <c r="P842" s="187">
        <f>O842*H842</f>
        <v>0</v>
      </c>
      <c r="Q842" s="187">
        <v>8.0000000000000007E-5</v>
      </c>
      <c r="R842" s="187">
        <f>Q842*H842</f>
        <v>1.4932800000000003E-3</v>
      </c>
      <c r="S842" s="187">
        <v>0</v>
      </c>
      <c r="T842" s="188">
        <f>S842*H842</f>
        <v>0</v>
      </c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R842" s="189" t="s">
        <v>450</v>
      </c>
      <c r="AT842" s="189" t="s">
        <v>440</v>
      </c>
      <c r="AU842" s="189" t="s">
        <v>83</v>
      </c>
      <c r="AY842" s="20" t="s">
        <v>238</v>
      </c>
      <c r="BE842" s="190">
        <f>IF(N842="základní",J842,0)</f>
        <v>0</v>
      </c>
      <c r="BF842" s="190">
        <f>IF(N842="snížená",J842,0)</f>
        <v>0</v>
      </c>
      <c r="BG842" s="190">
        <f>IF(N842="zákl. přenesená",J842,0)</f>
        <v>0</v>
      </c>
      <c r="BH842" s="190">
        <f>IF(N842="sníž. přenesená",J842,0)</f>
        <v>0</v>
      </c>
      <c r="BI842" s="190">
        <f>IF(N842="nulová",J842,0)</f>
        <v>0</v>
      </c>
      <c r="BJ842" s="20" t="s">
        <v>81</v>
      </c>
      <c r="BK842" s="190">
        <f>ROUND(I842*H842,2)</f>
        <v>0</v>
      </c>
      <c r="BL842" s="20" t="s">
        <v>344</v>
      </c>
      <c r="BM842" s="189" t="s">
        <v>1307</v>
      </c>
    </row>
    <row r="843" spans="1:65" s="14" customFormat="1">
      <c r="B843" s="207"/>
      <c r="C843" s="208"/>
      <c r="D843" s="198" t="s">
        <v>248</v>
      </c>
      <c r="E843" s="209" t="s">
        <v>21</v>
      </c>
      <c r="F843" s="210" t="s">
        <v>1308</v>
      </c>
      <c r="G843" s="208"/>
      <c r="H843" s="211">
        <v>16.969000000000001</v>
      </c>
      <c r="I843" s="212"/>
      <c r="J843" s="208"/>
      <c r="K843" s="208"/>
      <c r="L843" s="213"/>
      <c r="M843" s="214"/>
      <c r="N843" s="215"/>
      <c r="O843" s="215"/>
      <c r="P843" s="215"/>
      <c r="Q843" s="215"/>
      <c r="R843" s="215"/>
      <c r="S843" s="215"/>
      <c r="T843" s="216"/>
      <c r="AT843" s="217" t="s">
        <v>248</v>
      </c>
      <c r="AU843" s="217" t="s">
        <v>83</v>
      </c>
      <c r="AV843" s="14" t="s">
        <v>83</v>
      </c>
      <c r="AW843" s="14" t="s">
        <v>34</v>
      </c>
      <c r="AX843" s="14" t="s">
        <v>81</v>
      </c>
      <c r="AY843" s="217" t="s">
        <v>238</v>
      </c>
    </row>
    <row r="844" spans="1:65" s="14" customFormat="1">
      <c r="B844" s="207"/>
      <c r="C844" s="208"/>
      <c r="D844" s="198" t="s">
        <v>248</v>
      </c>
      <c r="E844" s="208"/>
      <c r="F844" s="210" t="s">
        <v>1309</v>
      </c>
      <c r="G844" s="208"/>
      <c r="H844" s="211">
        <v>18.666</v>
      </c>
      <c r="I844" s="212"/>
      <c r="J844" s="208"/>
      <c r="K844" s="208"/>
      <c r="L844" s="213"/>
      <c r="M844" s="214"/>
      <c r="N844" s="215"/>
      <c r="O844" s="215"/>
      <c r="P844" s="215"/>
      <c r="Q844" s="215"/>
      <c r="R844" s="215"/>
      <c r="S844" s="215"/>
      <c r="T844" s="216"/>
      <c r="AT844" s="217" t="s">
        <v>248</v>
      </c>
      <c r="AU844" s="217" t="s">
        <v>83</v>
      </c>
      <c r="AV844" s="14" t="s">
        <v>83</v>
      </c>
      <c r="AW844" s="14" t="s">
        <v>4</v>
      </c>
      <c r="AX844" s="14" t="s">
        <v>81</v>
      </c>
      <c r="AY844" s="217" t="s">
        <v>238</v>
      </c>
    </row>
    <row r="845" spans="1:65" s="2" customFormat="1" ht="21.75" customHeight="1">
      <c r="A845" s="37"/>
      <c r="B845" s="38"/>
      <c r="C845" s="240" t="s">
        <v>1310</v>
      </c>
      <c r="D845" s="240" t="s">
        <v>440</v>
      </c>
      <c r="E845" s="241" t="s">
        <v>1311</v>
      </c>
      <c r="F845" s="242" t="s">
        <v>1312</v>
      </c>
      <c r="G845" s="243" t="s">
        <v>145</v>
      </c>
      <c r="H845" s="244">
        <v>3.9929999999999999</v>
      </c>
      <c r="I845" s="245"/>
      <c r="J845" s="246">
        <f>ROUND(I845*H845,2)</f>
        <v>0</v>
      </c>
      <c r="K845" s="242" t="s">
        <v>21</v>
      </c>
      <c r="L845" s="247"/>
      <c r="M845" s="248" t="s">
        <v>21</v>
      </c>
      <c r="N845" s="249" t="s">
        <v>44</v>
      </c>
      <c r="O845" s="67"/>
      <c r="P845" s="187">
        <f>O845*H845</f>
        <v>0</v>
      </c>
      <c r="Q845" s="187">
        <v>8.0000000000000007E-5</v>
      </c>
      <c r="R845" s="187">
        <f>Q845*H845</f>
        <v>3.1943999999999999E-4</v>
      </c>
      <c r="S845" s="187">
        <v>0</v>
      </c>
      <c r="T845" s="188">
        <f>S845*H845</f>
        <v>0</v>
      </c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R845" s="189" t="s">
        <v>450</v>
      </c>
      <c r="AT845" s="189" t="s">
        <v>440</v>
      </c>
      <c r="AU845" s="189" t="s">
        <v>83</v>
      </c>
      <c r="AY845" s="20" t="s">
        <v>238</v>
      </c>
      <c r="BE845" s="190">
        <f>IF(N845="základní",J845,0)</f>
        <v>0</v>
      </c>
      <c r="BF845" s="190">
        <f>IF(N845="snížená",J845,0)</f>
        <v>0</v>
      </c>
      <c r="BG845" s="190">
        <f>IF(N845="zákl. přenesená",J845,0)</f>
        <v>0</v>
      </c>
      <c r="BH845" s="190">
        <f>IF(N845="sníž. přenesená",J845,0)</f>
        <v>0</v>
      </c>
      <c r="BI845" s="190">
        <f>IF(N845="nulová",J845,0)</f>
        <v>0</v>
      </c>
      <c r="BJ845" s="20" t="s">
        <v>81</v>
      </c>
      <c r="BK845" s="190">
        <f>ROUND(I845*H845,2)</f>
        <v>0</v>
      </c>
      <c r="BL845" s="20" t="s">
        <v>344</v>
      </c>
      <c r="BM845" s="189" t="s">
        <v>1313</v>
      </c>
    </row>
    <row r="846" spans="1:65" s="14" customFormat="1">
      <c r="B846" s="207"/>
      <c r="C846" s="208"/>
      <c r="D846" s="198" t="s">
        <v>248</v>
      </c>
      <c r="E846" s="209" t="s">
        <v>21</v>
      </c>
      <c r="F846" s="210" t="s">
        <v>1314</v>
      </c>
      <c r="G846" s="208"/>
      <c r="H846" s="211">
        <v>3.63</v>
      </c>
      <c r="I846" s="212"/>
      <c r="J846" s="208"/>
      <c r="K846" s="208"/>
      <c r="L846" s="213"/>
      <c r="M846" s="214"/>
      <c r="N846" s="215"/>
      <c r="O846" s="215"/>
      <c r="P846" s="215"/>
      <c r="Q846" s="215"/>
      <c r="R846" s="215"/>
      <c r="S846" s="215"/>
      <c r="T846" s="216"/>
      <c r="AT846" s="217" t="s">
        <v>248</v>
      </c>
      <c r="AU846" s="217" t="s">
        <v>83</v>
      </c>
      <c r="AV846" s="14" t="s">
        <v>83</v>
      </c>
      <c r="AW846" s="14" t="s">
        <v>34</v>
      </c>
      <c r="AX846" s="14" t="s">
        <v>81</v>
      </c>
      <c r="AY846" s="217" t="s">
        <v>238</v>
      </c>
    </row>
    <row r="847" spans="1:65" s="14" customFormat="1">
      <c r="B847" s="207"/>
      <c r="C847" s="208"/>
      <c r="D847" s="198" t="s">
        <v>248</v>
      </c>
      <c r="E847" s="208"/>
      <c r="F847" s="210" t="s">
        <v>1315</v>
      </c>
      <c r="G847" s="208"/>
      <c r="H847" s="211">
        <v>3.9929999999999999</v>
      </c>
      <c r="I847" s="212"/>
      <c r="J847" s="208"/>
      <c r="K847" s="208"/>
      <c r="L847" s="213"/>
      <c r="M847" s="214"/>
      <c r="N847" s="215"/>
      <c r="O847" s="215"/>
      <c r="P847" s="215"/>
      <c r="Q847" s="215"/>
      <c r="R847" s="215"/>
      <c r="S847" s="215"/>
      <c r="T847" s="216"/>
      <c r="AT847" s="217" t="s">
        <v>248</v>
      </c>
      <c r="AU847" s="217" t="s">
        <v>83</v>
      </c>
      <c r="AV847" s="14" t="s">
        <v>83</v>
      </c>
      <c r="AW847" s="14" t="s">
        <v>4</v>
      </c>
      <c r="AX847" s="14" t="s">
        <v>81</v>
      </c>
      <c r="AY847" s="217" t="s">
        <v>238</v>
      </c>
    </row>
    <row r="848" spans="1:65" s="2" customFormat="1" ht="37.9" customHeight="1">
      <c r="A848" s="37"/>
      <c r="B848" s="38"/>
      <c r="C848" s="178" t="s">
        <v>1316</v>
      </c>
      <c r="D848" s="178" t="s">
        <v>240</v>
      </c>
      <c r="E848" s="179" t="s">
        <v>1317</v>
      </c>
      <c r="F848" s="180" t="s">
        <v>1318</v>
      </c>
      <c r="G848" s="181" t="s">
        <v>103</v>
      </c>
      <c r="H848" s="182">
        <v>2.8879999999999999</v>
      </c>
      <c r="I848" s="183"/>
      <c r="J848" s="184">
        <f>ROUND(I848*H848,2)</f>
        <v>0</v>
      </c>
      <c r="K848" s="180" t="s">
        <v>243</v>
      </c>
      <c r="L848" s="42"/>
      <c r="M848" s="185" t="s">
        <v>21</v>
      </c>
      <c r="N848" s="186" t="s">
        <v>44</v>
      </c>
      <c r="O848" s="67"/>
      <c r="P848" s="187">
        <f>O848*H848</f>
        <v>0</v>
      </c>
      <c r="Q848" s="187">
        <v>0</v>
      </c>
      <c r="R848" s="187">
        <f>Q848*H848</f>
        <v>0</v>
      </c>
      <c r="S848" s="187">
        <v>0</v>
      </c>
      <c r="T848" s="188">
        <f>S848*H848</f>
        <v>0</v>
      </c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R848" s="189" t="s">
        <v>344</v>
      </c>
      <c r="AT848" s="189" t="s">
        <v>240</v>
      </c>
      <c r="AU848" s="189" t="s">
        <v>83</v>
      </c>
      <c r="AY848" s="20" t="s">
        <v>238</v>
      </c>
      <c r="BE848" s="190">
        <f>IF(N848="základní",J848,0)</f>
        <v>0</v>
      </c>
      <c r="BF848" s="190">
        <f>IF(N848="snížená",J848,0)</f>
        <v>0</v>
      </c>
      <c r="BG848" s="190">
        <f>IF(N848="zákl. přenesená",J848,0)</f>
        <v>0</v>
      </c>
      <c r="BH848" s="190">
        <f>IF(N848="sníž. přenesená",J848,0)</f>
        <v>0</v>
      </c>
      <c r="BI848" s="190">
        <f>IF(N848="nulová",J848,0)</f>
        <v>0</v>
      </c>
      <c r="BJ848" s="20" t="s">
        <v>81</v>
      </c>
      <c r="BK848" s="190">
        <f>ROUND(I848*H848,2)</f>
        <v>0</v>
      </c>
      <c r="BL848" s="20" t="s">
        <v>344</v>
      </c>
      <c r="BM848" s="189" t="s">
        <v>1319</v>
      </c>
    </row>
    <row r="849" spans="1:65" s="2" customFormat="1">
      <c r="A849" s="37"/>
      <c r="B849" s="38"/>
      <c r="C849" s="39"/>
      <c r="D849" s="191" t="s">
        <v>246</v>
      </c>
      <c r="E849" s="39"/>
      <c r="F849" s="192" t="s">
        <v>1320</v>
      </c>
      <c r="G849" s="39"/>
      <c r="H849" s="39"/>
      <c r="I849" s="193"/>
      <c r="J849" s="39"/>
      <c r="K849" s="39"/>
      <c r="L849" s="42"/>
      <c r="M849" s="194"/>
      <c r="N849" s="195"/>
      <c r="O849" s="67"/>
      <c r="P849" s="67"/>
      <c r="Q849" s="67"/>
      <c r="R849" s="67"/>
      <c r="S849" s="67"/>
      <c r="T849" s="68"/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T849" s="20" t="s">
        <v>246</v>
      </c>
      <c r="AU849" s="20" t="s">
        <v>83</v>
      </c>
    </row>
    <row r="850" spans="1:65" s="13" customFormat="1">
      <c r="B850" s="196"/>
      <c r="C850" s="197"/>
      <c r="D850" s="198" t="s">
        <v>248</v>
      </c>
      <c r="E850" s="199" t="s">
        <v>21</v>
      </c>
      <c r="F850" s="200" t="s">
        <v>464</v>
      </c>
      <c r="G850" s="197"/>
      <c r="H850" s="199" t="s">
        <v>21</v>
      </c>
      <c r="I850" s="201"/>
      <c r="J850" s="197"/>
      <c r="K850" s="197"/>
      <c r="L850" s="202"/>
      <c r="M850" s="203"/>
      <c r="N850" s="204"/>
      <c r="O850" s="204"/>
      <c r="P850" s="204"/>
      <c r="Q850" s="204"/>
      <c r="R850" s="204"/>
      <c r="S850" s="204"/>
      <c r="T850" s="205"/>
      <c r="AT850" s="206" t="s">
        <v>248</v>
      </c>
      <c r="AU850" s="206" t="s">
        <v>83</v>
      </c>
      <c r="AV850" s="13" t="s">
        <v>81</v>
      </c>
      <c r="AW850" s="13" t="s">
        <v>34</v>
      </c>
      <c r="AX850" s="13" t="s">
        <v>73</v>
      </c>
      <c r="AY850" s="206" t="s">
        <v>238</v>
      </c>
    </row>
    <row r="851" spans="1:65" s="14" customFormat="1">
      <c r="B851" s="207"/>
      <c r="C851" s="208"/>
      <c r="D851" s="198" t="s">
        <v>248</v>
      </c>
      <c r="E851" s="209" t="s">
        <v>21</v>
      </c>
      <c r="F851" s="210" t="s">
        <v>1321</v>
      </c>
      <c r="G851" s="208"/>
      <c r="H851" s="211">
        <v>2.8879999999999999</v>
      </c>
      <c r="I851" s="212"/>
      <c r="J851" s="208"/>
      <c r="K851" s="208"/>
      <c r="L851" s="213"/>
      <c r="M851" s="214"/>
      <c r="N851" s="215"/>
      <c r="O851" s="215"/>
      <c r="P851" s="215"/>
      <c r="Q851" s="215"/>
      <c r="R851" s="215"/>
      <c r="S851" s="215"/>
      <c r="T851" s="216"/>
      <c r="AT851" s="217" t="s">
        <v>248</v>
      </c>
      <c r="AU851" s="217" t="s">
        <v>83</v>
      </c>
      <c r="AV851" s="14" t="s">
        <v>83</v>
      </c>
      <c r="AW851" s="14" t="s">
        <v>34</v>
      </c>
      <c r="AX851" s="14" t="s">
        <v>81</v>
      </c>
      <c r="AY851" s="217" t="s">
        <v>238</v>
      </c>
    </row>
    <row r="852" spans="1:65" s="2" customFormat="1" ht="37.9" customHeight="1">
      <c r="A852" s="37"/>
      <c r="B852" s="38"/>
      <c r="C852" s="178" t="s">
        <v>1322</v>
      </c>
      <c r="D852" s="178" t="s">
        <v>240</v>
      </c>
      <c r="E852" s="179" t="s">
        <v>1323</v>
      </c>
      <c r="F852" s="180" t="s">
        <v>1324</v>
      </c>
      <c r="G852" s="181" t="s">
        <v>103</v>
      </c>
      <c r="H852" s="182">
        <v>16.675000000000001</v>
      </c>
      <c r="I852" s="183"/>
      <c r="J852" s="184">
        <f>ROUND(I852*H852,2)</f>
        <v>0</v>
      </c>
      <c r="K852" s="180" t="s">
        <v>243</v>
      </c>
      <c r="L852" s="42"/>
      <c r="M852" s="185" t="s">
        <v>21</v>
      </c>
      <c r="N852" s="186" t="s">
        <v>44</v>
      </c>
      <c r="O852" s="67"/>
      <c r="P852" s="187">
        <f>O852*H852</f>
        <v>0</v>
      </c>
      <c r="Q852" s="187">
        <v>5.5799999999999999E-3</v>
      </c>
      <c r="R852" s="187">
        <f>Q852*H852</f>
        <v>9.3046500000000004E-2</v>
      </c>
      <c r="S852" s="187">
        <v>0</v>
      </c>
      <c r="T852" s="188">
        <f>S852*H852</f>
        <v>0</v>
      </c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R852" s="189" t="s">
        <v>344</v>
      </c>
      <c r="AT852" s="189" t="s">
        <v>240</v>
      </c>
      <c r="AU852" s="189" t="s">
        <v>83</v>
      </c>
      <c r="AY852" s="20" t="s">
        <v>238</v>
      </c>
      <c r="BE852" s="190">
        <f>IF(N852="základní",J852,0)</f>
        <v>0</v>
      </c>
      <c r="BF852" s="190">
        <f>IF(N852="snížená",J852,0)</f>
        <v>0</v>
      </c>
      <c r="BG852" s="190">
        <f>IF(N852="zákl. přenesená",J852,0)</f>
        <v>0</v>
      </c>
      <c r="BH852" s="190">
        <f>IF(N852="sníž. přenesená",J852,0)</f>
        <v>0</v>
      </c>
      <c r="BI852" s="190">
        <f>IF(N852="nulová",J852,0)</f>
        <v>0</v>
      </c>
      <c r="BJ852" s="20" t="s">
        <v>81</v>
      </c>
      <c r="BK852" s="190">
        <f>ROUND(I852*H852,2)</f>
        <v>0</v>
      </c>
      <c r="BL852" s="20" t="s">
        <v>344</v>
      </c>
      <c r="BM852" s="189" t="s">
        <v>1325</v>
      </c>
    </row>
    <row r="853" spans="1:65" s="2" customFormat="1">
      <c r="A853" s="37"/>
      <c r="B853" s="38"/>
      <c r="C853" s="39"/>
      <c r="D853" s="191" t="s">
        <v>246</v>
      </c>
      <c r="E853" s="39"/>
      <c r="F853" s="192" t="s">
        <v>1326</v>
      </c>
      <c r="G853" s="39"/>
      <c r="H853" s="39"/>
      <c r="I853" s="193"/>
      <c r="J853" s="39"/>
      <c r="K853" s="39"/>
      <c r="L853" s="42"/>
      <c r="M853" s="194"/>
      <c r="N853" s="195"/>
      <c r="O853" s="67"/>
      <c r="P853" s="67"/>
      <c r="Q853" s="67"/>
      <c r="R853" s="67"/>
      <c r="S853" s="67"/>
      <c r="T853" s="68"/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T853" s="20" t="s">
        <v>246</v>
      </c>
      <c r="AU853" s="20" t="s">
        <v>83</v>
      </c>
    </row>
    <row r="854" spans="1:65" s="13" customFormat="1">
      <c r="B854" s="196"/>
      <c r="C854" s="197"/>
      <c r="D854" s="198" t="s">
        <v>248</v>
      </c>
      <c r="E854" s="199" t="s">
        <v>21</v>
      </c>
      <c r="F854" s="200" t="s">
        <v>462</v>
      </c>
      <c r="G854" s="197"/>
      <c r="H854" s="199" t="s">
        <v>21</v>
      </c>
      <c r="I854" s="201"/>
      <c r="J854" s="197"/>
      <c r="K854" s="197"/>
      <c r="L854" s="202"/>
      <c r="M854" s="203"/>
      <c r="N854" s="204"/>
      <c r="O854" s="204"/>
      <c r="P854" s="204"/>
      <c r="Q854" s="204"/>
      <c r="R854" s="204"/>
      <c r="S854" s="204"/>
      <c r="T854" s="205"/>
      <c r="AT854" s="206" t="s">
        <v>248</v>
      </c>
      <c r="AU854" s="206" t="s">
        <v>83</v>
      </c>
      <c r="AV854" s="13" t="s">
        <v>81</v>
      </c>
      <c r="AW854" s="13" t="s">
        <v>34</v>
      </c>
      <c r="AX854" s="13" t="s">
        <v>73</v>
      </c>
      <c r="AY854" s="206" t="s">
        <v>238</v>
      </c>
    </row>
    <row r="855" spans="1:65" s="14" customFormat="1">
      <c r="B855" s="207"/>
      <c r="C855" s="208"/>
      <c r="D855" s="198" t="s">
        <v>248</v>
      </c>
      <c r="E855" s="209" t="s">
        <v>21</v>
      </c>
      <c r="F855" s="210" t="s">
        <v>1327</v>
      </c>
      <c r="G855" s="208"/>
      <c r="H855" s="211">
        <v>15.347</v>
      </c>
      <c r="I855" s="212"/>
      <c r="J855" s="208"/>
      <c r="K855" s="208"/>
      <c r="L855" s="213"/>
      <c r="M855" s="214"/>
      <c r="N855" s="215"/>
      <c r="O855" s="215"/>
      <c r="P855" s="215"/>
      <c r="Q855" s="215"/>
      <c r="R855" s="215"/>
      <c r="S855" s="215"/>
      <c r="T855" s="216"/>
      <c r="AT855" s="217" t="s">
        <v>248</v>
      </c>
      <c r="AU855" s="217" t="s">
        <v>83</v>
      </c>
      <c r="AV855" s="14" t="s">
        <v>83</v>
      </c>
      <c r="AW855" s="14" t="s">
        <v>34</v>
      </c>
      <c r="AX855" s="14" t="s">
        <v>73</v>
      </c>
      <c r="AY855" s="217" t="s">
        <v>238</v>
      </c>
    </row>
    <row r="856" spans="1:65" s="14" customFormat="1">
      <c r="B856" s="207"/>
      <c r="C856" s="208"/>
      <c r="D856" s="198" t="s">
        <v>248</v>
      </c>
      <c r="E856" s="209" t="s">
        <v>21</v>
      </c>
      <c r="F856" s="210" t="s">
        <v>717</v>
      </c>
      <c r="G856" s="208"/>
      <c r="H856" s="211">
        <v>-1.17</v>
      </c>
      <c r="I856" s="212"/>
      <c r="J856" s="208"/>
      <c r="K856" s="208"/>
      <c r="L856" s="213"/>
      <c r="M856" s="214"/>
      <c r="N856" s="215"/>
      <c r="O856" s="215"/>
      <c r="P856" s="215"/>
      <c r="Q856" s="215"/>
      <c r="R856" s="215"/>
      <c r="S856" s="215"/>
      <c r="T856" s="216"/>
      <c r="AT856" s="217" t="s">
        <v>248</v>
      </c>
      <c r="AU856" s="217" t="s">
        <v>83</v>
      </c>
      <c r="AV856" s="14" t="s">
        <v>83</v>
      </c>
      <c r="AW856" s="14" t="s">
        <v>34</v>
      </c>
      <c r="AX856" s="14" t="s">
        <v>73</v>
      </c>
      <c r="AY856" s="217" t="s">
        <v>238</v>
      </c>
    </row>
    <row r="857" spans="1:65" s="14" customFormat="1">
      <c r="B857" s="207"/>
      <c r="C857" s="208"/>
      <c r="D857" s="198" t="s">
        <v>248</v>
      </c>
      <c r="E857" s="209" t="s">
        <v>21</v>
      </c>
      <c r="F857" s="210" t="s">
        <v>1328</v>
      </c>
      <c r="G857" s="208"/>
      <c r="H857" s="211">
        <v>-0.39</v>
      </c>
      <c r="I857" s="212"/>
      <c r="J857" s="208"/>
      <c r="K857" s="208"/>
      <c r="L857" s="213"/>
      <c r="M857" s="214"/>
      <c r="N857" s="215"/>
      <c r="O857" s="215"/>
      <c r="P857" s="215"/>
      <c r="Q857" s="215"/>
      <c r="R857" s="215"/>
      <c r="S857" s="215"/>
      <c r="T857" s="216"/>
      <c r="AT857" s="217" t="s">
        <v>248</v>
      </c>
      <c r="AU857" s="217" t="s">
        <v>83</v>
      </c>
      <c r="AV857" s="14" t="s">
        <v>83</v>
      </c>
      <c r="AW857" s="14" t="s">
        <v>34</v>
      </c>
      <c r="AX857" s="14" t="s">
        <v>73</v>
      </c>
      <c r="AY857" s="217" t="s">
        <v>238</v>
      </c>
    </row>
    <row r="858" spans="1:65" s="13" customFormat="1">
      <c r="B858" s="196"/>
      <c r="C858" s="197"/>
      <c r="D858" s="198" t="s">
        <v>248</v>
      </c>
      <c r="E858" s="199" t="s">
        <v>21</v>
      </c>
      <c r="F858" s="200" t="s">
        <v>464</v>
      </c>
      <c r="G858" s="197"/>
      <c r="H858" s="199" t="s">
        <v>21</v>
      </c>
      <c r="I858" s="201"/>
      <c r="J858" s="197"/>
      <c r="K858" s="197"/>
      <c r="L858" s="202"/>
      <c r="M858" s="203"/>
      <c r="N858" s="204"/>
      <c r="O858" s="204"/>
      <c r="P858" s="204"/>
      <c r="Q858" s="204"/>
      <c r="R858" s="204"/>
      <c r="S858" s="204"/>
      <c r="T858" s="205"/>
      <c r="AT858" s="206" t="s">
        <v>248</v>
      </c>
      <c r="AU858" s="206" t="s">
        <v>83</v>
      </c>
      <c r="AV858" s="13" t="s">
        <v>81</v>
      </c>
      <c r="AW858" s="13" t="s">
        <v>34</v>
      </c>
      <c r="AX858" s="13" t="s">
        <v>73</v>
      </c>
      <c r="AY858" s="206" t="s">
        <v>238</v>
      </c>
    </row>
    <row r="859" spans="1:65" s="14" customFormat="1">
      <c r="B859" s="207"/>
      <c r="C859" s="208"/>
      <c r="D859" s="198" t="s">
        <v>248</v>
      </c>
      <c r="E859" s="209" t="s">
        <v>21</v>
      </c>
      <c r="F859" s="210" t="s">
        <v>1321</v>
      </c>
      <c r="G859" s="208"/>
      <c r="H859" s="211">
        <v>2.8879999999999999</v>
      </c>
      <c r="I859" s="212"/>
      <c r="J859" s="208"/>
      <c r="K859" s="208"/>
      <c r="L859" s="213"/>
      <c r="M859" s="214"/>
      <c r="N859" s="215"/>
      <c r="O859" s="215"/>
      <c r="P859" s="215"/>
      <c r="Q859" s="215"/>
      <c r="R859" s="215"/>
      <c r="S859" s="215"/>
      <c r="T859" s="216"/>
      <c r="AT859" s="217" t="s">
        <v>248</v>
      </c>
      <c r="AU859" s="217" t="s">
        <v>83</v>
      </c>
      <c r="AV859" s="14" t="s">
        <v>83</v>
      </c>
      <c r="AW859" s="14" t="s">
        <v>34</v>
      </c>
      <c r="AX859" s="14" t="s">
        <v>73</v>
      </c>
      <c r="AY859" s="217" t="s">
        <v>238</v>
      </c>
    </row>
    <row r="860" spans="1:65" s="15" customFormat="1">
      <c r="B860" s="218"/>
      <c r="C860" s="219"/>
      <c r="D860" s="198" t="s">
        <v>248</v>
      </c>
      <c r="E860" s="220" t="s">
        <v>128</v>
      </c>
      <c r="F860" s="221" t="s">
        <v>257</v>
      </c>
      <c r="G860" s="219"/>
      <c r="H860" s="222">
        <v>16.675000000000001</v>
      </c>
      <c r="I860" s="223"/>
      <c r="J860" s="219"/>
      <c r="K860" s="219"/>
      <c r="L860" s="224"/>
      <c r="M860" s="225"/>
      <c r="N860" s="226"/>
      <c r="O860" s="226"/>
      <c r="P860" s="226"/>
      <c r="Q860" s="226"/>
      <c r="R860" s="226"/>
      <c r="S860" s="226"/>
      <c r="T860" s="227"/>
      <c r="AT860" s="228" t="s">
        <v>248</v>
      </c>
      <c r="AU860" s="228" t="s">
        <v>83</v>
      </c>
      <c r="AV860" s="15" t="s">
        <v>258</v>
      </c>
      <c r="AW860" s="15" t="s">
        <v>34</v>
      </c>
      <c r="AX860" s="15" t="s">
        <v>73</v>
      </c>
      <c r="AY860" s="228" t="s">
        <v>238</v>
      </c>
    </row>
    <row r="861" spans="1:65" s="16" customFormat="1">
      <c r="B861" s="229"/>
      <c r="C861" s="230"/>
      <c r="D861" s="198" t="s">
        <v>248</v>
      </c>
      <c r="E861" s="231" t="s">
        <v>21</v>
      </c>
      <c r="F861" s="232" t="s">
        <v>259</v>
      </c>
      <c r="G861" s="230"/>
      <c r="H861" s="233">
        <v>16.675000000000001</v>
      </c>
      <c r="I861" s="234"/>
      <c r="J861" s="230"/>
      <c r="K861" s="230"/>
      <c r="L861" s="235"/>
      <c r="M861" s="236"/>
      <c r="N861" s="237"/>
      <c r="O861" s="237"/>
      <c r="P861" s="237"/>
      <c r="Q861" s="237"/>
      <c r="R861" s="237"/>
      <c r="S861" s="237"/>
      <c r="T861" s="238"/>
      <c r="AT861" s="239" t="s">
        <v>248</v>
      </c>
      <c r="AU861" s="239" t="s">
        <v>83</v>
      </c>
      <c r="AV861" s="16" t="s">
        <v>244</v>
      </c>
      <c r="AW861" s="16" t="s">
        <v>34</v>
      </c>
      <c r="AX861" s="16" t="s">
        <v>81</v>
      </c>
      <c r="AY861" s="239" t="s">
        <v>238</v>
      </c>
    </row>
    <row r="862" spans="1:65" s="2" customFormat="1" ht="16.5" customHeight="1">
      <c r="A862" s="37"/>
      <c r="B862" s="38"/>
      <c r="C862" s="240" t="s">
        <v>1329</v>
      </c>
      <c r="D862" s="240" t="s">
        <v>440</v>
      </c>
      <c r="E862" s="241" t="s">
        <v>1330</v>
      </c>
      <c r="F862" s="242" t="s">
        <v>1331</v>
      </c>
      <c r="G862" s="243" t="s">
        <v>103</v>
      </c>
      <c r="H862" s="244">
        <v>18.343</v>
      </c>
      <c r="I862" s="245"/>
      <c r="J862" s="246">
        <f>ROUND(I862*H862,2)</f>
        <v>0</v>
      </c>
      <c r="K862" s="242" t="s">
        <v>21</v>
      </c>
      <c r="L862" s="247"/>
      <c r="M862" s="248" t="s">
        <v>21</v>
      </c>
      <c r="N862" s="249" t="s">
        <v>44</v>
      </c>
      <c r="O862" s="67"/>
      <c r="P862" s="187">
        <f>O862*H862</f>
        <v>0</v>
      </c>
      <c r="Q862" s="187">
        <v>9.7999999999999997E-3</v>
      </c>
      <c r="R862" s="187">
        <f>Q862*H862</f>
        <v>0.17976139999999999</v>
      </c>
      <c r="S862" s="187">
        <v>0</v>
      </c>
      <c r="T862" s="188">
        <f>S862*H862</f>
        <v>0</v>
      </c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R862" s="189" t="s">
        <v>450</v>
      </c>
      <c r="AT862" s="189" t="s">
        <v>440</v>
      </c>
      <c r="AU862" s="189" t="s">
        <v>83</v>
      </c>
      <c r="AY862" s="20" t="s">
        <v>238</v>
      </c>
      <c r="BE862" s="190">
        <f>IF(N862="základní",J862,0)</f>
        <v>0</v>
      </c>
      <c r="BF862" s="190">
        <f>IF(N862="snížená",J862,0)</f>
        <v>0</v>
      </c>
      <c r="BG862" s="190">
        <f>IF(N862="zákl. přenesená",J862,0)</f>
        <v>0</v>
      </c>
      <c r="BH862" s="190">
        <f>IF(N862="sníž. přenesená",J862,0)</f>
        <v>0</v>
      </c>
      <c r="BI862" s="190">
        <f>IF(N862="nulová",J862,0)</f>
        <v>0</v>
      </c>
      <c r="BJ862" s="20" t="s">
        <v>81</v>
      </c>
      <c r="BK862" s="190">
        <f>ROUND(I862*H862,2)</f>
        <v>0</v>
      </c>
      <c r="BL862" s="20" t="s">
        <v>344</v>
      </c>
      <c r="BM862" s="189" t="s">
        <v>1332</v>
      </c>
    </row>
    <row r="863" spans="1:65" s="14" customFormat="1">
      <c r="B863" s="207"/>
      <c r="C863" s="208"/>
      <c r="D863" s="198" t="s">
        <v>248</v>
      </c>
      <c r="E863" s="209" t="s">
        <v>21</v>
      </c>
      <c r="F863" s="210" t="s">
        <v>1333</v>
      </c>
      <c r="G863" s="208"/>
      <c r="H863" s="211">
        <v>18.343</v>
      </c>
      <c r="I863" s="212"/>
      <c r="J863" s="208"/>
      <c r="K863" s="208"/>
      <c r="L863" s="213"/>
      <c r="M863" s="214"/>
      <c r="N863" s="215"/>
      <c r="O863" s="215"/>
      <c r="P863" s="215"/>
      <c r="Q863" s="215"/>
      <c r="R863" s="215"/>
      <c r="S863" s="215"/>
      <c r="T863" s="216"/>
      <c r="AT863" s="217" t="s">
        <v>248</v>
      </c>
      <c r="AU863" s="217" t="s">
        <v>83</v>
      </c>
      <c r="AV863" s="14" t="s">
        <v>83</v>
      </c>
      <c r="AW863" s="14" t="s">
        <v>34</v>
      </c>
      <c r="AX863" s="14" t="s">
        <v>81</v>
      </c>
      <c r="AY863" s="217" t="s">
        <v>238</v>
      </c>
    </row>
    <row r="864" spans="1:65" s="2" customFormat="1" ht="24.2" customHeight="1">
      <c r="A864" s="37"/>
      <c r="B864" s="38"/>
      <c r="C864" s="178" t="s">
        <v>1334</v>
      </c>
      <c r="D864" s="178" t="s">
        <v>240</v>
      </c>
      <c r="E864" s="179" t="s">
        <v>1335</v>
      </c>
      <c r="F864" s="180" t="s">
        <v>1336</v>
      </c>
      <c r="G864" s="181" t="s">
        <v>103</v>
      </c>
      <c r="H864" s="182">
        <v>16.675000000000001</v>
      </c>
      <c r="I864" s="183"/>
      <c r="J864" s="184">
        <f>ROUND(I864*H864,2)</f>
        <v>0</v>
      </c>
      <c r="K864" s="180" t="s">
        <v>243</v>
      </c>
      <c r="L864" s="42"/>
      <c r="M864" s="185" t="s">
        <v>21</v>
      </c>
      <c r="N864" s="186" t="s">
        <v>44</v>
      </c>
      <c r="O864" s="67"/>
      <c r="P864" s="187">
        <f>O864*H864</f>
        <v>0</v>
      </c>
      <c r="Q864" s="187">
        <v>5.0000000000000002E-5</v>
      </c>
      <c r="R864" s="187">
        <f>Q864*H864</f>
        <v>8.3375000000000007E-4</v>
      </c>
      <c r="S864" s="187">
        <v>0</v>
      </c>
      <c r="T864" s="188">
        <f>S864*H864</f>
        <v>0</v>
      </c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R864" s="189" t="s">
        <v>344</v>
      </c>
      <c r="AT864" s="189" t="s">
        <v>240</v>
      </c>
      <c r="AU864" s="189" t="s">
        <v>83</v>
      </c>
      <c r="AY864" s="20" t="s">
        <v>238</v>
      </c>
      <c r="BE864" s="190">
        <f>IF(N864="základní",J864,0)</f>
        <v>0</v>
      </c>
      <c r="BF864" s="190">
        <f>IF(N864="snížená",J864,0)</f>
        <v>0</v>
      </c>
      <c r="BG864" s="190">
        <f>IF(N864="zákl. přenesená",J864,0)</f>
        <v>0</v>
      </c>
      <c r="BH864" s="190">
        <f>IF(N864="sníž. přenesená",J864,0)</f>
        <v>0</v>
      </c>
      <c r="BI864" s="190">
        <f>IF(N864="nulová",J864,0)</f>
        <v>0</v>
      </c>
      <c r="BJ864" s="20" t="s">
        <v>81</v>
      </c>
      <c r="BK864" s="190">
        <f>ROUND(I864*H864,2)</f>
        <v>0</v>
      </c>
      <c r="BL864" s="20" t="s">
        <v>344</v>
      </c>
      <c r="BM864" s="189" t="s">
        <v>1337</v>
      </c>
    </row>
    <row r="865" spans="1:65" s="2" customFormat="1">
      <c r="A865" s="37"/>
      <c r="B865" s="38"/>
      <c r="C865" s="39"/>
      <c r="D865" s="191" t="s">
        <v>246</v>
      </c>
      <c r="E865" s="39"/>
      <c r="F865" s="192" t="s">
        <v>1338</v>
      </c>
      <c r="G865" s="39"/>
      <c r="H865" s="39"/>
      <c r="I865" s="193"/>
      <c r="J865" s="39"/>
      <c r="K865" s="39"/>
      <c r="L865" s="42"/>
      <c r="M865" s="194"/>
      <c r="N865" s="195"/>
      <c r="O865" s="67"/>
      <c r="P865" s="67"/>
      <c r="Q865" s="67"/>
      <c r="R865" s="67"/>
      <c r="S865" s="67"/>
      <c r="T865" s="68"/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T865" s="20" t="s">
        <v>246</v>
      </c>
      <c r="AU865" s="20" t="s">
        <v>83</v>
      </c>
    </row>
    <row r="866" spans="1:65" s="14" customFormat="1">
      <c r="B866" s="207"/>
      <c r="C866" s="208"/>
      <c r="D866" s="198" t="s">
        <v>248</v>
      </c>
      <c r="E866" s="209" t="s">
        <v>21</v>
      </c>
      <c r="F866" s="210" t="s">
        <v>128</v>
      </c>
      <c r="G866" s="208"/>
      <c r="H866" s="211">
        <v>16.675000000000001</v>
      </c>
      <c r="I866" s="212"/>
      <c r="J866" s="208"/>
      <c r="K866" s="208"/>
      <c r="L866" s="213"/>
      <c r="M866" s="214"/>
      <c r="N866" s="215"/>
      <c r="O866" s="215"/>
      <c r="P866" s="215"/>
      <c r="Q866" s="215"/>
      <c r="R866" s="215"/>
      <c r="S866" s="215"/>
      <c r="T866" s="216"/>
      <c r="AT866" s="217" t="s">
        <v>248</v>
      </c>
      <c r="AU866" s="217" t="s">
        <v>83</v>
      </c>
      <c r="AV866" s="14" t="s">
        <v>83</v>
      </c>
      <c r="AW866" s="14" t="s">
        <v>34</v>
      </c>
      <c r="AX866" s="14" t="s">
        <v>81</v>
      </c>
      <c r="AY866" s="217" t="s">
        <v>238</v>
      </c>
    </row>
    <row r="867" spans="1:65" s="2" customFormat="1" ht="49.15" customHeight="1">
      <c r="A867" s="37"/>
      <c r="B867" s="38"/>
      <c r="C867" s="178" t="s">
        <v>1339</v>
      </c>
      <c r="D867" s="178" t="s">
        <v>240</v>
      </c>
      <c r="E867" s="179" t="s">
        <v>1340</v>
      </c>
      <c r="F867" s="180" t="s">
        <v>1341</v>
      </c>
      <c r="G867" s="181" t="s">
        <v>394</v>
      </c>
      <c r="H867" s="182">
        <v>0.28399999999999997</v>
      </c>
      <c r="I867" s="183"/>
      <c r="J867" s="184">
        <f>ROUND(I867*H867,2)</f>
        <v>0</v>
      </c>
      <c r="K867" s="180" t="s">
        <v>243</v>
      </c>
      <c r="L867" s="42"/>
      <c r="M867" s="185" t="s">
        <v>21</v>
      </c>
      <c r="N867" s="186" t="s">
        <v>44</v>
      </c>
      <c r="O867" s="67"/>
      <c r="P867" s="187">
        <f>O867*H867</f>
        <v>0</v>
      </c>
      <c r="Q867" s="187">
        <v>0</v>
      </c>
      <c r="R867" s="187">
        <f>Q867*H867</f>
        <v>0</v>
      </c>
      <c r="S867" s="187">
        <v>0</v>
      </c>
      <c r="T867" s="188">
        <f>S867*H867</f>
        <v>0</v>
      </c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R867" s="189" t="s">
        <v>344</v>
      </c>
      <c r="AT867" s="189" t="s">
        <v>240</v>
      </c>
      <c r="AU867" s="189" t="s">
        <v>83</v>
      </c>
      <c r="AY867" s="20" t="s">
        <v>238</v>
      </c>
      <c r="BE867" s="190">
        <f>IF(N867="základní",J867,0)</f>
        <v>0</v>
      </c>
      <c r="BF867" s="190">
        <f>IF(N867="snížená",J867,0)</f>
        <v>0</v>
      </c>
      <c r="BG867" s="190">
        <f>IF(N867="zákl. přenesená",J867,0)</f>
        <v>0</v>
      </c>
      <c r="BH867" s="190">
        <f>IF(N867="sníž. přenesená",J867,0)</f>
        <v>0</v>
      </c>
      <c r="BI867" s="190">
        <f>IF(N867="nulová",J867,0)</f>
        <v>0</v>
      </c>
      <c r="BJ867" s="20" t="s">
        <v>81</v>
      </c>
      <c r="BK867" s="190">
        <f>ROUND(I867*H867,2)</f>
        <v>0</v>
      </c>
      <c r="BL867" s="20" t="s">
        <v>344</v>
      </c>
      <c r="BM867" s="189" t="s">
        <v>1342</v>
      </c>
    </row>
    <row r="868" spans="1:65" s="2" customFormat="1">
      <c r="A868" s="37"/>
      <c r="B868" s="38"/>
      <c r="C868" s="39"/>
      <c r="D868" s="191" t="s">
        <v>246</v>
      </c>
      <c r="E868" s="39"/>
      <c r="F868" s="192" t="s">
        <v>1343</v>
      </c>
      <c r="G868" s="39"/>
      <c r="H868" s="39"/>
      <c r="I868" s="193"/>
      <c r="J868" s="39"/>
      <c r="K868" s="39"/>
      <c r="L868" s="42"/>
      <c r="M868" s="194"/>
      <c r="N868" s="195"/>
      <c r="O868" s="67"/>
      <c r="P868" s="67"/>
      <c r="Q868" s="67"/>
      <c r="R868" s="67"/>
      <c r="S868" s="67"/>
      <c r="T868" s="68"/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T868" s="20" t="s">
        <v>246</v>
      </c>
      <c r="AU868" s="20" t="s">
        <v>83</v>
      </c>
    </row>
    <row r="869" spans="1:65" s="12" customFormat="1" ht="22.9" customHeight="1">
      <c r="B869" s="162"/>
      <c r="C869" s="163"/>
      <c r="D869" s="164" t="s">
        <v>72</v>
      </c>
      <c r="E869" s="176" t="s">
        <v>1344</v>
      </c>
      <c r="F869" s="176" t="s">
        <v>1345</v>
      </c>
      <c r="G869" s="163"/>
      <c r="H869" s="163"/>
      <c r="I869" s="166"/>
      <c r="J869" s="177">
        <f>BK869</f>
        <v>0</v>
      </c>
      <c r="K869" s="163"/>
      <c r="L869" s="168"/>
      <c r="M869" s="169"/>
      <c r="N869" s="170"/>
      <c r="O869" s="170"/>
      <c r="P869" s="171">
        <f>SUM(P870:P899)</f>
        <v>0</v>
      </c>
      <c r="Q869" s="170"/>
      <c r="R869" s="171">
        <f>SUM(R870:R899)</f>
        <v>3.5131469999999998E-2</v>
      </c>
      <c r="S869" s="170"/>
      <c r="T869" s="172">
        <f>SUM(T870:T899)</f>
        <v>0</v>
      </c>
      <c r="AR869" s="173" t="s">
        <v>83</v>
      </c>
      <c r="AT869" s="174" t="s">
        <v>72</v>
      </c>
      <c r="AU869" s="174" t="s">
        <v>81</v>
      </c>
      <c r="AY869" s="173" t="s">
        <v>238</v>
      </c>
      <c r="BK869" s="175">
        <f>SUM(BK870:BK899)</f>
        <v>0</v>
      </c>
    </row>
    <row r="870" spans="1:65" s="2" customFormat="1" ht="37.9" customHeight="1">
      <c r="A870" s="37"/>
      <c r="B870" s="38"/>
      <c r="C870" s="178" t="s">
        <v>1346</v>
      </c>
      <c r="D870" s="178" t="s">
        <v>240</v>
      </c>
      <c r="E870" s="179" t="s">
        <v>1347</v>
      </c>
      <c r="F870" s="180" t="s">
        <v>1348</v>
      </c>
      <c r="G870" s="181" t="s">
        <v>103</v>
      </c>
      <c r="H870" s="182">
        <v>3.7519999999999998</v>
      </c>
      <c r="I870" s="183"/>
      <c r="J870" s="184">
        <f>ROUND(I870*H870,2)</f>
        <v>0</v>
      </c>
      <c r="K870" s="180" t="s">
        <v>243</v>
      </c>
      <c r="L870" s="42"/>
      <c r="M870" s="185" t="s">
        <v>21</v>
      </c>
      <c r="N870" s="186" t="s">
        <v>44</v>
      </c>
      <c r="O870" s="67"/>
      <c r="P870" s="187">
        <f>O870*H870</f>
        <v>0</v>
      </c>
      <c r="Q870" s="187">
        <v>6.9999999999999994E-5</v>
      </c>
      <c r="R870" s="187">
        <f>Q870*H870</f>
        <v>2.6263999999999997E-4</v>
      </c>
      <c r="S870" s="187">
        <v>0</v>
      </c>
      <c r="T870" s="188">
        <f>S870*H870</f>
        <v>0</v>
      </c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R870" s="189" t="s">
        <v>344</v>
      </c>
      <c r="AT870" s="189" t="s">
        <v>240</v>
      </c>
      <c r="AU870" s="189" t="s">
        <v>83</v>
      </c>
      <c r="AY870" s="20" t="s">
        <v>238</v>
      </c>
      <c r="BE870" s="190">
        <f>IF(N870="základní",J870,0)</f>
        <v>0</v>
      </c>
      <c r="BF870" s="190">
        <f>IF(N870="snížená",J870,0)</f>
        <v>0</v>
      </c>
      <c r="BG870" s="190">
        <f>IF(N870="zákl. přenesená",J870,0)</f>
        <v>0</v>
      </c>
      <c r="BH870" s="190">
        <f>IF(N870="sníž. přenesená",J870,0)</f>
        <v>0</v>
      </c>
      <c r="BI870" s="190">
        <f>IF(N870="nulová",J870,0)</f>
        <v>0</v>
      </c>
      <c r="BJ870" s="20" t="s">
        <v>81</v>
      </c>
      <c r="BK870" s="190">
        <f>ROUND(I870*H870,2)</f>
        <v>0</v>
      </c>
      <c r="BL870" s="20" t="s">
        <v>344</v>
      </c>
      <c r="BM870" s="189" t="s">
        <v>1349</v>
      </c>
    </row>
    <row r="871" spans="1:65" s="2" customFormat="1">
      <c r="A871" s="37"/>
      <c r="B871" s="38"/>
      <c r="C871" s="39"/>
      <c r="D871" s="191" t="s">
        <v>246</v>
      </c>
      <c r="E871" s="39"/>
      <c r="F871" s="192" t="s">
        <v>1350</v>
      </c>
      <c r="G871" s="39"/>
      <c r="H871" s="39"/>
      <c r="I871" s="193"/>
      <c r="J871" s="39"/>
      <c r="K871" s="39"/>
      <c r="L871" s="42"/>
      <c r="M871" s="194"/>
      <c r="N871" s="195"/>
      <c r="O871" s="67"/>
      <c r="P871" s="67"/>
      <c r="Q871" s="67"/>
      <c r="R871" s="67"/>
      <c r="S871" s="67"/>
      <c r="T871" s="68"/>
      <c r="U871" s="37"/>
      <c r="V871" s="37"/>
      <c r="W871" s="37"/>
      <c r="X871" s="37"/>
      <c r="Y871" s="37"/>
      <c r="Z871" s="37"/>
      <c r="AA871" s="37"/>
      <c r="AB871" s="37"/>
      <c r="AC871" s="37"/>
      <c r="AD871" s="37"/>
      <c r="AE871" s="37"/>
      <c r="AT871" s="20" t="s">
        <v>246</v>
      </c>
      <c r="AU871" s="20" t="s">
        <v>83</v>
      </c>
    </row>
    <row r="872" spans="1:65" s="14" customFormat="1">
      <c r="B872" s="207"/>
      <c r="C872" s="208"/>
      <c r="D872" s="198" t="s">
        <v>248</v>
      </c>
      <c r="E872" s="209" t="s">
        <v>21</v>
      </c>
      <c r="F872" s="210" t="s">
        <v>182</v>
      </c>
      <c r="G872" s="208"/>
      <c r="H872" s="211">
        <v>3.7519999999999998</v>
      </c>
      <c r="I872" s="212"/>
      <c r="J872" s="208"/>
      <c r="K872" s="208"/>
      <c r="L872" s="213"/>
      <c r="M872" s="214"/>
      <c r="N872" s="215"/>
      <c r="O872" s="215"/>
      <c r="P872" s="215"/>
      <c r="Q872" s="215"/>
      <c r="R872" s="215"/>
      <c r="S872" s="215"/>
      <c r="T872" s="216"/>
      <c r="AT872" s="217" t="s">
        <v>248</v>
      </c>
      <c r="AU872" s="217" t="s">
        <v>83</v>
      </c>
      <c r="AV872" s="14" t="s">
        <v>83</v>
      </c>
      <c r="AW872" s="14" t="s">
        <v>34</v>
      </c>
      <c r="AX872" s="14" t="s">
        <v>81</v>
      </c>
      <c r="AY872" s="217" t="s">
        <v>238</v>
      </c>
    </row>
    <row r="873" spans="1:65" s="2" customFormat="1" ht="24.2" customHeight="1">
      <c r="A873" s="37"/>
      <c r="B873" s="38"/>
      <c r="C873" s="178" t="s">
        <v>1351</v>
      </c>
      <c r="D873" s="178" t="s">
        <v>240</v>
      </c>
      <c r="E873" s="179" t="s">
        <v>1352</v>
      </c>
      <c r="F873" s="180" t="s">
        <v>1353</v>
      </c>
      <c r="G873" s="181" t="s">
        <v>103</v>
      </c>
      <c r="H873" s="182">
        <v>3.7519999999999998</v>
      </c>
      <c r="I873" s="183"/>
      <c r="J873" s="184">
        <f>ROUND(I873*H873,2)</f>
        <v>0</v>
      </c>
      <c r="K873" s="180" t="s">
        <v>243</v>
      </c>
      <c r="L873" s="42"/>
      <c r="M873" s="185" t="s">
        <v>21</v>
      </c>
      <c r="N873" s="186" t="s">
        <v>44</v>
      </c>
      <c r="O873" s="67"/>
      <c r="P873" s="187">
        <f>O873*H873</f>
        <v>0</v>
      </c>
      <c r="Q873" s="187">
        <v>1.3999999999999999E-4</v>
      </c>
      <c r="R873" s="187">
        <f>Q873*H873</f>
        <v>5.2527999999999993E-4</v>
      </c>
      <c r="S873" s="187">
        <v>0</v>
      </c>
      <c r="T873" s="188">
        <f>S873*H873</f>
        <v>0</v>
      </c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R873" s="189" t="s">
        <v>344</v>
      </c>
      <c r="AT873" s="189" t="s">
        <v>240</v>
      </c>
      <c r="AU873" s="189" t="s">
        <v>83</v>
      </c>
      <c r="AY873" s="20" t="s">
        <v>238</v>
      </c>
      <c r="BE873" s="190">
        <f>IF(N873="základní",J873,0)</f>
        <v>0</v>
      </c>
      <c r="BF873" s="190">
        <f>IF(N873="snížená",J873,0)</f>
        <v>0</v>
      </c>
      <c r="BG873" s="190">
        <f>IF(N873="zákl. přenesená",J873,0)</f>
        <v>0</v>
      </c>
      <c r="BH873" s="190">
        <f>IF(N873="sníž. přenesená",J873,0)</f>
        <v>0</v>
      </c>
      <c r="BI873" s="190">
        <f>IF(N873="nulová",J873,0)</f>
        <v>0</v>
      </c>
      <c r="BJ873" s="20" t="s">
        <v>81</v>
      </c>
      <c r="BK873" s="190">
        <f>ROUND(I873*H873,2)</f>
        <v>0</v>
      </c>
      <c r="BL873" s="20" t="s">
        <v>344</v>
      </c>
      <c r="BM873" s="189" t="s">
        <v>1354</v>
      </c>
    </row>
    <row r="874" spans="1:65" s="2" customFormat="1">
      <c r="A874" s="37"/>
      <c r="B874" s="38"/>
      <c r="C874" s="39"/>
      <c r="D874" s="191" t="s">
        <v>246</v>
      </c>
      <c r="E874" s="39"/>
      <c r="F874" s="192" t="s">
        <v>1355</v>
      </c>
      <c r="G874" s="39"/>
      <c r="H874" s="39"/>
      <c r="I874" s="193"/>
      <c r="J874" s="39"/>
      <c r="K874" s="39"/>
      <c r="L874" s="42"/>
      <c r="M874" s="194"/>
      <c r="N874" s="195"/>
      <c r="O874" s="67"/>
      <c r="P874" s="67"/>
      <c r="Q874" s="67"/>
      <c r="R874" s="67"/>
      <c r="S874" s="67"/>
      <c r="T874" s="68"/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T874" s="20" t="s">
        <v>246</v>
      </c>
      <c r="AU874" s="20" t="s">
        <v>83</v>
      </c>
    </row>
    <row r="875" spans="1:65" s="2" customFormat="1" ht="19.5">
      <c r="A875" s="37"/>
      <c r="B875" s="38"/>
      <c r="C875" s="39"/>
      <c r="D875" s="198" t="s">
        <v>1073</v>
      </c>
      <c r="E875" s="39"/>
      <c r="F875" s="250" t="s">
        <v>1356</v>
      </c>
      <c r="G875" s="39"/>
      <c r="H875" s="39"/>
      <c r="I875" s="193"/>
      <c r="J875" s="39"/>
      <c r="K875" s="39"/>
      <c r="L875" s="42"/>
      <c r="M875" s="194"/>
      <c r="N875" s="195"/>
      <c r="O875" s="67"/>
      <c r="P875" s="67"/>
      <c r="Q875" s="67"/>
      <c r="R875" s="67"/>
      <c r="S875" s="67"/>
      <c r="T875" s="68"/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T875" s="20" t="s">
        <v>1073</v>
      </c>
      <c r="AU875" s="20" t="s">
        <v>83</v>
      </c>
    </row>
    <row r="876" spans="1:65" s="14" customFormat="1">
      <c r="B876" s="207"/>
      <c r="C876" s="208"/>
      <c r="D876" s="198" t="s">
        <v>248</v>
      </c>
      <c r="E876" s="209" t="s">
        <v>21</v>
      </c>
      <c r="F876" s="210" t="s">
        <v>182</v>
      </c>
      <c r="G876" s="208"/>
      <c r="H876" s="211">
        <v>3.7519999999999998</v>
      </c>
      <c r="I876" s="212"/>
      <c r="J876" s="208"/>
      <c r="K876" s="208"/>
      <c r="L876" s="213"/>
      <c r="M876" s="214"/>
      <c r="N876" s="215"/>
      <c r="O876" s="215"/>
      <c r="P876" s="215"/>
      <c r="Q876" s="215"/>
      <c r="R876" s="215"/>
      <c r="S876" s="215"/>
      <c r="T876" s="216"/>
      <c r="AT876" s="217" t="s">
        <v>248</v>
      </c>
      <c r="AU876" s="217" t="s">
        <v>83</v>
      </c>
      <c r="AV876" s="14" t="s">
        <v>83</v>
      </c>
      <c r="AW876" s="14" t="s">
        <v>34</v>
      </c>
      <c r="AX876" s="14" t="s">
        <v>81</v>
      </c>
      <c r="AY876" s="217" t="s">
        <v>238</v>
      </c>
    </row>
    <row r="877" spans="1:65" s="2" customFormat="1" ht="24.2" customHeight="1">
      <c r="A877" s="37"/>
      <c r="B877" s="38"/>
      <c r="C877" s="178" t="s">
        <v>1357</v>
      </c>
      <c r="D877" s="178" t="s">
        <v>240</v>
      </c>
      <c r="E877" s="179" t="s">
        <v>1358</v>
      </c>
      <c r="F877" s="180" t="s">
        <v>1359</v>
      </c>
      <c r="G877" s="181" t="s">
        <v>103</v>
      </c>
      <c r="H877" s="182">
        <v>7.5039999999999996</v>
      </c>
      <c r="I877" s="183"/>
      <c r="J877" s="184">
        <f>ROUND(I877*H877,2)</f>
        <v>0</v>
      </c>
      <c r="K877" s="180" t="s">
        <v>243</v>
      </c>
      <c r="L877" s="42"/>
      <c r="M877" s="185" t="s">
        <v>21</v>
      </c>
      <c r="N877" s="186" t="s">
        <v>44</v>
      </c>
      <c r="O877" s="67"/>
      <c r="P877" s="187">
        <f>O877*H877</f>
        <v>0</v>
      </c>
      <c r="Q877" s="187">
        <v>1.2E-4</v>
      </c>
      <c r="R877" s="187">
        <f>Q877*H877</f>
        <v>9.0047999999999994E-4</v>
      </c>
      <c r="S877" s="187">
        <v>0</v>
      </c>
      <c r="T877" s="188">
        <f>S877*H877</f>
        <v>0</v>
      </c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R877" s="189" t="s">
        <v>344</v>
      </c>
      <c r="AT877" s="189" t="s">
        <v>240</v>
      </c>
      <c r="AU877" s="189" t="s">
        <v>83</v>
      </c>
      <c r="AY877" s="20" t="s">
        <v>238</v>
      </c>
      <c r="BE877" s="190">
        <f>IF(N877="základní",J877,0)</f>
        <v>0</v>
      </c>
      <c r="BF877" s="190">
        <f>IF(N877="snížená",J877,0)</f>
        <v>0</v>
      </c>
      <c r="BG877" s="190">
        <f>IF(N877="zákl. přenesená",J877,0)</f>
        <v>0</v>
      </c>
      <c r="BH877" s="190">
        <f>IF(N877="sníž. přenesená",J877,0)</f>
        <v>0</v>
      </c>
      <c r="BI877" s="190">
        <f>IF(N877="nulová",J877,0)</f>
        <v>0</v>
      </c>
      <c r="BJ877" s="20" t="s">
        <v>81</v>
      </c>
      <c r="BK877" s="190">
        <f>ROUND(I877*H877,2)</f>
        <v>0</v>
      </c>
      <c r="BL877" s="20" t="s">
        <v>344</v>
      </c>
      <c r="BM877" s="189" t="s">
        <v>1360</v>
      </c>
    </row>
    <row r="878" spans="1:65" s="2" customFormat="1">
      <c r="A878" s="37"/>
      <c r="B878" s="38"/>
      <c r="C878" s="39"/>
      <c r="D878" s="191" t="s">
        <v>246</v>
      </c>
      <c r="E878" s="39"/>
      <c r="F878" s="192" t="s">
        <v>1361</v>
      </c>
      <c r="G878" s="39"/>
      <c r="H878" s="39"/>
      <c r="I878" s="193"/>
      <c r="J878" s="39"/>
      <c r="K878" s="39"/>
      <c r="L878" s="42"/>
      <c r="M878" s="194"/>
      <c r="N878" s="195"/>
      <c r="O878" s="67"/>
      <c r="P878" s="67"/>
      <c r="Q878" s="67"/>
      <c r="R878" s="67"/>
      <c r="S878" s="67"/>
      <c r="T878" s="68"/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T878" s="20" t="s">
        <v>246</v>
      </c>
      <c r="AU878" s="20" t="s">
        <v>83</v>
      </c>
    </row>
    <row r="879" spans="1:65" s="2" customFormat="1" ht="19.5">
      <c r="A879" s="37"/>
      <c r="B879" s="38"/>
      <c r="C879" s="39"/>
      <c r="D879" s="198" t="s">
        <v>1073</v>
      </c>
      <c r="E879" s="39"/>
      <c r="F879" s="250" t="s">
        <v>1362</v>
      </c>
      <c r="G879" s="39"/>
      <c r="H879" s="39"/>
      <c r="I879" s="193"/>
      <c r="J879" s="39"/>
      <c r="K879" s="39"/>
      <c r="L879" s="42"/>
      <c r="M879" s="194"/>
      <c r="N879" s="195"/>
      <c r="O879" s="67"/>
      <c r="P879" s="67"/>
      <c r="Q879" s="67"/>
      <c r="R879" s="67"/>
      <c r="S879" s="67"/>
      <c r="T879" s="68"/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T879" s="20" t="s">
        <v>1073</v>
      </c>
      <c r="AU879" s="20" t="s">
        <v>83</v>
      </c>
    </row>
    <row r="880" spans="1:65" s="13" customFormat="1">
      <c r="B880" s="196"/>
      <c r="C880" s="197"/>
      <c r="D880" s="198" t="s">
        <v>248</v>
      </c>
      <c r="E880" s="199" t="s">
        <v>21</v>
      </c>
      <c r="F880" s="200" t="s">
        <v>1363</v>
      </c>
      <c r="G880" s="197"/>
      <c r="H880" s="199" t="s">
        <v>21</v>
      </c>
      <c r="I880" s="201"/>
      <c r="J880" s="197"/>
      <c r="K880" s="197"/>
      <c r="L880" s="202"/>
      <c r="M880" s="203"/>
      <c r="N880" s="204"/>
      <c r="O880" s="204"/>
      <c r="P880" s="204"/>
      <c r="Q880" s="204"/>
      <c r="R880" s="204"/>
      <c r="S880" s="204"/>
      <c r="T880" s="205"/>
      <c r="AT880" s="206" t="s">
        <v>248</v>
      </c>
      <c r="AU880" s="206" t="s">
        <v>83</v>
      </c>
      <c r="AV880" s="13" t="s">
        <v>81</v>
      </c>
      <c r="AW880" s="13" t="s">
        <v>34</v>
      </c>
      <c r="AX880" s="13" t="s">
        <v>73</v>
      </c>
      <c r="AY880" s="206" t="s">
        <v>238</v>
      </c>
    </row>
    <row r="881" spans="1:65" s="14" customFormat="1">
      <c r="B881" s="207"/>
      <c r="C881" s="208"/>
      <c r="D881" s="198" t="s">
        <v>248</v>
      </c>
      <c r="E881" s="209" t="s">
        <v>21</v>
      </c>
      <c r="F881" s="210" t="s">
        <v>1364</v>
      </c>
      <c r="G881" s="208"/>
      <c r="H881" s="211">
        <v>0.90800000000000003</v>
      </c>
      <c r="I881" s="212"/>
      <c r="J881" s="208"/>
      <c r="K881" s="208"/>
      <c r="L881" s="213"/>
      <c r="M881" s="214"/>
      <c r="N881" s="215"/>
      <c r="O881" s="215"/>
      <c r="P881" s="215"/>
      <c r="Q881" s="215"/>
      <c r="R881" s="215"/>
      <c r="S881" s="215"/>
      <c r="T881" s="216"/>
      <c r="AT881" s="217" t="s">
        <v>248</v>
      </c>
      <c r="AU881" s="217" t="s">
        <v>83</v>
      </c>
      <c r="AV881" s="14" t="s">
        <v>83</v>
      </c>
      <c r="AW881" s="14" t="s">
        <v>34</v>
      </c>
      <c r="AX881" s="14" t="s">
        <v>73</v>
      </c>
      <c r="AY881" s="217" t="s">
        <v>238</v>
      </c>
    </row>
    <row r="882" spans="1:65" s="14" customFormat="1">
      <c r="B882" s="207"/>
      <c r="C882" s="208"/>
      <c r="D882" s="198" t="s">
        <v>248</v>
      </c>
      <c r="E882" s="209" t="s">
        <v>21</v>
      </c>
      <c r="F882" s="210" t="s">
        <v>1365</v>
      </c>
      <c r="G882" s="208"/>
      <c r="H882" s="211">
        <v>2.8439999999999999</v>
      </c>
      <c r="I882" s="212"/>
      <c r="J882" s="208"/>
      <c r="K882" s="208"/>
      <c r="L882" s="213"/>
      <c r="M882" s="214"/>
      <c r="N882" s="215"/>
      <c r="O882" s="215"/>
      <c r="P882" s="215"/>
      <c r="Q882" s="215"/>
      <c r="R882" s="215"/>
      <c r="S882" s="215"/>
      <c r="T882" s="216"/>
      <c r="AT882" s="217" t="s">
        <v>248</v>
      </c>
      <c r="AU882" s="217" t="s">
        <v>83</v>
      </c>
      <c r="AV882" s="14" t="s">
        <v>83</v>
      </c>
      <c r="AW882" s="14" t="s">
        <v>34</v>
      </c>
      <c r="AX882" s="14" t="s">
        <v>73</v>
      </c>
      <c r="AY882" s="217" t="s">
        <v>238</v>
      </c>
    </row>
    <row r="883" spans="1:65" s="15" customFormat="1">
      <c r="B883" s="218"/>
      <c r="C883" s="219"/>
      <c r="D883" s="198" t="s">
        <v>248</v>
      </c>
      <c r="E883" s="220" t="s">
        <v>182</v>
      </c>
      <c r="F883" s="221" t="s">
        <v>257</v>
      </c>
      <c r="G883" s="219"/>
      <c r="H883" s="222">
        <v>3.7519999999999998</v>
      </c>
      <c r="I883" s="223"/>
      <c r="J883" s="219"/>
      <c r="K883" s="219"/>
      <c r="L883" s="224"/>
      <c r="M883" s="225"/>
      <c r="N883" s="226"/>
      <c r="O883" s="226"/>
      <c r="P883" s="226"/>
      <c r="Q883" s="226"/>
      <c r="R883" s="226"/>
      <c r="S883" s="226"/>
      <c r="T883" s="227"/>
      <c r="AT883" s="228" t="s">
        <v>248</v>
      </c>
      <c r="AU883" s="228" t="s">
        <v>83</v>
      </c>
      <c r="AV883" s="15" t="s">
        <v>258</v>
      </c>
      <c r="AW883" s="15" t="s">
        <v>34</v>
      </c>
      <c r="AX883" s="15" t="s">
        <v>73</v>
      </c>
      <c r="AY883" s="228" t="s">
        <v>238</v>
      </c>
    </row>
    <row r="884" spans="1:65" s="13" customFormat="1">
      <c r="B884" s="196"/>
      <c r="C884" s="197"/>
      <c r="D884" s="198" t="s">
        <v>248</v>
      </c>
      <c r="E884" s="199" t="s">
        <v>21</v>
      </c>
      <c r="F884" s="200" t="s">
        <v>1366</v>
      </c>
      <c r="G884" s="197"/>
      <c r="H884" s="199" t="s">
        <v>21</v>
      </c>
      <c r="I884" s="201"/>
      <c r="J884" s="197"/>
      <c r="K884" s="197"/>
      <c r="L884" s="202"/>
      <c r="M884" s="203"/>
      <c r="N884" s="204"/>
      <c r="O884" s="204"/>
      <c r="P884" s="204"/>
      <c r="Q884" s="204"/>
      <c r="R884" s="204"/>
      <c r="S884" s="204"/>
      <c r="T884" s="205"/>
      <c r="AT884" s="206" t="s">
        <v>248</v>
      </c>
      <c r="AU884" s="206" t="s">
        <v>83</v>
      </c>
      <c r="AV884" s="13" t="s">
        <v>81</v>
      </c>
      <c r="AW884" s="13" t="s">
        <v>34</v>
      </c>
      <c r="AX884" s="13" t="s">
        <v>73</v>
      </c>
      <c r="AY884" s="206" t="s">
        <v>238</v>
      </c>
    </row>
    <row r="885" spans="1:65" s="14" customFormat="1">
      <c r="B885" s="207"/>
      <c r="C885" s="208"/>
      <c r="D885" s="198" t="s">
        <v>248</v>
      </c>
      <c r="E885" s="209" t="s">
        <v>21</v>
      </c>
      <c r="F885" s="210" t="s">
        <v>182</v>
      </c>
      <c r="G885" s="208"/>
      <c r="H885" s="211">
        <v>3.7519999999999998</v>
      </c>
      <c r="I885" s="212"/>
      <c r="J885" s="208"/>
      <c r="K885" s="208"/>
      <c r="L885" s="213"/>
      <c r="M885" s="214"/>
      <c r="N885" s="215"/>
      <c r="O885" s="215"/>
      <c r="P885" s="215"/>
      <c r="Q885" s="215"/>
      <c r="R885" s="215"/>
      <c r="S885" s="215"/>
      <c r="T885" s="216"/>
      <c r="AT885" s="217" t="s">
        <v>248</v>
      </c>
      <c r="AU885" s="217" t="s">
        <v>83</v>
      </c>
      <c r="AV885" s="14" t="s">
        <v>83</v>
      </c>
      <c r="AW885" s="14" t="s">
        <v>34</v>
      </c>
      <c r="AX885" s="14" t="s">
        <v>73</v>
      </c>
      <c r="AY885" s="217" t="s">
        <v>238</v>
      </c>
    </row>
    <row r="886" spans="1:65" s="15" customFormat="1">
      <c r="B886" s="218"/>
      <c r="C886" s="219"/>
      <c r="D886" s="198" t="s">
        <v>248</v>
      </c>
      <c r="E886" s="220" t="s">
        <v>21</v>
      </c>
      <c r="F886" s="221" t="s">
        <v>257</v>
      </c>
      <c r="G886" s="219"/>
      <c r="H886" s="222">
        <v>3.7519999999999998</v>
      </c>
      <c r="I886" s="223"/>
      <c r="J886" s="219"/>
      <c r="K886" s="219"/>
      <c r="L886" s="224"/>
      <c r="M886" s="225"/>
      <c r="N886" s="226"/>
      <c r="O886" s="226"/>
      <c r="P886" s="226"/>
      <c r="Q886" s="226"/>
      <c r="R886" s="226"/>
      <c r="S886" s="226"/>
      <c r="T886" s="227"/>
      <c r="AT886" s="228" t="s">
        <v>248</v>
      </c>
      <c r="AU886" s="228" t="s">
        <v>83</v>
      </c>
      <c r="AV886" s="15" t="s">
        <v>258</v>
      </c>
      <c r="AW886" s="15" t="s">
        <v>34</v>
      </c>
      <c r="AX886" s="15" t="s">
        <v>73</v>
      </c>
      <c r="AY886" s="228" t="s">
        <v>238</v>
      </c>
    </row>
    <row r="887" spans="1:65" s="16" customFormat="1">
      <c r="B887" s="229"/>
      <c r="C887" s="230"/>
      <c r="D887" s="198" t="s">
        <v>248</v>
      </c>
      <c r="E887" s="231" t="s">
        <v>21</v>
      </c>
      <c r="F887" s="232" t="s">
        <v>259</v>
      </c>
      <c r="G887" s="230"/>
      <c r="H887" s="233">
        <v>7.5039999999999996</v>
      </c>
      <c r="I887" s="234"/>
      <c r="J887" s="230"/>
      <c r="K887" s="230"/>
      <c r="L887" s="235"/>
      <c r="M887" s="236"/>
      <c r="N887" s="237"/>
      <c r="O887" s="237"/>
      <c r="P887" s="237"/>
      <c r="Q887" s="237"/>
      <c r="R887" s="237"/>
      <c r="S887" s="237"/>
      <c r="T887" s="238"/>
      <c r="AT887" s="239" t="s">
        <v>248</v>
      </c>
      <c r="AU887" s="239" t="s">
        <v>83</v>
      </c>
      <c r="AV887" s="16" t="s">
        <v>244</v>
      </c>
      <c r="AW887" s="16" t="s">
        <v>34</v>
      </c>
      <c r="AX887" s="16" t="s">
        <v>81</v>
      </c>
      <c r="AY887" s="239" t="s">
        <v>238</v>
      </c>
    </row>
    <row r="888" spans="1:65" s="2" customFormat="1" ht="33" customHeight="1">
      <c r="A888" s="37"/>
      <c r="B888" s="38"/>
      <c r="C888" s="178" t="s">
        <v>1367</v>
      </c>
      <c r="D888" s="178" t="s">
        <v>240</v>
      </c>
      <c r="E888" s="179" t="s">
        <v>1368</v>
      </c>
      <c r="F888" s="180" t="s">
        <v>1369</v>
      </c>
      <c r="G888" s="181" t="s">
        <v>103</v>
      </c>
      <c r="H888" s="182">
        <v>43.56</v>
      </c>
      <c r="I888" s="183"/>
      <c r="J888" s="184">
        <f>ROUND(I888*H888,2)</f>
        <v>0</v>
      </c>
      <c r="K888" s="180" t="s">
        <v>243</v>
      </c>
      <c r="L888" s="42"/>
      <c r="M888" s="185" t="s">
        <v>21</v>
      </c>
      <c r="N888" s="186" t="s">
        <v>44</v>
      </c>
      <c r="O888" s="67"/>
      <c r="P888" s="187">
        <f>O888*H888</f>
        <v>0</v>
      </c>
      <c r="Q888" s="187">
        <v>1.1E-4</v>
      </c>
      <c r="R888" s="187">
        <f>Q888*H888</f>
        <v>4.7916E-3</v>
      </c>
      <c r="S888" s="187">
        <v>0</v>
      </c>
      <c r="T888" s="188">
        <f>S888*H888</f>
        <v>0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189" t="s">
        <v>344</v>
      </c>
      <c r="AT888" s="189" t="s">
        <v>240</v>
      </c>
      <c r="AU888" s="189" t="s">
        <v>83</v>
      </c>
      <c r="AY888" s="20" t="s">
        <v>238</v>
      </c>
      <c r="BE888" s="190">
        <f>IF(N888="základní",J888,0)</f>
        <v>0</v>
      </c>
      <c r="BF888" s="190">
        <f>IF(N888="snížená",J888,0)</f>
        <v>0</v>
      </c>
      <c r="BG888" s="190">
        <f>IF(N888="zákl. přenesená",J888,0)</f>
        <v>0</v>
      </c>
      <c r="BH888" s="190">
        <f>IF(N888="sníž. přenesená",J888,0)</f>
        <v>0</v>
      </c>
      <c r="BI888" s="190">
        <f>IF(N888="nulová",J888,0)</f>
        <v>0</v>
      </c>
      <c r="BJ888" s="20" t="s">
        <v>81</v>
      </c>
      <c r="BK888" s="190">
        <f>ROUND(I888*H888,2)</f>
        <v>0</v>
      </c>
      <c r="BL888" s="20" t="s">
        <v>344</v>
      </c>
      <c r="BM888" s="189" t="s">
        <v>1370</v>
      </c>
    </row>
    <row r="889" spans="1:65" s="2" customFormat="1">
      <c r="A889" s="37"/>
      <c r="B889" s="38"/>
      <c r="C889" s="39"/>
      <c r="D889" s="191" t="s">
        <v>246</v>
      </c>
      <c r="E889" s="39"/>
      <c r="F889" s="192" t="s">
        <v>1371</v>
      </c>
      <c r="G889" s="39"/>
      <c r="H889" s="39"/>
      <c r="I889" s="193"/>
      <c r="J889" s="39"/>
      <c r="K889" s="39"/>
      <c r="L889" s="42"/>
      <c r="M889" s="194"/>
      <c r="N889" s="195"/>
      <c r="O889" s="67"/>
      <c r="P889" s="67"/>
      <c r="Q889" s="67"/>
      <c r="R889" s="67"/>
      <c r="S889" s="67"/>
      <c r="T889" s="68"/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T889" s="20" t="s">
        <v>246</v>
      </c>
      <c r="AU889" s="20" t="s">
        <v>83</v>
      </c>
    </row>
    <row r="890" spans="1:65" s="14" customFormat="1">
      <c r="B890" s="207"/>
      <c r="C890" s="208"/>
      <c r="D890" s="198" t="s">
        <v>248</v>
      </c>
      <c r="E890" s="209" t="s">
        <v>21</v>
      </c>
      <c r="F890" s="210" t="s">
        <v>193</v>
      </c>
      <c r="G890" s="208"/>
      <c r="H890" s="211">
        <v>43.56</v>
      </c>
      <c r="I890" s="212"/>
      <c r="J890" s="208"/>
      <c r="K890" s="208"/>
      <c r="L890" s="213"/>
      <c r="M890" s="214"/>
      <c r="N890" s="215"/>
      <c r="O890" s="215"/>
      <c r="P890" s="215"/>
      <c r="Q890" s="215"/>
      <c r="R890" s="215"/>
      <c r="S890" s="215"/>
      <c r="T890" s="216"/>
      <c r="AT890" s="217" t="s">
        <v>248</v>
      </c>
      <c r="AU890" s="217" t="s">
        <v>83</v>
      </c>
      <c r="AV890" s="14" t="s">
        <v>83</v>
      </c>
      <c r="AW890" s="14" t="s">
        <v>34</v>
      </c>
      <c r="AX890" s="14" t="s">
        <v>81</v>
      </c>
      <c r="AY890" s="217" t="s">
        <v>238</v>
      </c>
    </row>
    <row r="891" spans="1:65" s="2" customFormat="1" ht="24.2" customHeight="1">
      <c r="A891" s="37"/>
      <c r="B891" s="38"/>
      <c r="C891" s="178" t="s">
        <v>1372</v>
      </c>
      <c r="D891" s="178" t="s">
        <v>240</v>
      </c>
      <c r="E891" s="179" t="s">
        <v>1373</v>
      </c>
      <c r="F891" s="180" t="s">
        <v>1374</v>
      </c>
      <c r="G891" s="181" t="s">
        <v>103</v>
      </c>
      <c r="H891" s="182">
        <v>43.56</v>
      </c>
      <c r="I891" s="183"/>
      <c r="J891" s="184">
        <f>ROUND(I891*H891,2)</f>
        <v>0</v>
      </c>
      <c r="K891" s="180" t="s">
        <v>243</v>
      </c>
      <c r="L891" s="42"/>
      <c r="M891" s="185" t="s">
        <v>21</v>
      </c>
      <c r="N891" s="186" t="s">
        <v>44</v>
      </c>
      <c r="O891" s="67"/>
      <c r="P891" s="187">
        <f>O891*H891</f>
        <v>0</v>
      </c>
      <c r="Q891" s="187">
        <v>4.4000000000000002E-4</v>
      </c>
      <c r="R891" s="187">
        <f>Q891*H891</f>
        <v>1.91664E-2</v>
      </c>
      <c r="S891" s="187">
        <v>0</v>
      </c>
      <c r="T891" s="188">
        <f>S891*H891</f>
        <v>0</v>
      </c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R891" s="189" t="s">
        <v>344</v>
      </c>
      <c r="AT891" s="189" t="s">
        <v>240</v>
      </c>
      <c r="AU891" s="189" t="s">
        <v>83</v>
      </c>
      <c r="AY891" s="20" t="s">
        <v>238</v>
      </c>
      <c r="BE891" s="190">
        <f>IF(N891="základní",J891,0)</f>
        <v>0</v>
      </c>
      <c r="BF891" s="190">
        <f>IF(N891="snížená",J891,0)</f>
        <v>0</v>
      </c>
      <c r="BG891" s="190">
        <f>IF(N891="zákl. přenesená",J891,0)</f>
        <v>0</v>
      </c>
      <c r="BH891" s="190">
        <f>IF(N891="sníž. přenesená",J891,0)</f>
        <v>0</v>
      </c>
      <c r="BI891" s="190">
        <f>IF(N891="nulová",J891,0)</f>
        <v>0</v>
      </c>
      <c r="BJ891" s="20" t="s">
        <v>81</v>
      </c>
      <c r="BK891" s="190">
        <f>ROUND(I891*H891,2)</f>
        <v>0</v>
      </c>
      <c r="BL891" s="20" t="s">
        <v>344</v>
      </c>
      <c r="BM891" s="189" t="s">
        <v>1375</v>
      </c>
    </row>
    <row r="892" spans="1:65" s="2" customFormat="1">
      <c r="A892" s="37"/>
      <c r="B892" s="38"/>
      <c r="C892" s="39"/>
      <c r="D892" s="191" t="s">
        <v>246</v>
      </c>
      <c r="E892" s="39"/>
      <c r="F892" s="192" t="s">
        <v>1376</v>
      </c>
      <c r="G892" s="39"/>
      <c r="H892" s="39"/>
      <c r="I892" s="193"/>
      <c r="J892" s="39"/>
      <c r="K892" s="39"/>
      <c r="L892" s="42"/>
      <c r="M892" s="194"/>
      <c r="N892" s="195"/>
      <c r="O892" s="67"/>
      <c r="P892" s="67"/>
      <c r="Q892" s="67"/>
      <c r="R892" s="67"/>
      <c r="S892" s="67"/>
      <c r="T892" s="68"/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T892" s="20" t="s">
        <v>246</v>
      </c>
      <c r="AU892" s="20" t="s">
        <v>83</v>
      </c>
    </row>
    <row r="893" spans="1:65" s="13" customFormat="1">
      <c r="B893" s="196"/>
      <c r="C893" s="197"/>
      <c r="D893" s="198" t="s">
        <v>248</v>
      </c>
      <c r="E893" s="199" t="s">
        <v>21</v>
      </c>
      <c r="F893" s="200" t="s">
        <v>1377</v>
      </c>
      <c r="G893" s="197"/>
      <c r="H893" s="199" t="s">
        <v>21</v>
      </c>
      <c r="I893" s="201"/>
      <c r="J893" s="197"/>
      <c r="K893" s="197"/>
      <c r="L893" s="202"/>
      <c r="M893" s="203"/>
      <c r="N893" s="204"/>
      <c r="O893" s="204"/>
      <c r="P893" s="204"/>
      <c r="Q893" s="204"/>
      <c r="R893" s="204"/>
      <c r="S893" s="204"/>
      <c r="T893" s="205"/>
      <c r="AT893" s="206" t="s">
        <v>248</v>
      </c>
      <c r="AU893" s="206" t="s">
        <v>83</v>
      </c>
      <c r="AV893" s="13" t="s">
        <v>81</v>
      </c>
      <c r="AW893" s="13" t="s">
        <v>34</v>
      </c>
      <c r="AX893" s="13" t="s">
        <v>73</v>
      </c>
      <c r="AY893" s="206" t="s">
        <v>238</v>
      </c>
    </row>
    <row r="894" spans="1:65" s="14" customFormat="1">
      <c r="B894" s="207"/>
      <c r="C894" s="208"/>
      <c r="D894" s="198" t="s">
        <v>248</v>
      </c>
      <c r="E894" s="209" t="s">
        <v>21</v>
      </c>
      <c r="F894" s="210" t="s">
        <v>1378</v>
      </c>
      <c r="G894" s="208"/>
      <c r="H894" s="211">
        <v>43.56</v>
      </c>
      <c r="I894" s="212"/>
      <c r="J894" s="208"/>
      <c r="K894" s="208"/>
      <c r="L894" s="213"/>
      <c r="M894" s="214"/>
      <c r="N894" s="215"/>
      <c r="O894" s="215"/>
      <c r="P894" s="215"/>
      <c r="Q894" s="215"/>
      <c r="R894" s="215"/>
      <c r="S894" s="215"/>
      <c r="T894" s="216"/>
      <c r="AT894" s="217" t="s">
        <v>248</v>
      </c>
      <c r="AU894" s="217" t="s">
        <v>83</v>
      </c>
      <c r="AV894" s="14" t="s">
        <v>83</v>
      </c>
      <c r="AW894" s="14" t="s">
        <v>34</v>
      </c>
      <c r="AX894" s="14" t="s">
        <v>73</v>
      </c>
      <c r="AY894" s="217" t="s">
        <v>238</v>
      </c>
    </row>
    <row r="895" spans="1:65" s="15" customFormat="1">
      <c r="B895" s="218"/>
      <c r="C895" s="219"/>
      <c r="D895" s="198" t="s">
        <v>248</v>
      </c>
      <c r="E895" s="220" t="s">
        <v>193</v>
      </c>
      <c r="F895" s="221" t="s">
        <v>257</v>
      </c>
      <c r="G895" s="219"/>
      <c r="H895" s="222">
        <v>43.56</v>
      </c>
      <c r="I895" s="223"/>
      <c r="J895" s="219"/>
      <c r="K895" s="219"/>
      <c r="L895" s="224"/>
      <c r="M895" s="225"/>
      <c r="N895" s="226"/>
      <c r="O895" s="226"/>
      <c r="P895" s="226"/>
      <c r="Q895" s="226"/>
      <c r="R895" s="226"/>
      <c r="S895" s="226"/>
      <c r="T895" s="227"/>
      <c r="AT895" s="228" t="s">
        <v>248</v>
      </c>
      <c r="AU895" s="228" t="s">
        <v>83</v>
      </c>
      <c r="AV895" s="15" t="s">
        <v>258</v>
      </c>
      <c r="AW895" s="15" t="s">
        <v>34</v>
      </c>
      <c r="AX895" s="15" t="s">
        <v>73</v>
      </c>
      <c r="AY895" s="228" t="s">
        <v>238</v>
      </c>
    </row>
    <row r="896" spans="1:65" s="16" customFormat="1">
      <c r="B896" s="229"/>
      <c r="C896" s="230"/>
      <c r="D896" s="198" t="s">
        <v>248</v>
      </c>
      <c r="E896" s="231" t="s">
        <v>21</v>
      </c>
      <c r="F896" s="232" t="s">
        <v>259</v>
      </c>
      <c r="G896" s="230"/>
      <c r="H896" s="233">
        <v>43.56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AT896" s="239" t="s">
        <v>248</v>
      </c>
      <c r="AU896" s="239" t="s">
        <v>83</v>
      </c>
      <c r="AV896" s="16" t="s">
        <v>244</v>
      </c>
      <c r="AW896" s="16" t="s">
        <v>34</v>
      </c>
      <c r="AX896" s="16" t="s">
        <v>81</v>
      </c>
      <c r="AY896" s="239" t="s">
        <v>238</v>
      </c>
    </row>
    <row r="897" spans="1:65" s="2" customFormat="1" ht="24.2" customHeight="1">
      <c r="A897" s="37"/>
      <c r="B897" s="38"/>
      <c r="C897" s="178" t="s">
        <v>1379</v>
      </c>
      <c r="D897" s="178" t="s">
        <v>240</v>
      </c>
      <c r="E897" s="179" t="s">
        <v>1380</v>
      </c>
      <c r="F897" s="180" t="s">
        <v>1381</v>
      </c>
      <c r="G897" s="181" t="s">
        <v>103</v>
      </c>
      <c r="H897" s="182">
        <v>45.167000000000002</v>
      </c>
      <c r="I897" s="183"/>
      <c r="J897" s="184">
        <f>ROUND(I897*H897,2)</f>
        <v>0</v>
      </c>
      <c r="K897" s="180" t="s">
        <v>243</v>
      </c>
      <c r="L897" s="42"/>
      <c r="M897" s="185" t="s">
        <v>21</v>
      </c>
      <c r="N897" s="186" t="s">
        <v>44</v>
      </c>
      <c r="O897" s="67"/>
      <c r="P897" s="187">
        <f>O897*H897</f>
        <v>0</v>
      </c>
      <c r="Q897" s="187">
        <v>2.1000000000000001E-4</v>
      </c>
      <c r="R897" s="187">
        <f>Q897*H897</f>
        <v>9.48507E-3</v>
      </c>
      <c r="S897" s="187">
        <v>0</v>
      </c>
      <c r="T897" s="188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189" t="s">
        <v>344</v>
      </c>
      <c r="AT897" s="189" t="s">
        <v>240</v>
      </c>
      <c r="AU897" s="189" t="s">
        <v>83</v>
      </c>
      <c r="AY897" s="20" t="s">
        <v>238</v>
      </c>
      <c r="BE897" s="190">
        <f>IF(N897="základní",J897,0)</f>
        <v>0</v>
      </c>
      <c r="BF897" s="190">
        <f>IF(N897="snížená",J897,0)</f>
        <v>0</v>
      </c>
      <c r="BG897" s="190">
        <f>IF(N897="zákl. přenesená",J897,0)</f>
        <v>0</v>
      </c>
      <c r="BH897" s="190">
        <f>IF(N897="sníž. přenesená",J897,0)</f>
        <v>0</v>
      </c>
      <c r="BI897" s="190">
        <f>IF(N897="nulová",J897,0)</f>
        <v>0</v>
      </c>
      <c r="BJ897" s="20" t="s">
        <v>81</v>
      </c>
      <c r="BK897" s="190">
        <f>ROUND(I897*H897,2)</f>
        <v>0</v>
      </c>
      <c r="BL897" s="20" t="s">
        <v>344</v>
      </c>
      <c r="BM897" s="189" t="s">
        <v>1382</v>
      </c>
    </row>
    <row r="898" spans="1:65" s="2" customFormat="1">
      <c r="A898" s="37"/>
      <c r="B898" s="38"/>
      <c r="C898" s="39"/>
      <c r="D898" s="191" t="s">
        <v>246</v>
      </c>
      <c r="E898" s="39"/>
      <c r="F898" s="192" t="s">
        <v>1383</v>
      </c>
      <c r="G898" s="39"/>
      <c r="H898" s="39"/>
      <c r="I898" s="193"/>
      <c r="J898" s="39"/>
      <c r="K898" s="39"/>
      <c r="L898" s="42"/>
      <c r="M898" s="194"/>
      <c r="N898" s="195"/>
      <c r="O898" s="67"/>
      <c r="P898" s="67"/>
      <c r="Q898" s="67"/>
      <c r="R898" s="67"/>
      <c r="S898" s="67"/>
      <c r="T898" s="68"/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T898" s="20" t="s">
        <v>246</v>
      </c>
      <c r="AU898" s="20" t="s">
        <v>83</v>
      </c>
    </row>
    <row r="899" spans="1:65" s="14" customFormat="1">
      <c r="B899" s="207"/>
      <c r="C899" s="208"/>
      <c r="D899" s="198" t="s">
        <v>248</v>
      </c>
      <c r="E899" s="209" t="s">
        <v>21</v>
      </c>
      <c r="F899" s="210" t="s">
        <v>131</v>
      </c>
      <c r="G899" s="208"/>
      <c r="H899" s="211">
        <v>45.167000000000002</v>
      </c>
      <c r="I899" s="212"/>
      <c r="J899" s="208"/>
      <c r="K899" s="208"/>
      <c r="L899" s="213"/>
      <c r="M899" s="214"/>
      <c r="N899" s="215"/>
      <c r="O899" s="215"/>
      <c r="P899" s="215"/>
      <c r="Q899" s="215"/>
      <c r="R899" s="215"/>
      <c r="S899" s="215"/>
      <c r="T899" s="216"/>
      <c r="AT899" s="217" t="s">
        <v>248</v>
      </c>
      <c r="AU899" s="217" t="s">
        <v>83</v>
      </c>
      <c r="AV899" s="14" t="s">
        <v>83</v>
      </c>
      <c r="AW899" s="14" t="s">
        <v>34</v>
      </c>
      <c r="AX899" s="14" t="s">
        <v>81</v>
      </c>
      <c r="AY899" s="217" t="s">
        <v>238</v>
      </c>
    </row>
    <row r="900" spans="1:65" s="12" customFormat="1" ht="22.9" customHeight="1">
      <c r="B900" s="162"/>
      <c r="C900" s="163"/>
      <c r="D900" s="164" t="s">
        <v>72</v>
      </c>
      <c r="E900" s="176" t="s">
        <v>1384</v>
      </c>
      <c r="F900" s="176" t="s">
        <v>1385</v>
      </c>
      <c r="G900" s="163"/>
      <c r="H900" s="163"/>
      <c r="I900" s="166"/>
      <c r="J900" s="177">
        <f>BK900</f>
        <v>0</v>
      </c>
      <c r="K900" s="163"/>
      <c r="L900" s="168"/>
      <c r="M900" s="169"/>
      <c r="N900" s="170"/>
      <c r="O900" s="170"/>
      <c r="P900" s="171">
        <f>SUM(P901:P912)</f>
        <v>0</v>
      </c>
      <c r="Q900" s="170"/>
      <c r="R900" s="171">
        <f>SUM(R901:R912)</f>
        <v>0.12514465999999999</v>
      </c>
      <c r="S900" s="170"/>
      <c r="T900" s="172">
        <f>SUM(T901:T912)</f>
        <v>1.2011569999999999E-2</v>
      </c>
      <c r="AR900" s="173" t="s">
        <v>83</v>
      </c>
      <c r="AT900" s="174" t="s">
        <v>72</v>
      </c>
      <c r="AU900" s="174" t="s">
        <v>81</v>
      </c>
      <c r="AY900" s="173" t="s">
        <v>238</v>
      </c>
      <c r="BK900" s="175">
        <f>SUM(BK901:BK912)</f>
        <v>0</v>
      </c>
    </row>
    <row r="901" spans="1:65" s="2" customFormat="1" ht="16.5" customHeight="1">
      <c r="A901" s="37"/>
      <c r="B901" s="38"/>
      <c r="C901" s="178" t="s">
        <v>1386</v>
      </c>
      <c r="D901" s="178" t="s">
        <v>240</v>
      </c>
      <c r="E901" s="179" t="s">
        <v>1387</v>
      </c>
      <c r="F901" s="180" t="s">
        <v>1388</v>
      </c>
      <c r="G901" s="181" t="s">
        <v>103</v>
      </c>
      <c r="H901" s="182">
        <v>38.747</v>
      </c>
      <c r="I901" s="183"/>
      <c r="J901" s="184">
        <f>ROUND(I901*H901,2)</f>
        <v>0</v>
      </c>
      <c r="K901" s="180" t="s">
        <v>243</v>
      </c>
      <c r="L901" s="42"/>
      <c r="M901" s="185" t="s">
        <v>21</v>
      </c>
      <c r="N901" s="186" t="s">
        <v>44</v>
      </c>
      <c r="O901" s="67"/>
      <c r="P901" s="187">
        <f>O901*H901</f>
        <v>0</v>
      </c>
      <c r="Q901" s="187">
        <v>1E-3</v>
      </c>
      <c r="R901" s="187">
        <f>Q901*H901</f>
        <v>3.8747000000000004E-2</v>
      </c>
      <c r="S901" s="187">
        <v>3.1E-4</v>
      </c>
      <c r="T901" s="188">
        <f>S901*H901</f>
        <v>1.2011569999999999E-2</v>
      </c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R901" s="189" t="s">
        <v>344</v>
      </c>
      <c r="AT901" s="189" t="s">
        <v>240</v>
      </c>
      <c r="AU901" s="189" t="s">
        <v>83</v>
      </c>
      <c r="AY901" s="20" t="s">
        <v>238</v>
      </c>
      <c r="BE901" s="190">
        <f>IF(N901="základní",J901,0)</f>
        <v>0</v>
      </c>
      <c r="BF901" s="190">
        <f>IF(N901="snížená",J901,0)</f>
        <v>0</v>
      </c>
      <c r="BG901" s="190">
        <f>IF(N901="zákl. přenesená",J901,0)</f>
        <v>0</v>
      </c>
      <c r="BH901" s="190">
        <f>IF(N901="sníž. přenesená",J901,0)</f>
        <v>0</v>
      </c>
      <c r="BI901" s="190">
        <f>IF(N901="nulová",J901,0)</f>
        <v>0</v>
      </c>
      <c r="BJ901" s="20" t="s">
        <v>81</v>
      </c>
      <c r="BK901" s="190">
        <f>ROUND(I901*H901,2)</f>
        <v>0</v>
      </c>
      <c r="BL901" s="20" t="s">
        <v>344</v>
      </c>
      <c r="BM901" s="189" t="s">
        <v>1389</v>
      </c>
    </row>
    <row r="902" spans="1:65" s="2" customFormat="1">
      <c r="A902" s="37"/>
      <c r="B902" s="38"/>
      <c r="C902" s="39"/>
      <c r="D902" s="191" t="s">
        <v>246</v>
      </c>
      <c r="E902" s="39"/>
      <c r="F902" s="192" t="s">
        <v>1390</v>
      </c>
      <c r="G902" s="39"/>
      <c r="H902" s="39"/>
      <c r="I902" s="193"/>
      <c r="J902" s="39"/>
      <c r="K902" s="39"/>
      <c r="L902" s="42"/>
      <c r="M902" s="194"/>
      <c r="N902" s="195"/>
      <c r="O902" s="67"/>
      <c r="P902" s="67"/>
      <c r="Q902" s="67"/>
      <c r="R902" s="67"/>
      <c r="S902" s="67"/>
      <c r="T902" s="68"/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T902" s="20" t="s">
        <v>246</v>
      </c>
      <c r="AU902" s="20" t="s">
        <v>83</v>
      </c>
    </row>
    <row r="903" spans="1:65" s="14" customFormat="1">
      <c r="B903" s="207"/>
      <c r="C903" s="208"/>
      <c r="D903" s="198" t="s">
        <v>248</v>
      </c>
      <c r="E903" s="209" t="s">
        <v>21</v>
      </c>
      <c r="F903" s="210" t="s">
        <v>137</v>
      </c>
      <c r="G903" s="208"/>
      <c r="H903" s="211">
        <v>38.747</v>
      </c>
      <c r="I903" s="212"/>
      <c r="J903" s="208"/>
      <c r="K903" s="208"/>
      <c r="L903" s="213"/>
      <c r="M903" s="214"/>
      <c r="N903" s="215"/>
      <c r="O903" s="215"/>
      <c r="P903" s="215"/>
      <c r="Q903" s="215"/>
      <c r="R903" s="215"/>
      <c r="S903" s="215"/>
      <c r="T903" s="216"/>
      <c r="AT903" s="217" t="s">
        <v>248</v>
      </c>
      <c r="AU903" s="217" t="s">
        <v>83</v>
      </c>
      <c r="AV903" s="14" t="s">
        <v>83</v>
      </c>
      <c r="AW903" s="14" t="s">
        <v>34</v>
      </c>
      <c r="AX903" s="14" t="s">
        <v>81</v>
      </c>
      <c r="AY903" s="217" t="s">
        <v>238</v>
      </c>
    </row>
    <row r="904" spans="1:65" s="2" customFormat="1" ht="24.2" customHeight="1">
      <c r="A904" s="37"/>
      <c r="B904" s="38"/>
      <c r="C904" s="178" t="s">
        <v>1391</v>
      </c>
      <c r="D904" s="178" t="s">
        <v>240</v>
      </c>
      <c r="E904" s="179" t="s">
        <v>1392</v>
      </c>
      <c r="F904" s="180" t="s">
        <v>1393</v>
      </c>
      <c r="G904" s="181" t="s">
        <v>103</v>
      </c>
      <c r="H904" s="182">
        <v>38.747</v>
      </c>
      <c r="I904" s="183"/>
      <c r="J904" s="184">
        <f>ROUND(I904*H904,2)</f>
        <v>0</v>
      </c>
      <c r="K904" s="180" t="s">
        <v>243</v>
      </c>
      <c r="L904" s="42"/>
      <c r="M904" s="185" t="s">
        <v>21</v>
      </c>
      <c r="N904" s="186" t="s">
        <v>44</v>
      </c>
      <c r="O904" s="67"/>
      <c r="P904" s="187">
        <f>O904*H904</f>
        <v>0</v>
      </c>
      <c r="Q904" s="187">
        <v>0</v>
      </c>
      <c r="R904" s="187">
        <f>Q904*H904</f>
        <v>0</v>
      </c>
      <c r="S904" s="187">
        <v>0</v>
      </c>
      <c r="T904" s="188">
        <f>S904*H904</f>
        <v>0</v>
      </c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R904" s="189" t="s">
        <v>344</v>
      </c>
      <c r="AT904" s="189" t="s">
        <v>240</v>
      </c>
      <c r="AU904" s="189" t="s">
        <v>83</v>
      </c>
      <c r="AY904" s="20" t="s">
        <v>238</v>
      </c>
      <c r="BE904" s="190">
        <f>IF(N904="základní",J904,0)</f>
        <v>0</v>
      </c>
      <c r="BF904" s="190">
        <f>IF(N904="snížená",J904,0)</f>
        <v>0</v>
      </c>
      <c r="BG904" s="190">
        <f>IF(N904="zákl. přenesená",J904,0)</f>
        <v>0</v>
      </c>
      <c r="BH904" s="190">
        <f>IF(N904="sníž. přenesená",J904,0)</f>
        <v>0</v>
      </c>
      <c r="BI904" s="190">
        <f>IF(N904="nulová",J904,0)</f>
        <v>0</v>
      </c>
      <c r="BJ904" s="20" t="s">
        <v>81</v>
      </c>
      <c r="BK904" s="190">
        <f>ROUND(I904*H904,2)</f>
        <v>0</v>
      </c>
      <c r="BL904" s="20" t="s">
        <v>344</v>
      </c>
      <c r="BM904" s="189" t="s">
        <v>1394</v>
      </c>
    </row>
    <row r="905" spans="1:65" s="2" customFormat="1">
      <c r="A905" s="37"/>
      <c r="B905" s="38"/>
      <c r="C905" s="39"/>
      <c r="D905" s="191" t="s">
        <v>246</v>
      </c>
      <c r="E905" s="39"/>
      <c r="F905" s="192" t="s">
        <v>1395</v>
      </c>
      <c r="G905" s="39"/>
      <c r="H905" s="39"/>
      <c r="I905" s="193"/>
      <c r="J905" s="39"/>
      <c r="K905" s="39"/>
      <c r="L905" s="42"/>
      <c r="M905" s="194"/>
      <c r="N905" s="195"/>
      <c r="O905" s="67"/>
      <c r="P905" s="67"/>
      <c r="Q905" s="67"/>
      <c r="R905" s="67"/>
      <c r="S905" s="67"/>
      <c r="T905" s="68"/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T905" s="20" t="s">
        <v>246</v>
      </c>
      <c r="AU905" s="20" t="s">
        <v>83</v>
      </c>
    </row>
    <row r="906" spans="1:65" s="14" customFormat="1">
      <c r="B906" s="207"/>
      <c r="C906" s="208"/>
      <c r="D906" s="198" t="s">
        <v>248</v>
      </c>
      <c r="E906" s="209" t="s">
        <v>21</v>
      </c>
      <c r="F906" s="210" t="s">
        <v>137</v>
      </c>
      <c r="G906" s="208"/>
      <c r="H906" s="211">
        <v>38.747</v>
      </c>
      <c r="I906" s="212"/>
      <c r="J906" s="208"/>
      <c r="K906" s="208"/>
      <c r="L906" s="213"/>
      <c r="M906" s="214"/>
      <c r="N906" s="215"/>
      <c r="O906" s="215"/>
      <c r="P906" s="215"/>
      <c r="Q906" s="215"/>
      <c r="R906" s="215"/>
      <c r="S906" s="215"/>
      <c r="T906" s="216"/>
      <c r="AT906" s="217" t="s">
        <v>248</v>
      </c>
      <c r="AU906" s="217" t="s">
        <v>83</v>
      </c>
      <c r="AV906" s="14" t="s">
        <v>83</v>
      </c>
      <c r="AW906" s="14" t="s">
        <v>34</v>
      </c>
      <c r="AX906" s="14" t="s">
        <v>81</v>
      </c>
      <c r="AY906" s="217" t="s">
        <v>238</v>
      </c>
    </row>
    <row r="907" spans="1:65" s="2" customFormat="1" ht="33" customHeight="1">
      <c r="A907" s="37"/>
      <c r="B907" s="38"/>
      <c r="C907" s="178" t="s">
        <v>1396</v>
      </c>
      <c r="D907" s="178" t="s">
        <v>240</v>
      </c>
      <c r="E907" s="179" t="s">
        <v>1397</v>
      </c>
      <c r="F907" s="180" t="s">
        <v>1398</v>
      </c>
      <c r="G907" s="181" t="s">
        <v>103</v>
      </c>
      <c r="H907" s="182">
        <v>187.821</v>
      </c>
      <c r="I907" s="183"/>
      <c r="J907" s="184">
        <f>ROUND(I907*H907,2)</f>
        <v>0</v>
      </c>
      <c r="K907" s="180" t="s">
        <v>243</v>
      </c>
      <c r="L907" s="42"/>
      <c r="M907" s="185" t="s">
        <v>21</v>
      </c>
      <c r="N907" s="186" t="s">
        <v>44</v>
      </c>
      <c r="O907" s="67"/>
      <c r="P907" s="187">
        <f>O907*H907</f>
        <v>0</v>
      </c>
      <c r="Q907" s="187">
        <v>2.0000000000000001E-4</v>
      </c>
      <c r="R907" s="187">
        <f>Q907*H907</f>
        <v>3.7564199999999999E-2</v>
      </c>
      <c r="S907" s="187">
        <v>0</v>
      </c>
      <c r="T907" s="188">
        <f>S907*H907</f>
        <v>0</v>
      </c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R907" s="189" t="s">
        <v>344</v>
      </c>
      <c r="AT907" s="189" t="s">
        <v>240</v>
      </c>
      <c r="AU907" s="189" t="s">
        <v>83</v>
      </c>
      <c r="AY907" s="20" t="s">
        <v>238</v>
      </c>
      <c r="BE907" s="190">
        <f>IF(N907="základní",J907,0)</f>
        <v>0</v>
      </c>
      <c r="BF907" s="190">
        <f>IF(N907="snížená",J907,0)</f>
        <v>0</v>
      </c>
      <c r="BG907" s="190">
        <f>IF(N907="zákl. přenesená",J907,0)</f>
        <v>0</v>
      </c>
      <c r="BH907" s="190">
        <f>IF(N907="sníž. přenesená",J907,0)</f>
        <v>0</v>
      </c>
      <c r="BI907" s="190">
        <f>IF(N907="nulová",J907,0)</f>
        <v>0</v>
      </c>
      <c r="BJ907" s="20" t="s">
        <v>81</v>
      </c>
      <c r="BK907" s="190">
        <f>ROUND(I907*H907,2)</f>
        <v>0</v>
      </c>
      <c r="BL907" s="20" t="s">
        <v>344</v>
      </c>
      <c r="BM907" s="189" t="s">
        <v>1399</v>
      </c>
    </row>
    <row r="908" spans="1:65" s="2" customFormat="1">
      <c r="A908" s="37"/>
      <c r="B908" s="38"/>
      <c r="C908" s="39"/>
      <c r="D908" s="191" t="s">
        <v>246</v>
      </c>
      <c r="E908" s="39"/>
      <c r="F908" s="192" t="s">
        <v>1400</v>
      </c>
      <c r="G908" s="39"/>
      <c r="H908" s="39"/>
      <c r="I908" s="193"/>
      <c r="J908" s="39"/>
      <c r="K908" s="39"/>
      <c r="L908" s="42"/>
      <c r="M908" s="194"/>
      <c r="N908" s="195"/>
      <c r="O908" s="67"/>
      <c r="P908" s="67"/>
      <c r="Q908" s="67"/>
      <c r="R908" s="67"/>
      <c r="S908" s="67"/>
      <c r="T908" s="68"/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T908" s="20" t="s">
        <v>246</v>
      </c>
      <c r="AU908" s="20" t="s">
        <v>83</v>
      </c>
    </row>
    <row r="909" spans="1:65" s="14" customFormat="1">
      <c r="B909" s="207"/>
      <c r="C909" s="208"/>
      <c r="D909" s="198" t="s">
        <v>248</v>
      </c>
      <c r="E909" s="209" t="s">
        <v>21</v>
      </c>
      <c r="F909" s="210" t="s">
        <v>1401</v>
      </c>
      <c r="G909" s="208"/>
      <c r="H909" s="211">
        <v>187.821</v>
      </c>
      <c r="I909" s="212"/>
      <c r="J909" s="208"/>
      <c r="K909" s="208"/>
      <c r="L909" s="213"/>
      <c r="M909" s="214"/>
      <c r="N909" s="215"/>
      <c r="O909" s="215"/>
      <c r="P909" s="215"/>
      <c r="Q909" s="215"/>
      <c r="R909" s="215"/>
      <c r="S909" s="215"/>
      <c r="T909" s="216"/>
      <c r="AT909" s="217" t="s">
        <v>248</v>
      </c>
      <c r="AU909" s="217" t="s">
        <v>83</v>
      </c>
      <c r="AV909" s="14" t="s">
        <v>83</v>
      </c>
      <c r="AW909" s="14" t="s">
        <v>34</v>
      </c>
      <c r="AX909" s="14" t="s">
        <v>81</v>
      </c>
      <c r="AY909" s="217" t="s">
        <v>238</v>
      </c>
    </row>
    <row r="910" spans="1:65" s="2" customFormat="1" ht="37.9" customHeight="1">
      <c r="A910" s="37"/>
      <c r="B910" s="38"/>
      <c r="C910" s="178" t="s">
        <v>1402</v>
      </c>
      <c r="D910" s="178" t="s">
        <v>240</v>
      </c>
      <c r="E910" s="179" t="s">
        <v>1403</v>
      </c>
      <c r="F910" s="180" t="s">
        <v>1404</v>
      </c>
      <c r="G910" s="181" t="s">
        <v>103</v>
      </c>
      <c r="H910" s="182">
        <v>187.821</v>
      </c>
      <c r="I910" s="183"/>
      <c r="J910" s="184">
        <f>ROUND(I910*H910,2)</f>
        <v>0</v>
      </c>
      <c r="K910" s="180" t="s">
        <v>243</v>
      </c>
      <c r="L910" s="42"/>
      <c r="M910" s="185" t="s">
        <v>21</v>
      </c>
      <c r="N910" s="186" t="s">
        <v>44</v>
      </c>
      <c r="O910" s="67"/>
      <c r="P910" s="187">
        <f>O910*H910</f>
        <v>0</v>
      </c>
      <c r="Q910" s="187">
        <v>2.5999999999999998E-4</v>
      </c>
      <c r="R910" s="187">
        <f>Q910*H910</f>
        <v>4.8833459999999995E-2</v>
      </c>
      <c r="S910" s="187">
        <v>0</v>
      </c>
      <c r="T910" s="188">
        <f>S910*H910</f>
        <v>0</v>
      </c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R910" s="189" t="s">
        <v>344</v>
      </c>
      <c r="AT910" s="189" t="s">
        <v>240</v>
      </c>
      <c r="AU910" s="189" t="s">
        <v>83</v>
      </c>
      <c r="AY910" s="20" t="s">
        <v>238</v>
      </c>
      <c r="BE910" s="190">
        <f>IF(N910="základní",J910,0)</f>
        <v>0</v>
      </c>
      <c r="BF910" s="190">
        <f>IF(N910="snížená",J910,0)</f>
        <v>0</v>
      </c>
      <c r="BG910" s="190">
        <f>IF(N910="zákl. přenesená",J910,0)</f>
        <v>0</v>
      </c>
      <c r="BH910" s="190">
        <f>IF(N910="sníž. přenesená",J910,0)</f>
        <v>0</v>
      </c>
      <c r="BI910" s="190">
        <f>IF(N910="nulová",J910,0)</f>
        <v>0</v>
      </c>
      <c r="BJ910" s="20" t="s">
        <v>81</v>
      </c>
      <c r="BK910" s="190">
        <f>ROUND(I910*H910,2)</f>
        <v>0</v>
      </c>
      <c r="BL910" s="20" t="s">
        <v>344</v>
      </c>
      <c r="BM910" s="189" t="s">
        <v>1405</v>
      </c>
    </row>
    <row r="911" spans="1:65" s="2" customFormat="1">
      <c r="A911" s="37"/>
      <c r="B911" s="38"/>
      <c r="C911" s="39"/>
      <c r="D911" s="191" t="s">
        <v>246</v>
      </c>
      <c r="E911" s="39"/>
      <c r="F911" s="192" t="s">
        <v>1406</v>
      </c>
      <c r="G911" s="39"/>
      <c r="H911" s="39"/>
      <c r="I911" s="193"/>
      <c r="J911" s="39"/>
      <c r="K911" s="39"/>
      <c r="L911" s="42"/>
      <c r="M911" s="194"/>
      <c r="N911" s="195"/>
      <c r="O911" s="67"/>
      <c r="P911" s="67"/>
      <c r="Q911" s="67"/>
      <c r="R911" s="67"/>
      <c r="S911" s="67"/>
      <c r="T911" s="68"/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T911" s="20" t="s">
        <v>246</v>
      </c>
      <c r="AU911" s="20" t="s">
        <v>83</v>
      </c>
    </row>
    <row r="912" spans="1:65" s="14" customFormat="1">
      <c r="B912" s="207"/>
      <c r="C912" s="208"/>
      <c r="D912" s="198" t="s">
        <v>248</v>
      </c>
      <c r="E912" s="209" t="s">
        <v>21</v>
      </c>
      <c r="F912" s="210" t="s">
        <v>1401</v>
      </c>
      <c r="G912" s="208"/>
      <c r="H912" s="211">
        <v>187.821</v>
      </c>
      <c r="I912" s="212"/>
      <c r="J912" s="208"/>
      <c r="K912" s="208"/>
      <c r="L912" s="213"/>
      <c r="M912" s="252"/>
      <c r="N912" s="253"/>
      <c r="O912" s="253"/>
      <c r="P912" s="253"/>
      <c r="Q912" s="253"/>
      <c r="R912" s="253"/>
      <c r="S912" s="253"/>
      <c r="T912" s="254"/>
      <c r="AT912" s="217" t="s">
        <v>248</v>
      </c>
      <c r="AU912" s="217" t="s">
        <v>83</v>
      </c>
      <c r="AV912" s="14" t="s">
        <v>83</v>
      </c>
      <c r="AW912" s="14" t="s">
        <v>34</v>
      </c>
      <c r="AX912" s="14" t="s">
        <v>81</v>
      </c>
      <c r="AY912" s="217" t="s">
        <v>238</v>
      </c>
    </row>
    <row r="913" spans="1:31" s="2" customFormat="1" ht="6.95" customHeight="1">
      <c r="A913" s="37"/>
      <c r="B913" s="50"/>
      <c r="C913" s="51"/>
      <c r="D913" s="51"/>
      <c r="E913" s="51"/>
      <c r="F913" s="51"/>
      <c r="G913" s="51"/>
      <c r="H913" s="51"/>
      <c r="I913" s="51"/>
      <c r="J913" s="51"/>
      <c r="K913" s="51"/>
      <c r="L913" s="42"/>
      <c r="M913" s="37"/>
      <c r="O913" s="37"/>
      <c r="P913" s="37"/>
      <c r="Q913" s="37"/>
      <c r="R913" s="37"/>
      <c r="S913" s="37"/>
      <c r="T913" s="37"/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</row>
  </sheetData>
  <sheetProtection algorithmName="SHA-512" hashValue="G9ueu2sO82qmYeRay0Dlaj/zlrfdRH1+LwcdJ+eoEQqtj2WgRk86QKdQEO2So55WjcJ/tBsKCtWzC3p2ByHSXA==" saltValue="i7qFIZr4PhA4JhpemOZBUZ8DVw6dZpLGclEMoMF5gZ2vpcDf5PfcRKZBnskquDTDmHOL0aVaiu5znYw0Xm0LmA==" spinCount="100000" sheet="1" objects="1" scenarios="1" formatColumns="0" formatRows="0" autoFilter="0"/>
  <autoFilter ref="C98:K912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3" r:id="rId1"/>
    <hyperlink ref="F107" r:id="rId2"/>
    <hyperlink ref="F113" r:id="rId3"/>
    <hyperlink ref="F117" r:id="rId4"/>
    <hyperlink ref="F133" r:id="rId5"/>
    <hyperlink ref="F137" r:id="rId6"/>
    <hyperlink ref="F150" r:id="rId7"/>
    <hyperlink ref="F154" r:id="rId8"/>
    <hyperlink ref="F157" r:id="rId9"/>
    <hyperlink ref="F160" r:id="rId10"/>
    <hyperlink ref="F163" r:id="rId11"/>
    <hyperlink ref="F166" r:id="rId12"/>
    <hyperlink ref="F169" r:id="rId13"/>
    <hyperlink ref="F173" r:id="rId14"/>
    <hyperlink ref="F176" r:id="rId15"/>
    <hyperlink ref="F180" r:id="rId16"/>
    <hyperlink ref="F193" r:id="rId17"/>
    <hyperlink ref="F200" r:id="rId18"/>
    <hyperlink ref="F204" r:id="rId19"/>
    <hyperlink ref="F208" r:id="rId20"/>
    <hyperlink ref="F212" r:id="rId21"/>
    <hyperlink ref="F217" r:id="rId22"/>
    <hyperlink ref="F220" r:id="rId23"/>
    <hyperlink ref="F225" r:id="rId24"/>
    <hyperlink ref="F230" r:id="rId25"/>
    <hyperlink ref="F234" r:id="rId26"/>
    <hyperlink ref="F239" r:id="rId27"/>
    <hyperlink ref="F242" r:id="rId28"/>
    <hyperlink ref="F245" r:id="rId29"/>
    <hyperlink ref="F256" r:id="rId30"/>
    <hyperlink ref="F259" r:id="rId31"/>
    <hyperlink ref="F271" r:id="rId32"/>
    <hyperlink ref="F274" r:id="rId33"/>
    <hyperlink ref="F277" r:id="rId34"/>
    <hyperlink ref="F283" r:id="rId35"/>
    <hyperlink ref="F289" r:id="rId36"/>
    <hyperlink ref="F316" r:id="rId37"/>
    <hyperlink ref="F319" r:id="rId38"/>
    <hyperlink ref="F322" r:id="rId39"/>
    <hyperlink ref="F325" r:id="rId40"/>
    <hyperlink ref="F343" r:id="rId41"/>
    <hyperlink ref="F355" r:id="rId42"/>
    <hyperlink ref="F367" r:id="rId43"/>
    <hyperlink ref="F370" r:id="rId44"/>
    <hyperlink ref="F373" r:id="rId45"/>
    <hyperlink ref="F376" r:id="rId46"/>
    <hyperlink ref="F379" r:id="rId47"/>
    <hyperlink ref="F386" r:id="rId48"/>
    <hyperlink ref="F389" r:id="rId49"/>
    <hyperlink ref="F393" r:id="rId50"/>
    <hyperlink ref="F396" r:id="rId51"/>
    <hyperlink ref="F403" r:id="rId52"/>
    <hyperlink ref="F410" r:id="rId53"/>
    <hyperlink ref="F415" r:id="rId54"/>
    <hyperlink ref="F421" r:id="rId55"/>
    <hyperlink ref="F428" r:id="rId56"/>
    <hyperlink ref="F431" r:id="rId57"/>
    <hyperlink ref="F436" r:id="rId58"/>
    <hyperlink ref="F440" r:id="rId59"/>
    <hyperlink ref="F446" r:id="rId60"/>
    <hyperlink ref="F461" r:id="rId61"/>
    <hyperlink ref="F465" r:id="rId62"/>
    <hyperlink ref="F469" r:id="rId63"/>
    <hyperlink ref="F475" r:id="rId64"/>
    <hyperlink ref="F479" r:id="rId65"/>
    <hyperlink ref="F482" r:id="rId66"/>
    <hyperlink ref="F486" r:id="rId67"/>
    <hyperlink ref="F490" r:id="rId68"/>
    <hyperlink ref="F494" r:id="rId69"/>
    <hyperlink ref="F498" r:id="rId70"/>
    <hyperlink ref="F502" r:id="rId71"/>
    <hyperlink ref="F506" r:id="rId72"/>
    <hyperlink ref="F510" r:id="rId73"/>
    <hyperlink ref="F513" r:id="rId74"/>
    <hyperlink ref="F516" r:id="rId75"/>
    <hyperlink ref="F522" r:id="rId76"/>
    <hyperlink ref="F527" r:id="rId77"/>
    <hyperlink ref="F534" r:id="rId78"/>
    <hyperlink ref="F536" r:id="rId79"/>
    <hyperlink ref="F538" r:id="rId80"/>
    <hyperlink ref="F541" r:id="rId81"/>
    <hyperlink ref="F544" r:id="rId82"/>
    <hyperlink ref="F547" r:id="rId83"/>
    <hyperlink ref="F550" r:id="rId84"/>
    <hyperlink ref="F553" r:id="rId85"/>
    <hyperlink ref="F555" r:id="rId86"/>
    <hyperlink ref="F559" r:id="rId87"/>
    <hyperlink ref="F563" r:id="rId88"/>
    <hyperlink ref="F568" r:id="rId89"/>
    <hyperlink ref="F573" r:id="rId90"/>
    <hyperlink ref="F576" r:id="rId91"/>
    <hyperlink ref="F594" r:id="rId92"/>
    <hyperlink ref="F610" r:id="rId93"/>
    <hyperlink ref="F613" r:id="rId94"/>
    <hyperlink ref="F616" r:id="rId95"/>
    <hyperlink ref="F618" r:id="rId96"/>
    <hyperlink ref="F621" r:id="rId97"/>
    <hyperlink ref="F632" r:id="rId98"/>
    <hyperlink ref="F640" r:id="rId99"/>
    <hyperlink ref="F643" r:id="rId100"/>
    <hyperlink ref="F646" r:id="rId101"/>
    <hyperlink ref="F648" r:id="rId102"/>
    <hyperlink ref="F650" r:id="rId103"/>
    <hyperlink ref="F653" r:id="rId104"/>
    <hyperlink ref="F656" r:id="rId105"/>
    <hyperlink ref="F659" r:id="rId106"/>
    <hyperlink ref="F665" r:id="rId107"/>
    <hyperlink ref="F678" r:id="rId108"/>
    <hyperlink ref="F683" r:id="rId109"/>
    <hyperlink ref="F690" r:id="rId110"/>
    <hyperlink ref="F710" r:id="rId111"/>
    <hyperlink ref="F713" r:id="rId112"/>
    <hyperlink ref="F716" r:id="rId113"/>
    <hyperlink ref="F720" r:id="rId114"/>
    <hyperlink ref="F723" r:id="rId115"/>
    <hyperlink ref="F726" r:id="rId116"/>
    <hyperlink ref="F730" r:id="rId117"/>
    <hyperlink ref="F734" r:id="rId118"/>
    <hyperlink ref="F746" r:id="rId119"/>
    <hyperlink ref="F750" r:id="rId120"/>
    <hyperlink ref="F762" r:id="rId121"/>
    <hyperlink ref="F769" r:id="rId122"/>
    <hyperlink ref="F772" r:id="rId123"/>
    <hyperlink ref="F776" r:id="rId124"/>
    <hyperlink ref="F779" r:id="rId125"/>
    <hyperlink ref="F782" r:id="rId126"/>
    <hyperlink ref="F795" r:id="rId127"/>
    <hyperlink ref="F802" r:id="rId128"/>
    <hyperlink ref="F810" r:id="rId129"/>
    <hyperlink ref="F817" r:id="rId130"/>
    <hyperlink ref="F824" r:id="rId131"/>
    <hyperlink ref="F827" r:id="rId132"/>
    <hyperlink ref="F830" r:id="rId133"/>
    <hyperlink ref="F849" r:id="rId134"/>
    <hyperlink ref="F853" r:id="rId135"/>
    <hyperlink ref="F865" r:id="rId136"/>
    <hyperlink ref="F868" r:id="rId137"/>
    <hyperlink ref="F871" r:id="rId138"/>
    <hyperlink ref="F874" r:id="rId139"/>
    <hyperlink ref="F878" r:id="rId140"/>
    <hyperlink ref="F889" r:id="rId141"/>
    <hyperlink ref="F892" r:id="rId142"/>
    <hyperlink ref="F898" r:id="rId143"/>
    <hyperlink ref="F902" r:id="rId144"/>
    <hyperlink ref="F905" r:id="rId145"/>
    <hyperlink ref="F908" r:id="rId146"/>
    <hyperlink ref="F911" r:id="rId14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5"/>
  <sheetViews>
    <sheetView showGridLines="0" topLeftCell="A86" workbookViewId="0">
      <selection activeCell="F100" sqref="F10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0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3"/>
      <c r="AT3" s="20" t="s">
        <v>83</v>
      </c>
    </row>
    <row r="4" spans="1:46" s="1" customFormat="1" ht="24.95" customHeight="1">
      <c r="B4" s="23"/>
      <c r="D4" s="107" t="s">
        <v>108</v>
      </c>
      <c r="L4" s="23"/>
      <c r="M4" s="108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9" t="s">
        <v>16</v>
      </c>
      <c r="L6" s="23"/>
    </row>
    <row r="7" spans="1:46" s="1" customFormat="1" ht="26.25" customHeight="1">
      <c r="B7" s="23"/>
      <c r="E7" s="419" t="str">
        <f>'Rekapitulace stavby'!K6</f>
        <v>Změna využití bytu školníka na speciálně pedagogické centrum a zateplení části objektu MŠ Parléřova</v>
      </c>
      <c r="F7" s="420"/>
      <c r="G7" s="420"/>
      <c r="H7" s="420"/>
      <c r="L7" s="23"/>
    </row>
    <row r="8" spans="1:46" s="2" customFormat="1" ht="12" customHeight="1">
      <c r="A8" s="37"/>
      <c r="B8" s="42"/>
      <c r="C8" s="37"/>
      <c r="D8" s="109" t="s">
        <v>122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21" t="s">
        <v>1407</v>
      </c>
      <c r="F9" s="422"/>
      <c r="G9" s="422"/>
      <c r="H9" s="422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9" t="s">
        <v>18</v>
      </c>
      <c r="E11" s="37"/>
      <c r="F11" s="111" t="s">
        <v>19</v>
      </c>
      <c r="G11" s="37"/>
      <c r="H11" s="37"/>
      <c r="I11" s="109" t="s">
        <v>20</v>
      </c>
      <c r="J11" s="111" t="s">
        <v>21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9" t="s">
        <v>22</v>
      </c>
      <c r="E12" s="37"/>
      <c r="F12" s="111" t="s">
        <v>23</v>
      </c>
      <c r="G12" s="37"/>
      <c r="H12" s="37"/>
      <c r="I12" s="109" t="s">
        <v>24</v>
      </c>
      <c r="J12" s="112" t="str">
        <f>'Rekapitulace stavby'!AN8</f>
        <v>26. 3. 2024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9" t="s">
        <v>26</v>
      </c>
      <c r="E14" s="37"/>
      <c r="F14" s="37"/>
      <c r="G14" s="37"/>
      <c r="H14" s="37"/>
      <c r="I14" s="109" t="s">
        <v>27</v>
      </c>
      <c r="J14" s="111" t="s">
        <v>21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1" t="s">
        <v>28</v>
      </c>
      <c r="F15" s="37"/>
      <c r="G15" s="37"/>
      <c r="H15" s="37"/>
      <c r="I15" s="109" t="s">
        <v>29</v>
      </c>
      <c r="J15" s="111" t="s">
        <v>21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30</v>
      </c>
      <c r="E17" s="37"/>
      <c r="F17" s="37"/>
      <c r="G17" s="37"/>
      <c r="H17" s="37"/>
      <c r="I17" s="109" t="s">
        <v>27</v>
      </c>
      <c r="J17" s="33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23" t="str">
        <f>'Rekapitulace stavby'!E14</f>
        <v>Vyplň údaj</v>
      </c>
      <c r="F18" s="424"/>
      <c r="G18" s="424"/>
      <c r="H18" s="424"/>
      <c r="I18" s="109" t="s">
        <v>29</v>
      </c>
      <c r="J18" s="33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32</v>
      </c>
      <c r="E20" s="37"/>
      <c r="F20" s="37"/>
      <c r="G20" s="37"/>
      <c r="H20" s="37"/>
      <c r="I20" s="109" t="s">
        <v>27</v>
      </c>
      <c r="J20" s="111" t="s">
        <v>21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33</v>
      </c>
      <c r="F21" s="37"/>
      <c r="G21" s="37"/>
      <c r="H21" s="37"/>
      <c r="I21" s="109" t="s">
        <v>29</v>
      </c>
      <c r="J21" s="111" t="s">
        <v>21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35</v>
      </c>
      <c r="E23" s="37"/>
      <c r="F23" s="37"/>
      <c r="G23" s="37"/>
      <c r="H23" s="37"/>
      <c r="I23" s="109" t="s">
        <v>27</v>
      </c>
      <c r="J23" s="111" t="str">
        <f>IF('Rekapitulace stavby'!AN19="","",'Rekapitulace stavby'!AN19)</f>
        <v/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tr">
        <f>IF('Rekapitulace stavby'!E20="","",'Rekapitulace stavby'!E20)</f>
        <v>Tomáš Vašek, Sněhurčina 710, 460 15 Liberec 15</v>
      </c>
      <c r="F24" s="37"/>
      <c r="G24" s="37"/>
      <c r="H24" s="37"/>
      <c r="I24" s="109" t="s">
        <v>29</v>
      </c>
      <c r="J24" s="111" t="str">
        <f>IF('Rekapitulace stavby'!AN20="","",'Rekapitulace stavby'!AN20)</f>
        <v/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37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3"/>
      <c r="B27" s="114"/>
      <c r="C27" s="113"/>
      <c r="D27" s="113"/>
      <c r="E27" s="425" t="s">
        <v>21</v>
      </c>
      <c r="F27" s="425"/>
      <c r="G27" s="425"/>
      <c r="H27" s="42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7"/>
      <c r="E29" s="117"/>
      <c r="F29" s="117"/>
      <c r="G29" s="117"/>
      <c r="H29" s="117"/>
      <c r="I29" s="117"/>
      <c r="J29" s="117"/>
      <c r="K29" s="117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8" t="s">
        <v>39</v>
      </c>
      <c r="E30" s="37"/>
      <c r="F30" s="37"/>
      <c r="G30" s="37"/>
      <c r="H30" s="37"/>
      <c r="I30" s="37"/>
      <c r="J30" s="119">
        <f>ROUND(J85,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7"/>
      <c r="E31" s="117"/>
      <c r="F31" s="117"/>
      <c r="G31" s="117"/>
      <c r="H31" s="117"/>
      <c r="I31" s="117"/>
      <c r="J31" s="117"/>
      <c r="K31" s="117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20" t="s">
        <v>41</v>
      </c>
      <c r="G32" s="37"/>
      <c r="H32" s="37"/>
      <c r="I32" s="120" t="s">
        <v>40</v>
      </c>
      <c r="J32" s="120" t="s">
        <v>42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1" t="s">
        <v>43</v>
      </c>
      <c r="E33" s="109" t="s">
        <v>44</v>
      </c>
      <c r="F33" s="122">
        <f>ROUND((SUM(BE85:BE114)),  2)</f>
        <v>0</v>
      </c>
      <c r="G33" s="37"/>
      <c r="H33" s="37"/>
      <c r="I33" s="123">
        <v>0.21</v>
      </c>
      <c r="J33" s="122">
        <f>ROUND(((SUM(BE85:BE114))*I33),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9" t="s">
        <v>45</v>
      </c>
      <c r="F34" s="122">
        <f>ROUND((SUM(BF85:BF114)),  2)</f>
        <v>0</v>
      </c>
      <c r="G34" s="37"/>
      <c r="H34" s="37"/>
      <c r="I34" s="123">
        <v>0.15</v>
      </c>
      <c r="J34" s="122">
        <f>ROUND(((SUM(BF85:BF114))*I34),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9" t="s">
        <v>46</v>
      </c>
      <c r="F35" s="122">
        <f>ROUND((SUM(BG85:BG114)),  2)</f>
        <v>0</v>
      </c>
      <c r="G35" s="37"/>
      <c r="H35" s="37"/>
      <c r="I35" s="123">
        <v>0.21</v>
      </c>
      <c r="J35" s="122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9" t="s">
        <v>47</v>
      </c>
      <c r="F36" s="122">
        <f>ROUND((SUM(BH85:BH114)),  2)</f>
        <v>0</v>
      </c>
      <c r="G36" s="37"/>
      <c r="H36" s="37"/>
      <c r="I36" s="123">
        <v>0.15</v>
      </c>
      <c r="J36" s="122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9" t="s">
        <v>48</v>
      </c>
      <c r="F37" s="122">
        <f>ROUND((SUM(BI85:BI114)),  2)</f>
        <v>0</v>
      </c>
      <c r="G37" s="37"/>
      <c r="H37" s="37"/>
      <c r="I37" s="123">
        <v>0</v>
      </c>
      <c r="J37" s="122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199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26.25" customHeight="1">
      <c r="A48" s="37"/>
      <c r="B48" s="38"/>
      <c r="C48" s="39"/>
      <c r="D48" s="39"/>
      <c r="E48" s="417" t="str">
        <f>E7</f>
        <v>Změna využití bytu školníka na speciálně pedagogické centrum a zateplení části objektu MŠ Parléřova</v>
      </c>
      <c r="F48" s="418"/>
      <c r="G48" s="418"/>
      <c r="H48" s="418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122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6" t="str">
        <f>E9</f>
        <v>02 - Zdravotní technika</v>
      </c>
      <c r="F50" s="416"/>
      <c r="G50" s="416"/>
      <c r="H50" s="416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22</v>
      </c>
      <c r="D52" s="39"/>
      <c r="E52" s="39"/>
      <c r="F52" s="30" t="str">
        <f>F12</f>
        <v>Parléřova 2a/47, Praha 6</v>
      </c>
      <c r="G52" s="39"/>
      <c r="H52" s="39"/>
      <c r="I52" s="32" t="s">
        <v>24</v>
      </c>
      <c r="J52" s="62" t="str">
        <f>IF(J12="","",J12)</f>
        <v>26. 3. 2024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40.15" customHeight="1">
      <c r="A54" s="37"/>
      <c r="B54" s="38"/>
      <c r="C54" s="32" t="s">
        <v>26</v>
      </c>
      <c r="D54" s="39"/>
      <c r="E54" s="39"/>
      <c r="F54" s="30" t="str">
        <f>E15</f>
        <v>ÚMČ Praha 6 - Odbor školství a kultury</v>
      </c>
      <c r="G54" s="39"/>
      <c r="H54" s="39"/>
      <c r="I54" s="32" t="s">
        <v>32</v>
      </c>
      <c r="J54" s="35" t="str">
        <f>E21</f>
        <v>Ing.Vít Kocourek, Prosecká 683/115, 190 00 Praha 9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40.15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35</v>
      </c>
      <c r="J55" s="35" t="str">
        <f>E24</f>
        <v>Tomáš Vašek, Sněhurčina 710, 460 15 Liberec 15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5" t="s">
        <v>200</v>
      </c>
      <c r="D57" s="136"/>
      <c r="E57" s="136"/>
      <c r="F57" s="136"/>
      <c r="G57" s="136"/>
      <c r="H57" s="136"/>
      <c r="I57" s="136"/>
      <c r="J57" s="137" t="s">
        <v>201</v>
      </c>
      <c r="K57" s="136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8" t="s">
        <v>71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202</v>
      </c>
    </row>
    <row r="60" spans="1:47" s="9" customFormat="1" ht="24.95" customHeight="1">
      <c r="B60" s="139"/>
      <c r="C60" s="140"/>
      <c r="D60" s="141" t="s">
        <v>1408</v>
      </c>
      <c r="E60" s="142"/>
      <c r="F60" s="142"/>
      <c r="G60" s="142"/>
      <c r="H60" s="142"/>
      <c r="I60" s="142"/>
      <c r="J60" s="143">
        <f>J86</f>
        <v>0</v>
      </c>
      <c r="K60" s="140"/>
      <c r="L60" s="144"/>
    </row>
    <row r="61" spans="1:47" s="10" customFormat="1" ht="19.899999999999999" customHeight="1">
      <c r="B61" s="145"/>
      <c r="C61" s="146"/>
      <c r="D61" s="147" t="s">
        <v>1409</v>
      </c>
      <c r="E61" s="148"/>
      <c r="F61" s="148"/>
      <c r="G61" s="148"/>
      <c r="H61" s="148"/>
      <c r="I61" s="148"/>
      <c r="J61" s="149">
        <f>J87</f>
        <v>0</v>
      </c>
      <c r="K61" s="146"/>
      <c r="L61" s="150"/>
    </row>
    <row r="62" spans="1:47" s="10" customFormat="1" ht="19.899999999999999" customHeight="1">
      <c r="B62" s="145"/>
      <c r="C62" s="146"/>
      <c r="D62" s="147" t="s">
        <v>1410</v>
      </c>
      <c r="E62" s="148"/>
      <c r="F62" s="148"/>
      <c r="G62" s="148"/>
      <c r="H62" s="148"/>
      <c r="I62" s="148"/>
      <c r="J62" s="149">
        <f>J90</f>
        <v>0</v>
      </c>
      <c r="K62" s="146"/>
      <c r="L62" s="150"/>
    </row>
    <row r="63" spans="1:47" s="10" customFormat="1" ht="19.899999999999999" customHeight="1">
      <c r="B63" s="145"/>
      <c r="C63" s="146"/>
      <c r="D63" s="147" t="s">
        <v>1411</v>
      </c>
      <c r="E63" s="148"/>
      <c r="F63" s="148"/>
      <c r="G63" s="148"/>
      <c r="H63" s="148"/>
      <c r="I63" s="148"/>
      <c r="J63" s="149">
        <f>J102</f>
        <v>0</v>
      </c>
      <c r="K63" s="146"/>
      <c r="L63" s="150"/>
    </row>
    <row r="64" spans="1:47" s="10" customFormat="1" ht="19.899999999999999" customHeight="1">
      <c r="B64" s="145"/>
      <c r="C64" s="146"/>
      <c r="D64" s="147" t="s">
        <v>1412</v>
      </c>
      <c r="E64" s="148"/>
      <c r="F64" s="148"/>
      <c r="G64" s="148"/>
      <c r="H64" s="148"/>
      <c r="I64" s="148"/>
      <c r="J64" s="149">
        <f>J104</f>
        <v>0</v>
      </c>
      <c r="K64" s="146"/>
      <c r="L64" s="150"/>
    </row>
    <row r="65" spans="1:31" s="10" customFormat="1" ht="19.899999999999999" customHeight="1">
      <c r="B65" s="145"/>
      <c r="C65" s="146"/>
      <c r="D65" s="147" t="s">
        <v>1413</v>
      </c>
      <c r="E65" s="148"/>
      <c r="F65" s="148"/>
      <c r="G65" s="148"/>
      <c r="H65" s="148"/>
      <c r="I65" s="148"/>
      <c r="J65" s="149">
        <f>J108</f>
        <v>0</v>
      </c>
      <c r="K65" s="146"/>
      <c r="L65" s="150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10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0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10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223</v>
      </c>
      <c r="D72" s="39"/>
      <c r="E72" s="39"/>
      <c r="F72" s="39"/>
      <c r="G72" s="39"/>
      <c r="H72" s="39"/>
      <c r="I72" s="39"/>
      <c r="J72" s="39"/>
      <c r="K72" s="39"/>
      <c r="L72" s="11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0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26.25" customHeight="1">
      <c r="A75" s="37"/>
      <c r="B75" s="38"/>
      <c r="C75" s="39"/>
      <c r="D75" s="39"/>
      <c r="E75" s="417" t="str">
        <f>E7</f>
        <v>Změna využití bytu školníka na speciálně pedagogické centrum a zateplení části objektu MŠ Parléřova</v>
      </c>
      <c r="F75" s="418"/>
      <c r="G75" s="418"/>
      <c r="H75" s="418"/>
      <c r="I75" s="39"/>
      <c r="J75" s="39"/>
      <c r="K75" s="39"/>
      <c r="L75" s="110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122</v>
      </c>
      <c r="D76" s="39"/>
      <c r="E76" s="39"/>
      <c r="F76" s="39"/>
      <c r="G76" s="39"/>
      <c r="H76" s="39"/>
      <c r="I76" s="39"/>
      <c r="J76" s="39"/>
      <c r="K76" s="39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96" t="str">
        <f>E9</f>
        <v>02 - Zdravotní technika</v>
      </c>
      <c r="F77" s="416"/>
      <c r="G77" s="416"/>
      <c r="H77" s="416"/>
      <c r="I77" s="39"/>
      <c r="J77" s="39"/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22</v>
      </c>
      <c r="D79" s="39"/>
      <c r="E79" s="39"/>
      <c r="F79" s="30" t="str">
        <f>F12</f>
        <v>Parléřova 2a/47, Praha 6</v>
      </c>
      <c r="G79" s="39"/>
      <c r="H79" s="39"/>
      <c r="I79" s="32" t="s">
        <v>24</v>
      </c>
      <c r="J79" s="62" t="str">
        <f>IF(J12="","",J12)</f>
        <v>26. 3. 2024</v>
      </c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40.15" customHeight="1">
      <c r="A81" s="37"/>
      <c r="B81" s="38"/>
      <c r="C81" s="32" t="s">
        <v>26</v>
      </c>
      <c r="D81" s="39"/>
      <c r="E81" s="39"/>
      <c r="F81" s="30" t="str">
        <f>E15</f>
        <v>ÚMČ Praha 6 - Odbor školství a kultury</v>
      </c>
      <c r="G81" s="39"/>
      <c r="H81" s="39"/>
      <c r="I81" s="32" t="s">
        <v>32</v>
      </c>
      <c r="J81" s="35" t="str">
        <f>E21</f>
        <v>Ing.Vít Kocourek, Prosecká 683/115, 190 00 Praha 9</v>
      </c>
      <c r="K81" s="39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40.15" customHeight="1">
      <c r="A82" s="37"/>
      <c r="B82" s="38"/>
      <c r="C82" s="32" t="s">
        <v>30</v>
      </c>
      <c r="D82" s="39"/>
      <c r="E82" s="39"/>
      <c r="F82" s="30" t="str">
        <f>IF(E18="","",E18)</f>
        <v>Vyplň údaj</v>
      </c>
      <c r="G82" s="39"/>
      <c r="H82" s="39"/>
      <c r="I82" s="32" t="s">
        <v>35</v>
      </c>
      <c r="J82" s="35" t="str">
        <f>E24</f>
        <v>Tomáš Vašek, Sněhurčina 710, 460 15 Liberec 15</v>
      </c>
      <c r="K82" s="39"/>
      <c r="L82" s="110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0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51"/>
      <c r="B84" s="152"/>
      <c r="C84" s="153" t="s">
        <v>224</v>
      </c>
      <c r="D84" s="154" t="s">
        <v>58</v>
      </c>
      <c r="E84" s="154" t="s">
        <v>54</v>
      </c>
      <c r="F84" s="154" t="s">
        <v>55</v>
      </c>
      <c r="G84" s="154" t="s">
        <v>225</v>
      </c>
      <c r="H84" s="154" t="s">
        <v>226</v>
      </c>
      <c r="I84" s="154" t="s">
        <v>227</v>
      </c>
      <c r="J84" s="154" t="s">
        <v>201</v>
      </c>
      <c r="K84" s="155" t="s">
        <v>228</v>
      </c>
      <c r="L84" s="156"/>
      <c r="M84" s="71" t="s">
        <v>21</v>
      </c>
      <c r="N84" s="72" t="s">
        <v>43</v>
      </c>
      <c r="O84" s="72" t="s">
        <v>229</v>
      </c>
      <c r="P84" s="72" t="s">
        <v>230</v>
      </c>
      <c r="Q84" s="72" t="s">
        <v>231</v>
      </c>
      <c r="R84" s="72" t="s">
        <v>232</v>
      </c>
      <c r="S84" s="72" t="s">
        <v>233</v>
      </c>
      <c r="T84" s="73" t="s">
        <v>234</v>
      </c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</row>
    <row r="85" spans="1:65" s="2" customFormat="1" ht="22.9" customHeight="1">
      <c r="A85" s="37"/>
      <c r="B85" s="38"/>
      <c r="C85" s="78" t="s">
        <v>235</v>
      </c>
      <c r="D85" s="39"/>
      <c r="E85" s="39"/>
      <c r="F85" s="39"/>
      <c r="G85" s="39"/>
      <c r="H85" s="39"/>
      <c r="I85" s="39"/>
      <c r="J85" s="157">
        <f>BK85</f>
        <v>0</v>
      </c>
      <c r="K85" s="39"/>
      <c r="L85" s="42"/>
      <c r="M85" s="74"/>
      <c r="N85" s="158"/>
      <c r="O85" s="75"/>
      <c r="P85" s="159">
        <f>P86</f>
        <v>0</v>
      </c>
      <c r="Q85" s="75"/>
      <c r="R85" s="159">
        <f>R86</f>
        <v>0</v>
      </c>
      <c r="S85" s="75"/>
      <c r="T85" s="160">
        <f>T86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72</v>
      </c>
      <c r="AU85" s="20" t="s">
        <v>202</v>
      </c>
      <c r="BK85" s="161">
        <f>BK86</f>
        <v>0</v>
      </c>
    </row>
    <row r="86" spans="1:65" s="12" customFormat="1" ht="25.9" customHeight="1">
      <c r="B86" s="162"/>
      <c r="C86" s="163"/>
      <c r="D86" s="164" t="s">
        <v>72</v>
      </c>
      <c r="E86" s="165" t="s">
        <v>1414</v>
      </c>
      <c r="F86" s="165" t="s">
        <v>1415</v>
      </c>
      <c r="G86" s="163"/>
      <c r="H86" s="163"/>
      <c r="I86" s="166"/>
      <c r="J86" s="167">
        <f>BK86</f>
        <v>0</v>
      </c>
      <c r="K86" s="163"/>
      <c r="L86" s="168"/>
      <c r="M86" s="169"/>
      <c r="N86" s="170"/>
      <c r="O86" s="170"/>
      <c r="P86" s="171">
        <f>P87+P90+P102+P104+P108</f>
        <v>0</v>
      </c>
      <c r="Q86" s="170"/>
      <c r="R86" s="171">
        <f>R87+R90+R102+R104+R108</f>
        <v>0</v>
      </c>
      <c r="S86" s="170"/>
      <c r="T86" s="172">
        <f>T87+T90+T102+T104+T108</f>
        <v>0</v>
      </c>
      <c r="AR86" s="173" t="s">
        <v>258</v>
      </c>
      <c r="AT86" s="174" t="s">
        <v>72</v>
      </c>
      <c r="AU86" s="174" t="s">
        <v>73</v>
      </c>
      <c r="AY86" s="173" t="s">
        <v>238</v>
      </c>
      <c r="BK86" s="175">
        <f>BK87+BK90+BK102+BK104+BK108</f>
        <v>0</v>
      </c>
    </row>
    <row r="87" spans="1:65" s="12" customFormat="1" ht="22.9" customHeight="1">
      <c r="B87" s="162"/>
      <c r="C87" s="163"/>
      <c r="D87" s="164" t="s">
        <v>72</v>
      </c>
      <c r="E87" s="176" t="s">
        <v>1416</v>
      </c>
      <c r="F87" s="176" t="s">
        <v>1417</v>
      </c>
      <c r="G87" s="163"/>
      <c r="H87" s="163"/>
      <c r="I87" s="166"/>
      <c r="J87" s="177">
        <f>BK87</f>
        <v>0</v>
      </c>
      <c r="K87" s="163"/>
      <c r="L87" s="168"/>
      <c r="M87" s="169"/>
      <c r="N87" s="170"/>
      <c r="O87" s="170"/>
      <c r="P87" s="171">
        <f>SUM(P88:P89)</f>
        <v>0</v>
      </c>
      <c r="Q87" s="170"/>
      <c r="R87" s="171">
        <f>SUM(R88:R89)</f>
        <v>0</v>
      </c>
      <c r="S87" s="170"/>
      <c r="T87" s="172">
        <f>SUM(T88:T89)</f>
        <v>0</v>
      </c>
      <c r="AR87" s="173" t="s">
        <v>258</v>
      </c>
      <c r="AT87" s="174" t="s">
        <v>72</v>
      </c>
      <c r="AU87" s="174" t="s">
        <v>81</v>
      </c>
      <c r="AY87" s="173" t="s">
        <v>238</v>
      </c>
      <c r="BK87" s="175">
        <f>SUM(BK88:BK89)</f>
        <v>0</v>
      </c>
    </row>
    <row r="88" spans="1:65" s="2" customFormat="1" ht="16.5" customHeight="1">
      <c r="A88" s="37"/>
      <c r="B88" s="38"/>
      <c r="C88" s="178" t="s">
        <v>81</v>
      </c>
      <c r="D88" s="178" t="s">
        <v>240</v>
      </c>
      <c r="E88" s="179" t="s">
        <v>1418</v>
      </c>
      <c r="F88" s="180" t="s">
        <v>1419</v>
      </c>
      <c r="G88" s="181" t="s">
        <v>145</v>
      </c>
      <c r="H88" s="182">
        <v>20</v>
      </c>
      <c r="I88" s="183"/>
      <c r="J88" s="184">
        <f>ROUND(I88*H88,2)</f>
        <v>0</v>
      </c>
      <c r="K88" s="180" t="s">
        <v>21</v>
      </c>
      <c r="L88" s="42"/>
      <c r="M88" s="185" t="s">
        <v>21</v>
      </c>
      <c r="N88" s="186" t="s">
        <v>44</v>
      </c>
      <c r="O88" s="67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9" t="s">
        <v>665</v>
      </c>
      <c r="AT88" s="189" t="s">
        <v>240</v>
      </c>
      <c r="AU88" s="189" t="s">
        <v>83</v>
      </c>
      <c r="AY88" s="20" t="s">
        <v>238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20" t="s">
        <v>81</v>
      </c>
      <c r="BK88" s="190">
        <f>ROUND(I88*H88,2)</f>
        <v>0</v>
      </c>
      <c r="BL88" s="20" t="s">
        <v>665</v>
      </c>
      <c r="BM88" s="189" t="s">
        <v>1420</v>
      </c>
    </row>
    <row r="89" spans="1:65" s="2" customFormat="1" ht="16.5" customHeight="1">
      <c r="A89" s="37"/>
      <c r="B89" s="38"/>
      <c r="C89" s="178" t="s">
        <v>83</v>
      </c>
      <c r="D89" s="178" t="s">
        <v>240</v>
      </c>
      <c r="E89" s="179" t="s">
        <v>1421</v>
      </c>
      <c r="F89" s="180" t="s">
        <v>1422</v>
      </c>
      <c r="G89" s="181" t="s">
        <v>145</v>
      </c>
      <c r="H89" s="182">
        <v>3</v>
      </c>
      <c r="I89" s="183"/>
      <c r="J89" s="184">
        <f>ROUND(I89*H89,2)</f>
        <v>0</v>
      </c>
      <c r="K89" s="180" t="s">
        <v>21</v>
      </c>
      <c r="L89" s="42"/>
      <c r="M89" s="185" t="s">
        <v>21</v>
      </c>
      <c r="N89" s="186" t="s">
        <v>44</v>
      </c>
      <c r="O89" s="67"/>
      <c r="P89" s="187">
        <f>O89*H89</f>
        <v>0</v>
      </c>
      <c r="Q89" s="187">
        <v>0</v>
      </c>
      <c r="R89" s="187">
        <f>Q89*H89</f>
        <v>0</v>
      </c>
      <c r="S89" s="187">
        <v>0</v>
      </c>
      <c r="T89" s="188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9" t="s">
        <v>665</v>
      </c>
      <c r="AT89" s="189" t="s">
        <v>240</v>
      </c>
      <c r="AU89" s="189" t="s">
        <v>83</v>
      </c>
      <c r="AY89" s="20" t="s">
        <v>238</v>
      </c>
      <c r="BE89" s="190">
        <f>IF(N89="základní",J89,0)</f>
        <v>0</v>
      </c>
      <c r="BF89" s="190">
        <f>IF(N89="snížená",J89,0)</f>
        <v>0</v>
      </c>
      <c r="BG89" s="190">
        <f>IF(N89="zákl. přenesená",J89,0)</f>
        <v>0</v>
      </c>
      <c r="BH89" s="190">
        <f>IF(N89="sníž. přenesená",J89,0)</f>
        <v>0</v>
      </c>
      <c r="BI89" s="190">
        <f>IF(N89="nulová",J89,0)</f>
        <v>0</v>
      </c>
      <c r="BJ89" s="20" t="s">
        <v>81</v>
      </c>
      <c r="BK89" s="190">
        <f>ROUND(I89*H89,2)</f>
        <v>0</v>
      </c>
      <c r="BL89" s="20" t="s">
        <v>665</v>
      </c>
      <c r="BM89" s="189" t="s">
        <v>1423</v>
      </c>
    </row>
    <row r="90" spans="1:65" s="12" customFormat="1" ht="22.9" customHeight="1">
      <c r="B90" s="162"/>
      <c r="C90" s="163"/>
      <c r="D90" s="164" t="s">
        <v>72</v>
      </c>
      <c r="E90" s="176" t="s">
        <v>1424</v>
      </c>
      <c r="F90" s="176" t="s">
        <v>1425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SUM(P91:P101)</f>
        <v>0</v>
      </c>
      <c r="Q90" s="170"/>
      <c r="R90" s="171">
        <f>SUM(R91:R101)</f>
        <v>0</v>
      </c>
      <c r="S90" s="170"/>
      <c r="T90" s="172">
        <f>SUM(T91:T101)</f>
        <v>0</v>
      </c>
      <c r="AR90" s="173" t="s">
        <v>258</v>
      </c>
      <c r="AT90" s="174" t="s">
        <v>72</v>
      </c>
      <c r="AU90" s="174" t="s">
        <v>81</v>
      </c>
      <c r="AY90" s="173" t="s">
        <v>238</v>
      </c>
      <c r="BK90" s="175">
        <f>SUM(BK91:BK101)</f>
        <v>0</v>
      </c>
    </row>
    <row r="91" spans="1:65" s="2" customFormat="1" ht="16.5" customHeight="1">
      <c r="A91" s="37"/>
      <c r="B91" s="38"/>
      <c r="C91" s="178" t="s">
        <v>258</v>
      </c>
      <c r="D91" s="178" t="s">
        <v>240</v>
      </c>
      <c r="E91" s="179" t="s">
        <v>1426</v>
      </c>
      <c r="F91" s="180" t="s">
        <v>1427</v>
      </c>
      <c r="G91" s="181" t="s">
        <v>363</v>
      </c>
      <c r="H91" s="182">
        <v>1</v>
      </c>
      <c r="I91" s="183"/>
      <c r="J91" s="184">
        <f t="shared" ref="J91:J101" si="0">ROUND(I91*H91,2)</f>
        <v>0</v>
      </c>
      <c r="K91" s="180" t="s">
        <v>21</v>
      </c>
      <c r="L91" s="42"/>
      <c r="M91" s="185" t="s">
        <v>21</v>
      </c>
      <c r="N91" s="186" t="s">
        <v>44</v>
      </c>
      <c r="O91" s="67"/>
      <c r="P91" s="187">
        <f t="shared" ref="P91:P101" si="1">O91*H91</f>
        <v>0</v>
      </c>
      <c r="Q91" s="187">
        <v>0</v>
      </c>
      <c r="R91" s="187">
        <f t="shared" ref="R91:R101" si="2">Q91*H91</f>
        <v>0</v>
      </c>
      <c r="S91" s="187">
        <v>0</v>
      </c>
      <c r="T91" s="188">
        <f t="shared" ref="T91:T101" si="3"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9" t="s">
        <v>665</v>
      </c>
      <c r="AT91" s="189" t="s">
        <v>240</v>
      </c>
      <c r="AU91" s="189" t="s">
        <v>83</v>
      </c>
      <c r="AY91" s="20" t="s">
        <v>238</v>
      </c>
      <c r="BE91" s="190">
        <f t="shared" ref="BE91:BE101" si="4">IF(N91="základní",J91,0)</f>
        <v>0</v>
      </c>
      <c r="BF91" s="190">
        <f t="shared" ref="BF91:BF101" si="5">IF(N91="snížená",J91,0)</f>
        <v>0</v>
      </c>
      <c r="BG91" s="190">
        <f t="shared" ref="BG91:BG101" si="6">IF(N91="zákl. přenesená",J91,0)</f>
        <v>0</v>
      </c>
      <c r="BH91" s="190">
        <f t="shared" ref="BH91:BH101" si="7">IF(N91="sníž. přenesená",J91,0)</f>
        <v>0</v>
      </c>
      <c r="BI91" s="190">
        <f t="shared" ref="BI91:BI101" si="8">IF(N91="nulová",J91,0)</f>
        <v>0</v>
      </c>
      <c r="BJ91" s="20" t="s">
        <v>81</v>
      </c>
      <c r="BK91" s="190">
        <f t="shared" ref="BK91:BK101" si="9">ROUND(I91*H91,2)</f>
        <v>0</v>
      </c>
      <c r="BL91" s="20" t="s">
        <v>665</v>
      </c>
      <c r="BM91" s="189" t="s">
        <v>1428</v>
      </c>
    </row>
    <row r="92" spans="1:65" s="2" customFormat="1" ht="16.5" customHeight="1">
      <c r="A92" s="37"/>
      <c r="B92" s="38"/>
      <c r="C92" s="178" t="s">
        <v>244</v>
      </c>
      <c r="D92" s="178" t="s">
        <v>240</v>
      </c>
      <c r="E92" s="179" t="s">
        <v>1429</v>
      </c>
      <c r="F92" s="180" t="s">
        <v>1430</v>
      </c>
      <c r="G92" s="181" t="s">
        <v>363</v>
      </c>
      <c r="H92" s="182">
        <v>1</v>
      </c>
      <c r="I92" s="183"/>
      <c r="J92" s="184">
        <f t="shared" si="0"/>
        <v>0</v>
      </c>
      <c r="K92" s="180" t="s">
        <v>21</v>
      </c>
      <c r="L92" s="42"/>
      <c r="M92" s="185" t="s">
        <v>21</v>
      </c>
      <c r="N92" s="186" t="s">
        <v>44</v>
      </c>
      <c r="O92" s="67"/>
      <c r="P92" s="187">
        <f t="shared" si="1"/>
        <v>0</v>
      </c>
      <c r="Q92" s="187">
        <v>0</v>
      </c>
      <c r="R92" s="187">
        <f t="shared" si="2"/>
        <v>0</v>
      </c>
      <c r="S92" s="187">
        <v>0</v>
      </c>
      <c r="T92" s="188">
        <f t="shared" si="3"/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9" t="s">
        <v>665</v>
      </c>
      <c r="AT92" s="189" t="s">
        <v>240</v>
      </c>
      <c r="AU92" s="189" t="s">
        <v>83</v>
      </c>
      <c r="AY92" s="20" t="s">
        <v>238</v>
      </c>
      <c r="BE92" s="190">
        <f t="shared" si="4"/>
        <v>0</v>
      </c>
      <c r="BF92" s="190">
        <f t="shared" si="5"/>
        <v>0</v>
      </c>
      <c r="BG92" s="190">
        <f t="shared" si="6"/>
        <v>0</v>
      </c>
      <c r="BH92" s="190">
        <f t="shared" si="7"/>
        <v>0</v>
      </c>
      <c r="BI92" s="190">
        <f t="shared" si="8"/>
        <v>0</v>
      </c>
      <c r="BJ92" s="20" t="s">
        <v>81</v>
      </c>
      <c r="BK92" s="190">
        <f t="shared" si="9"/>
        <v>0</v>
      </c>
      <c r="BL92" s="20" t="s">
        <v>665</v>
      </c>
      <c r="BM92" s="189" t="s">
        <v>1431</v>
      </c>
    </row>
    <row r="93" spans="1:65" s="2" customFormat="1" ht="16.5" customHeight="1">
      <c r="A93" s="37"/>
      <c r="B93" s="38"/>
      <c r="C93" s="178" t="s">
        <v>278</v>
      </c>
      <c r="D93" s="178" t="s">
        <v>240</v>
      </c>
      <c r="E93" s="179" t="s">
        <v>1432</v>
      </c>
      <c r="F93" s="180" t="s">
        <v>1433</v>
      </c>
      <c r="G93" s="181" t="s">
        <v>363</v>
      </c>
      <c r="H93" s="182">
        <v>1</v>
      </c>
      <c r="I93" s="183"/>
      <c r="J93" s="184">
        <f t="shared" si="0"/>
        <v>0</v>
      </c>
      <c r="K93" s="180" t="s">
        <v>21</v>
      </c>
      <c r="L93" s="42"/>
      <c r="M93" s="185" t="s">
        <v>21</v>
      </c>
      <c r="N93" s="186" t="s">
        <v>44</v>
      </c>
      <c r="O93" s="67"/>
      <c r="P93" s="187">
        <f t="shared" si="1"/>
        <v>0</v>
      </c>
      <c r="Q93" s="187">
        <v>0</v>
      </c>
      <c r="R93" s="187">
        <f t="shared" si="2"/>
        <v>0</v>
      </c>
      <c r="S93" s="187">
        <v>0</v>
      </c>
      <c r="T93" s="188">
        <f t="shared" si="3"/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9" t="s">
        <v>665</v>
      </c>
      <c r="AT93" s="189" t="s">
        <v>240</v>
      </c>
      <c r="AU93" s="189" t="s">
        <v>83</v>
      </c>
      <c r="AY93" s="20" t="s">
        <v>238</v>
      </c>
      <c r="BE93" s="190">
        <f t="shared" si="4"/>
        <v>0</v>
      </c>
      <c r="BF93" s="190">
        <f t="shared" si="5"/>
        <v>0</v>
      </c>
      <c r="BG93" s="190">
        <f t="shared" si="6"/>
        <v>0</v>
      </c>
      <c r="BH93" s="190">
        <f t="shared" si="7"/>
        <v>0</v>
      </c>
      <c r="BI93" s="190">
        <f t="shared" si="8"/>
        <v>0</v>
      </c>
      <c r="BJ93" s="20" t="s">
        <v>81</v>
      </c>
      <c r="BK93" s="190">
        <f t="shared" si="9"/>
        <v>0</v>
      </c>
      <c r="BL93" s="20" t="s">
        <v>665</v>
      </c>
      <c r="BM93" s="189" t="s">
        <v>1434</v>
      </c>
    </row>
    <row r="94" spans="1:65" s="2" customFormat="1" ht="16.5" customHeight="1">
      <c r="A94" s="37"/>
      <c r="B94" s="38"/>
      <c r="C94" s="178" t="s">
        <v>285</v>
      </c>
      <c r="D94" s="178" t="s">
        <v>240</v>
      </c>
      <c r="E94" s="179" t="s">
        <v>1435</v>
      </c>
      <c r="F94" s="180" t="s">
        <v>1436</v>
      </c>
      <c r="G94" s="181" t="s">
        <v>363</v>
      </c>
      <c r="H94" s="182">
        <v>2</v>
      </c>
      <c r="I94" s="183"/>
      <c r="J94" s="184">
        <f t="shared" si="0"/>
        <v>0</v>
      </c>
      <c r="K94" s="180" t="s">
        <v>21</v>
      </c>
      <c r="L94" s="42"/>
      <c r="M94" s="185" t="s">
        <v>21</v>
      </c>
      <c r="N94" s="186" t="s">
        <v>44</v>
      </c>
      <c r="O94" s="67"/>
      <c r="P94" s="187">
        <f t="shared" si="1"/>
        <v>0</v>
      </c>
      <c r="Q94" s="187">
        <v>0</v>
      </c>
      <c r="R94" s="187">
        <f t="shared" si="2"/>
        <v>0</v>
      </c>
      <c r="S94" s="187">
        <v>0</v>
      </c>
      <c r="T94" s="188">
        <f t="shared" si="3"/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9" t="s">
        <v>665</v>
      </c>
      <c r="AT94" s="189" t="s">
        <v>240</v>
      </c>
      <c r="AU94" s="189" t="s">
        <v>83</v>
      </c>
      <c r="AY94" s="20" t="s">
        <v>238</v>
      </c>
      <c r="BE94" s="190">
        <f t="shared" si="4"/>
        <v>0</v>
      </c>
      <c r="BF94" s="190">
        <f t="shared" si="5"/>
        <v>0</v>
      </c>
      <c r="BG94" s="190">
        <f t="shared" si="6"/>
        <v>0</v>
      </c>
      <c r="BH94" s="190">
        <f t="shared" si="7"/>
        <v>0</v>
      </c>
      <c r="BI94" s="190">
        <f t="shared" si="8"/>
        <v>0</v>
      </c>
      <c r="BJ94" s="20" t="s">
        <v>81</v>
      </c>
      <c r="BK94" s="190">
        <f t="shared" si="9"/>
        <v>0</v>
      </c>
      <c r="BL94" s="20" t="s">
        <v>665</v>
      </c>
      <c r="BM94" s="189" t="s">
        <v>1437</v>
      </c>
    </row>
    <row r="95" spans="1:65" s="2" customFormat="1" ht="16.5" customHeight="1">
      <c r="A95" s="37"/>
      <c r="B95" s="38"/>
      <c r="C95" s="178" t="s">
        <v>297</v>
      </c>
      <c r="D95" s="178" t="s">
        <v>240</v>
      </c>
      <c r="E95" s="179" t="s">
        <v>1438</v>
      </c>
      <c r="F95" s="180" t="s">
        <v>1439</v>
      </c>
      <c r="G95" s="181" t="s">
        <v>363</v>
      </c>
      <c r="H95" s="182">
        <v>5</v>
      </c>
      <c r="I95" s="183"/>
      <c r="J95" s="184">
        <f t="shared" si="0"/>
        <v>0</v>
      </c>
      <c r="K95" s="180" t="s">
        <v>21</v>
      </c>
      <c r="L95" s="42"/>
      <c r="M95" s="185" t="s">
        <v>21</v>
      </c>
      <c r="N95" s="186" t="s">
        <v>44</v>
      </c>
      <c r="O95" s="67"/>
      <c r="P95" s="187">
        <f t="shared" si="1"/>
        <v>0</v>
      </c>
      <c r="Q95" s="187">
        <v>0</v>
      </c>
      <c r="R95" s="187">
        <f t="shared" si="2"/>
        <v>0</v>
      </c>
      <c r="S95" s="187">
        <v>0</v>
      </c>
      <c r="T95" s="188">
        <f t="shared" si="3"/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9" t="s">
        <v>665</v>
      </c>
      <c r="AT95" s="189" t="s">
        <v>240</v>
      </c>
      <c r="AU95" s="189" t="s">
        <v>83</v>
      </c>
      <c r="AY95" s="20" t="s">
        <v>238</v>
      </c>
      <c r="BE95" s="190">
        <f t="shared" si="4"/>
        <v>0</v>
      </c>
      <c r="BF95" s="190">
        <f t="shared" si="5"/>
        <v>0</v>
      </c>
      <c r="BG95" s="190">
        <f t="shared" si="6"/>
        <v>0</v>
      </c>
      <c r="BH95" s="190">
        <f t="shared" si="7"/>
        <v>0</v>
      </c>
      <c r="BI95" s="190">
        <f t="shared" si="8"/>
        <v>0</v>
      </c>
      <c r="BJ95" s="20" t="s">
        <v>81</v>
      </c>
      <c r="BK95" s="190">
        <f t="shared" si="9"/>
        <v>0</v>
      </c>
      <c r="BL95" s="20" t="s">
        <v>665</v>
      </c>
      <c r="BM95" s="189" t="s">
        <v>1440</v>
      </c>
    </row>
    <row r="96" spans="1:65" s="2" customFormat="1" ht="16.5" customHeight="1">
      <c r="A96" s="37"/>
      <c r="B96" s="38"/>
      <c r="C96" s="178" t="s">
        <v>303</v>
      </c>
      <c r="D96" s="178" t="s">
        <v>240</v>
      </c>
      <c r="E96" s="179" t="s">
        <v>1441</v>
      </c>
      <c r="F96" s="180" t="s">
        <v>1442</v>
      </c>
      <c r="G96" s="181" t="s">
        <v>363</v>
      </c>
      <c r="H96" s="182">
        <v>1</v>
      </c>
      <c r="I96" s="183"/>
      <c r="J96" s="184">
        <f t="shared" si="0"/>
        <v>0</v>
      </c>
      <c r="K96" s="180" t="s">
        <v>21</v>
      </c>
      <c r="L96" s="42"/>
      <c r="M96" s="185" t="s">
        <v>21</v>
      </c>
      <c r="N96" s="186" t="s">
        <v>44</v>
      </c>
      <c r="O96" s="67"/>
      <c r="P96" s="187">
        <f t="shared" si="1"/>
        <v>0</v>
      </c>
      <c r="Q96" s="187">
        <v>0</v>
      </c>
      <c r="R96" s="187">
        <f t="shared" si="2"/>
        <v>0</v>
      </c>
      <c r="S96" s="187">
        <v>0</v>
      </c>
      <c r="T96" s="188">
        <f t="shared" si="3"/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9" t="s">
        <v>665</v>
      </c>
      <c r="AT96" s="189" t="s">
        <v>240</v>
      </c>
      <c r="AU96" s="189" t="s">
        <v>83</v>
      </c>
      <c r="AY96" s="20" t="s">
        <v>238</v>
      </c>
      <c r="BE96" s="190">
        <f t="shared" si="4"/>
        <v>0</v>
      </c>
      <c r="BF96" s="190">
        <f t="shared" si="5"/>
        <v>0</v>
      </c>
      <c r="BG96" s="190">
        <f t="shared" si="6"/>
        <v>0</v>
      </c>
      <c r="BH96" s="190">
        <f t="shared" si="7"/>
        <v>0</v>
      </c>
      <c r="BI96" s="190">
        <f t="shared" si="8"/>
        <v>0</v>
      </c>
      <c r="BJ96" s="20" t="s">
        <v>81</v>
      </c>
      <c r="BK96" s="190">
        <f t="shared" si="9"/>
        <v>0</v>
      </c>
      <c r="BL96" s="20" t="s">
        <v>665</v>
      </c>
      <c r="BM96" s="189" t="s">
        <v>1443</v>
      </c>
    </row>
    <row r="97" spans="1:65" s="2" customFormat="1" ht="16.5" customHeight="1">
      <c r="A97" s="37"/>
      <c r="B97" s="38"/>
      <c r="C97" s="178" t="s">
        <v>308</v>
      </c>
      <c r="D97" s="178" t="s">
        <v>240</v>
      </c>
      <c r="E97" s="179" t="s">
        <v>1444</v>
      </c>
      <c r="F97" s="180" t="s">
        <v>1445</v>
      </c>
      <c r="G97" s="181" t="s">
        <v>363</v>
      </c>
      <c r="H97" s="182">
        <v>1</v>
      </c>
      <c r="I97" s="183"/>
      <c r="J97" s="184">
        <f t="shared" si="0"/>
        <v>0</v>
      </c>
      <c r="K97" s="180" t="s">
        <v>21</v>
      </c>
      <c r="L97" s="42"/>
      <c r="M97" s="185" t="s">
        <v>21</v>
      </c>
      <c r="N97" s="186" t="s">
        <v>44</v>
      </c>
      <c r="O97" s="67"/>
      <c r="P97" s="187">
        <f t="shared" si="1"/>
        <v>0</v>
      </c>
      <c r="Q97" s="187">
        <v>0</v>
      </c>
      <c r="R97" s="187">
        <f t="shared" si="2"/>
        <v>0</v>
      </c>
      <c r="S97" s="187">
        <v>0</v>
      </c>
      <c r="T97" s="188">
        <f t="shared" si="3"/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9" t="s">
        <v>665</v>
      </c>
      <c r="AT97" s="189" t="s">
        <v>240</v>
      </c>
      <c r="AU97" s="189" t="s">
        <v>83</v>
      </c>
      <c r="AY97" s="20" t="s">
        <v>238</v>
      </c>
      <c r="BE97" s="190">
        <f t="shared" si="4"/>
        <v>0</v>
      </c>
      <c r="BF97" s="190">
        <f t="shared" si="5"/>
        <v>0</v>
      </c>
      <c r="BG97" s="190">
        <f t="shared" si="6"/>
        <v>0</v>
      </c>
      <c r="BH97" s="190">
        <f t="shared" si="7"/>
        <v>0</v>
      </c>
      <c r="BI97" s="190">
        <f t="shared" si="8"/>
        <v>0</v>
      </c>
      <c r="BJ97" s="20" t="s">
        <v>81</v>
      </c>
      <c r="BK97" s="190">
        <f t="shared" si="9"/>
        <v>0</v>
      </c>
      <c r="BL97" s="20" t="s">
        <v>665</v>
      </c>
      <c r="BM97" s="189" t="s">
        <v>1446</v>
      </c>
    </row>
    <row r="98" spans="1:65" s="2" customFormat="1" ht="16.5" customHeight="1">
      <c r="A98" s="37"/>
      <c r="B98" s="38"/>
      <c r="C98" s="178" t="s">
        <v>313</v>
      </c>
      <c r="D98" s="178" t="s">
        <v>240</v>
      </c>
      <c r="E98" s="179" t="s">
        <v>1447</v>
      </c>
      <c r="F98" s="180" t="s">
        <v>1448</v>
      </c>
      <c r="G98" s="181" t="s">
        <v>363</v>
      </c>
      <c r="H98" s="182">
        <v>1</v>
      </c>
      <c r="I98" s="183"/>
      <c r="J98" s="184">
        <f t="shared" si="0"/>
        <v>0</v>
      </c>
      <c r="K98" s="180" t="s">
        <v>21</v>
      </c>
      <c r="L98" s="42"/>
      <c r="M98" s="185" t="s">
        <v>21</v>
      </c>
      <c r="N98" s="186" t="s">
        <v>44</v>
      </c>
      <c r="O98" s="67"/>
      <c r="P98" s="187">
        <f t="shared" si="1"/>
        <v>0</v>
      </c>
      <c r="Q98" s="187">
        <v>0</v>
      </c>
      <c r="R98" s="187">
        <f t="shared" si="2"/>
        <v>0</v>
      </c>
      <c r="S98" s="187">
        <v>0</v>
      </c>
      <c r="T98" s="188">
        <f t="shared" si="3"/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9" t="s">
        <v>665</v>
      </c>
      <c r="AT98" s="189" t="s">
        <v>240</v>
      </c>
      <c r="AU98" s="189" t="s">
        <v>83</v>
      </c>
      <c r="AY98" s="20" t="s">
        <v>238</v>
      </c>
      <c r="BE98" s="190">
        <f t="shared" si="4"/>
        <v>0</v>
      </c>
      <c r="BF98" s="190">
        <f t="shared" si="5"/>
        <v>0</v>
      </c>
      <c r="BG98" s="190">
        <f t="shared" si="6"/>
        <v>0</v>
      </c>
      <c r="BH98" s="190">
        <f t="shared" si="7"/>
        <v>0</v>
      </c>
      <c r="BI98" s="190">
        <f t="shared" si="8"/>
        <v>0</v>
      </c>
      <c r="BJ98" s="20" t="s">
        <v>81</v>
      </c>
      <c r="BK98" s="190">
        <f t="shared" si="9"/>
        <v>0</v>
      </c>
      <c r="BL98" s="20" t="s">
        <v>665</v>
      </c>
      <c r="BM98" s="189" t="s">
        <v>1449</v>
      </c>
    </row>
    <row r="99" spans="1:65" s="2" customFormat="1" ht="16.5" customHeight="1">
      <c r="A99" s="37"/>
      <c r="B99" s="38"/>
      <c r="C99" s="178" t="s">
        <v>318</v>
      </c>
      <c r="D99" s="178" t="s">
        <v>240</v>
      </c>
      <c r="E99" s="179" t="s">
        <v>1450</v>
      </c>
      <c r="F99" s="180" t="s">
        <v>1451</v>
      </c>
      <c r="G99" s="181" t="s">
        <v>363</v>
      </c>
      <c r="H99" s="182">
        <v>1</v>
      </c>
      <c r="I99" s="183"/>
      <c r="J99" s="184">
        <f t="shared" si="0"/>
        <v>0</v>
      </c>
      <c r="K99" s="180" t="s">
        <v>21</v>
      </c>
      <c r="L99" s="42"/>
      <c r="M99" s="185" t="s">
        <v>21</v>
      </c>
      <c r="N99" s="186" t="s">
        <v>44</v>
      </c>
      <c r="O99" s="67"/>
      <c r="P99" s="187">
        <f t="shared" si="1"/>
        <v>0</v>
      </c>
      <c r="Q99" s="187">
        <v>0</v>
      </c>
      <c r="R99" s="187">
        <f t="shared" si="2"/>
        <v>0</v>
      </c>
      <c r="S99" s="187">
        <v>0</v>
      </c>
      <c r="T99" s="188">
        <f t="shared" si="3"/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9" t="s">
        <v>665</v>
      </c>
      <c r="AT99" s="189" t="s">
        <v>240</v>
      </c>
      <c r="AU99" s="189" t="s">
        <v>83</v>
      </c>
      <c r="AY99" s="20" t="s">
        <v>238</v>
      </c>
      <c r="BE99" s="190">
        <f t="shared" si="4"/>
        <v>0</v>
      </c>
      <c r="BF99" s="190">
        <f t="shared" si="5"/>
        <v>0</v>
      </c>
      <c r="BG99" s="190">
        <f t="shared" si="6"/>
        <v>0</v>
      </c>
      <c r="BH99" s="190">
        <f t="shared" si="7"/>
        <v>0</v>
      </c>
      <c r="BI99" s="190">
        <f t="shared" si="8"/>
        <v>0</v>
      </c>
      <c r="BJ99" s="20" t="s">
        <v>81</v>
      </c>
      <c r="BK99" s="190">
        <f t="shared" si="9"/>
        <v>0</v>
      </c>
      <c r="BL99" s="20" t="s">
        <v>665</v>
      </c>
      <c r="BM99" s="189" t="s">
        <v>1452</v>
      </c>
    </row>
    <row r="100" spans="1:65" s="2" customFormat="1" ht="16.5" customHeight="1">
      <c r="A100" s="37"/>
      <c r="B100" s="38"/>
      <c r="C100" s="178" t="s">
        <v>323</v>
      </c>
      <c r="D100" s="178" t="s">
        <v>240</v>
      </c>
      <c r="E100" s="179" t="s">
        <v>1453</v>
      </c>
      <c r="F100" s="180" t="s">
        <v>1454</v>
      </c>
      <c r="G100" s="181" t="s">
        <v>363</v>
      </c>
      <c r="H100" s="182">
        <v>1</v>
      </c>
      <c r="I100" s="183"/>
      <c r="J100" s="184">
        <f t="shared" si="0"/>
        <v>0</v>
      </c>
      <c r="K100" s="180" t="s">
        <v>21</v>
      </c>
      <c r="L100" s="42"/>
      <c r="M100" s="185" t="s">
        <v>21</v>
      </c>
      <c r="N100" s="186" t="s">
        <v>44</v>
      </c>
      <c r="O100" s="67"/>
      <c r="P100" s="187">
        <f t="shared" si="1"/>
        <v>0</v>
      </c>
      <c r="Q100" s="187">
        <v>0</v>
      </c>
      <c r="R100" s="187">
        <f t="shared" si="2"/>
        <v>0</v>
      </c>
      <c r="S100" s="187">
        <v>0</v>
      </c>
      <c r="T100" s="188">
        <f t="shared" si="3"/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9" t="s">
        <v>665</v>
      </c>
      <c r="AT100" s="189" t="s">
        <v>240</v>
      </c>
      <c r="AU100" s="189" t="s">
        <v>83</v>
      </c>
      <c r="AY100" s="20" t="s">
        <v>238</v>
      </c>
      <c r="BE100" s="190">
        <f t="shared" si="4"/>
        <v>0</v>
      </c>
      <c r="BF100" s="190">
        <f t="shared" si="5"/>
        <v>0</v>
      </c>
      <c r="BG100" s="190">
        <f t="shared" si="6"/>
        <v>0</v>
      </c>
      <c r="BH100" s="190">
        <f t="shared" si="7"/>
        <v>0</v>
      </c>
      <c r="BI100" s="190">
        <f t="shared" si="8"/>
        <v>0</v>
      </c>
      <c r="BJ100" s="20" t="s">
        <v>81</v>
      </c>
      <c r="BK100" s="190">
        <f t="shared" si="9"/>
        <v>0</v>
      </c>
      <c r="BL100" s="20" t="s">
        <v>665</v>
      </c>
      <c r="BM100" s="189" t="s">
        <v>1455</v>
      </c>
    </row>
    <row r="101" spans="1:65" s="2" customFormat="1" ht="16.5" customHeight="1">
      <c r="A101" s="37"/>
      <c r="B101" s="38"/>
      <c r="C101" s="178" t="s">
        <v>329</v>
      </c>
      <c r="D101" s="178" t="s">
        <v>240</v>
      </c>
      <c r="E101" s="179" t="s">
        <v>1456</v>
      </c>
      <c r="F101" s="180" t="s">
        <v>1439</v>
      </c>
      <c r="G101" s="181" t="s">
        <v>363</v>
      </c>
      <c r="H101" s="182">
        <v>1</v>
      </c>
      <c r="I101" s="183"/>
      <c r="J101" s="184">
        <f t="shared" si="0"/>
        <v>0</v>
      </c>
      <c r="K101" s="180" t="s">
        <v>21</v>
      </c>
      <c r="L101" s="42"/>
      <c r="M101" s="185" t="s">
        <v>21</v>
      </c>
      <c r="N101" s="186" t="s">
        <v>44</v>
      </c>
      <c r="O101" s="67"/>
      <c r="P101" s="187">
        <f t="shared" si="1"/>
        <v>0</v>
      </c>
      <c r="Q101" s="187">
        <v>0</v>
      </c>
      <c r="R101" s="187">
        <f t="shared" si="2"/>
        <v>0</v>
      </c>
      <c r="S101" s="187">
        <v>0</v>
      </c>
      <c r="T101" s="188">
        <f t="shared" si="3"/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9" t="s">
        <v>665</v>
      </c>
      <c r="AT101" s="189" t="s">
        <v>240</v>
      </c>
      <c r="AU101" s="189" t="s">
        <v>83</v>
      </c>
      <c r="AY101" s="20" t="s">
        <v>238</v>
      </c>
      <c r="BE101" s="190">
        <f t="shared" si="4"/>
        <v>0</v>
      </c>
      <c r="BF101" s="190">
        <f t="shared" si="5"/>
        <v>0</v>
      </c>
      <c r="BG101" s="190">
        <f t="shared" si="6"/>
        <v>0</v>
      </c>
      <c r="BH101" s="190">
        <f t="shared" si="7"/>
        <v>0</v>
      </c>
      <c r="BI101" s="190">
        <f t="shared" si="8"/>
        <v>0</v>
      </c>
      <c r="BJ101" s="20" t="s">
        <v>81</v>
      </c>
      <c r="BK101" s="190">
        <f t="shared" si="9"/>
        <v>0</v>
      </c>
      <c r="BL101" s="20" t="s">
        <v>665</v>
      </c>
      <c r="BM101" s="189" t="s">
        <v>1457</v>
      </c>
    </row>
    <row r="102" spans="1:65" s="12" customFormat="1" ht="22.9" customHeight="1">
      <c r="B102" s="162"/>
      <c r="C102" s="163"/>
      <c r="D102" s="164" t="s">
        <v>72</v>
      </c>
      <c r="E102" s="176" t="s">
        <v>1458</v>
      </c>
      <c r="F102" s="176" t="s">
        <v>1459</v>
      </c>
      <c r="G102" s="163"/>
      <c r="H102" s="163"/>
      <c r="I102" s="166"/>
      <c r="J102" s="177">
        <f>BK102</f>
        <v>0</v>
      </c>
      <c r="K102" s="163"/>
      <c r="L102" s="168"/>
      <c r="M102" s="169"/>
      <c r="N102" s="170"/>
      <c r="O102" s="170"/>
      <c r="P102" s="171">
        <f>P103</f>
        <v>0</v>
      </c>
      <c r="Q102" s="170"/>
      <c r="R102" s="171">
        <f>R103</f>
        <v>0</v>
      </c>
      <c r="S102" s="170"/>
      <c r="T102" s="172">
        <f>T103</f>
        <v>0</v>
      </c>
      <c r="AR102" s="173" t="s">
        <v>258</v>
      </c>
      <c r="AT102" s="174" t="s">
        <v>72</v>
      </c>
      <c r="AU102" s="174" t="s">
        <v>81</v>
      </c>
      <c r="AY102" s="173" t="s">
        <v>238</v>
      </c>
      <c r="BK102" s="175">
        <f>BK103</f>
        <v>0</v>
      </c>
    </row>
    <row r="103" spans="1:65" s="2" customFormat="1" ht="16.5" customHeight="1">
      <c r="A103" s="37"/>
      <c r="B103" s="38"/>
      <c r="C103" s="178" t="s">
        <v>335</v>
      </c>
      <c r="D103" s="178" t="s">
        <v>240</v>
      </c>
      <c r="E103" s="179" t="s">
        <v>1460</v>
      </c>
      <c r="F103" s="180" t="s">
        <v>1461</v>
      </c>
      <c r="G103" s="181" t="s">
        <v>145</v>
      </c>
      <c r="H103" s="182">
        <v>23</v>
      </c>
      <c r="I103" s="183"/>
      <c r="J103" s="184">
        <f>ROUND(I103*H103,2)</f>
        <v>0</v>
      </c>
      <c r="K103" s="180" t="s">
        <v>21</v>
      </c>
      <c r="L103" s="42"/>
      <c r="M103" s="185" t="s">
        <v>21</v>
      </c>
      <c r="N103" s="186" t="s">
        <v>44</v>
      </c>
      <c r="O103" s="67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9" t="s">
        <v>665</v>
      </c>
      <c r="AT103" s="189" t="s">
        <v>240</v>
      </c>
      <c r="AU103" s="189" t="s">
        <v>83</v>
      </c>
      <c r="AY103" s="20" t="s">
        <v>238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20" t="s">
        <v>81</v>
      </c>
      <c r="BK103" s="190">
        <f>ROUND(I103*H103,2)</f>
        <v>0</v>
      </c>
      <c r="BL103" s="20" t="s">
        <v>665</v>
      </c>
      <c r="BM103" s="189" t="s">
        <v>1462</v>
      </c>
    </row>
    <row r="104" spans="1:65" s="12" customFormat="1" ht="22.9" customHeight="1">
      <c r="B104" s="162"/>
      <c r="C104" s="163"/>
      <c r="D104" s="164" t="s">
        <v>72</v>
      </c>
      <c r="E104" s="176" t="s">
        <v>1463</v>
      </c>
      <c r="F104" s="176" t="s">
        <v>1464</v>
      </c>
      <c r="G104" s="163"/>
      <c r="H104" s="163"/>
      <c r="I104" s="166"/>
      <c r="J104" s="177">
        <f>BK104</f>
        <v>0</v>
      </c>
      <c r="K104" s="163"/>
      <c r="L104" s="168"/>
      <c r="M104" s="169"/>
      <c r="N104" s="170"/>
      <c r="O104" s="170"/>
      <c r="P104" s="171">
        <f>SUM(P105:P107)</f>
        <v>0</v>
      </c>
      <c r="Q104" s="170"/>
      <c r="R104" s="171">
        <f>SUM(R105:R107)</f>
        <v>0</v>
      </c>
      <c r="S104" s="170"/>
      <c r="T104" s="172">
        <f>SUM(T105:T107)</f>
        <v>0</v>
      </c>
      <c r="AR104" s="173" t="s">
        <v>258</v>
      </c>
      <c r="AT104" s="174" t="s">
        <v>72</v>
      </c>
      <c r="AU104" s="174" t="s">
        <v>81</v>
      </c>
      <c r="AY104" s="173" t="s">
        <v>238</v>
      </c>
      <c r="BK104" s="175">
        <f>SUM(BK105:BK107)</f>
        <v>0</v>
      </c>
    </row>
    <row r="105" spans="1:65" s="2" customFormat="1" ht="16.5" customHeight="1">
      <c r="A105" s="37"/>
      <c r="B105" s="38"/>
      <c r="C105" s="178" t="s">
        <v>8</v>
      </c>
      <c r="D105" s="178" t="s">
        <v>240</v>
      </c>
      <c r="E105" s="179" t="s">
        <v>1465</v>
      </c>
      <c r="F105" s="180" t="s">
        <v>1466</v>
      </c>
      <c r="G105" s="181" t="s">
        <v>1467</v>
      </c>
      <c r="H105" s="182">
        <v>10</v>
      </c>
      <c r="I105" s="183"/>
      <c r="J105" s="184">
        <f>ROUND(I105*H105,2)</f>
        <v>0</v>
      </c>
      <c r="K105" s="180" t="s">
        <v>21</v>
      </c>
      <c r="L105" s="42"/>
      <c r="M105" s="185" t="s">
        <v>21</v>
      </c>
      <c r="N105" s="186" t="s">
        <v>44</v>
      </c>
      <c r="O105" s="67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9" t="s">
        <v>665</v>
      </c>
      <c r="AT105" s="189" t="s">
        <v>240</v>
      </c>
      <c r="AU105" s="189" t="s">
        <v>83</v>
      </c>
      <c r="AY105" s="20" t="s">
        <v>238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20" t="s">
        <v>81</v>
      </c>
      <c r="BK105" s="190">
        <f>ROUND(I105*H105,2)</f>
        <v>0</v>
      </c>
      <c r="BL105" s="20" t="s">
        <v>665</v>
      </c>
      <c r="BM105" s="189" t="s">
        <v>1468</v>
      </c>
    </row>
    <row r="106" spans="1:65" s="2" customFormat="1" ht="16.5" customHeight="1">
      <c r="A106" s="37"/>
      <c r="B106" s="38"/>
      <c r="C106" s="178" t="s">
        <v>344</v>
      </c>
      <c r="D106" s="178" t="s">
        <v>240</v>
      </c>
      <c r="E106" s="179" t="s">
        <v>1469</v>
      </c>
      <c r="F106" s="180" t="s">
        <v>1470</v>
      </c>
      <c r="G106" s="181" t="s">
        <v>145</v>
      </c>
      <c r="H106" s="182">
        <v>10</v>
      </c>
      <c r="I106" s="183"/>
      <c r="J106" s="184">
        <f>ROUND(I106*H106,2)</f>
        <v>0</v>
      </c>
      <c r="K106" s="180" t="s">
        <v>21</v>
      </c>
      <c r="L106" s="42"/>
      <c r="M106" s="185" t="s">
        <v>21</v>
      </c>
      <c r="N106" s="186" t="s">
        <v>44</v>
      </c>
      <c r="O106" s="67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9" t="s">
        <v>665</v>
      </c>
      <c r="AT106" s="189" t="s">
        <v>240</v>
      </c>
      <c r="AU106" s="189" t="s">
        <v>83</v>
      </c>
      <c r="AY106" s="20" t="s">
        <v>238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20" t="s">
        <v>81</v>
      </c>
      <c r="BK106" s="190">
        <f>ROUND(I106*H106,2)</f>
        <v>0</v>
      </c>
      <c r="BL106" s="20" t="s">
        <v>665</v>
      </c>
      <c r="BM106" s="189" t="s">
        <v>1471</v>
      </c>
    </row>
    <row r="107" spans="1:65" s="2" customFormat="1" ht="16.5" customHeight="1">
      <c r="A107" s="37"/>
      <c r="B107" s="38"/>
      <c r="C107" s="178" t="s">
        <v>353</v>
      </c>
      <c r="D107" s="178" t="s">
        <v>240</v>
      </c>
      <c r="E107" s="179" t="s">
        <v>1472</v>
      </c>
      <c r="F107" s="180" t="s">
        <v>1473</v>
      </c>
      <c r="G107" s="181" t="s">
        <v>363</v>
      </c>
      <c r="H107" s="182">
        <v>1</v>
      </c>
      <c r="I107" s="183"/>
      <c r="J107" s="184">
        <f>ROUND(I107*H107,2)</f>
        <v>0</v>
      </c>
      <c r="K107" s="180" t="s">
        <v>21</v>
      </c>
      <c r="L107" s="42"/>
      <c r="M107" s="185" t="s">
        <v>21</v>
      </c>
      <c r="N107" s="186" t="s">
        <v>44</v>
      </c>
      <c r="O107" s="67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9" t="s">
        <v>665</v>
      </c>
      <c r="AT107" s="189" t="s">
        <v>240</v>
      </c>
      <c r="AU107" s="189" t="s">
        <v>83</v>
      </c>
      <c r="AY107" s="20" t="s">
        <v>238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20" t="s">
        <v>81</v>
      </c>
      <c r="BK107" s="190">
        <f>ROUND(I107*H107,2)</f>
        <v>0</v>
      </c>
      <c r="BL107" s="20" t="s">
        <v>665</v>
      </c>
      <c r="BM107" s="189" t="s">
        <v>1474</v>
      </c>
    </row>
    <row r="108" spans="1:65" s="12" customFormat="1" ht="22.9" customHeight="1">
      <c r="B108" s="162"/>
      <c r="C108" s="163"/>
      <c r="D108" s="164" t="s">
        <v>72</v>
      </c>
      <c r="E108" s="176" t="s">
        <v>1475</v>
      </c>
      <c r="F108" s="176" t="s">
        <v>1476</v>
      </c>
      <c r="G108" s="163"/>
      <c r="H108" s="163"/>
      <c r="I108" s="166"/>
      <c r="J108" s="177">
        <f>BK108</f>
        <v>0</v>
      </c>
      <c r="K108" s="163"/>
      <c r="L108" s="168"/>
      <c r="M108" s="169"/>
      <c r="N108" s="170"/>
      <c r="O108" s="170"/>
      <c r="P108" s="171">
        <f>SUM(P109:P114)</f>
        <v>0</v>
      </c>
      <c r="Q108" s="170"/>
      <c r="R108" s="171">
        <f>SUM(R109:R114)</f>
        <v>0</v>
      </c>
      <c r="S108" s="170"/>
      <c r="T108" s="172">
        <f>SUM(T109:T114)</f>
        <v>0</v>
      </c>
      <c r="AR108" s="173" t="s">
        <v>258</v>
      </c>
      <c r="AT108" s="174" t="s">
        <v>72</v>
      </c>
      <c r="AU108" s="174" t="s">
        <v>81</v>
      </c>
      <c r="AY108" s="173" t="s">
        <v>238</v>
      </c>
      <c r="BK108" s="175">
        <f>SUM(BK109:BK114)</f>
        <v>0</v>
      </c>
    </row>
    <row r="109" spans="1:65" s="2" customFormat="1" ht="16.5" customHeight="1">
      <c r="A109" s="37"/>
      <c r="B109" s="38"/>
      <c r="C109" s="178" t="s">
        <v>360</v>
      </c>
      <c r="D109" s="178" t="s">
        <v>240</v>
      </c>
      <c r="E109" s="179" t="s">
        <v>1477</v>
      </c>
      <c r="F109" s="180" t="s">
        <v>1478</v>
      </c>
      <c r="G109" s="181" t="s">
        <v>1122</v>
      </c>
      <c r="H109" s="182">
        <v>1</v>
      </c>
      <c r="I109" s="183"/>
      <c r="J109" s="184">
        <f t="shared" ref="J109:J114" si="10">ROUND(I109*H109,2)</f>
        <v>0</v>
      </c>
      <c r="K109" s="180" t="s">
        <v>21</v>
      </c>
      <c r="L109" s="42"/>
      <c r="M109" s="185" t="s">
        <v>21</v>
      </c>
      <c r="N109" s="186" t="s">
        <v>44</v>
      </c>
      <c r="O109" s="67"/>
      <c r="P109" s="187">
        <f t="shared" ref="P109:P114" si="11">O109*H109</f>
        <v>0</v>
      </c>
      <c r="Q109" s="187">
        <v>0</v>
      </c>
      <c r="R109" s="187">
        <f t="shared" ref="R109:R114" si="12">Q109*H109</f>
        <v>0</v>
      </c>
      <c r="S109" s="187">
        <v>0</v>
      </c>
      <c r="T109" s="188">
        <f t="shared" ref="T109:T114" si="13"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9" t="s">
        <v>665</v>
      </c>
      <c r="AT109" s="189" t="s">
        <v>240</v>
      </c>
      <c r="AU109" s="189" t="s">
        <v>83</v>
      </c>
      <c r="AY109" s="20" t="s">
        <v>238</v>
      </c>
      <c r="BE109" s="190">
        <f t="shared" ref="BE109:BE114" si="14">IF(N109="základní",J109,0)</f>
        <v>0</v>
      </c>
      <c r="BF109" s="190">
        <f t="shared" ref="BF109:BF114" si="15">IF(N109="snížená",J109,0)</f>
        <v>0</v>
      </c>
      <c r="BG109" s="190">
        <f t="shared" ref="BG109:BG114" si="16">IF(N109="zákl. přenesená",J109,0)</f>
        <v>0</v>
      </c>
      <c r="BH109" s="190">
        <f t="shared" ref="BH109:BH114" si="17">IF(N109="sníž. přenesená",J109,0)</f>
        <v>0</v>
      </c>
      <c r="BI109" s="190">
        <f t="shared" ref="BI109:BI114" si="18">IF(N109="nulová",J109,0)</f>
        <v>0</v>
      </c>
      <c r="BJ109" s="20" t="s">
        <v>81</v>
      </c>
      <c r="BK109" s="190">
        <f t="shared" ref="BK109:BK114" si="19">ROUND(I109*H109,2)</f>
        <v>0</v>
      </c>
      <c r="BL109" s="20" t="s">
        <v>665</v>
      </c>
      <c r="BM109" s="189" t="s">
        <v>1479</v>
      </c>
    </row>
    <row r="110" spans="1:65" s="2" customFormat="1" ht="16.5" customHeight="1">
      <c r="A110" s="37"/>
      <c r="B110" s="38"/>
      <c r="C110" s="178" t="s">
        <v>367</v>
      </c>
      <c r="D110" s="178" t="s">
        <v>240</v>
      </c>
      <c r="E110" s="179" t="s">
        <v>1480</v>
      </c>
      <c r="F110" s="180" t="s">
        <v>1481</v>
      </c>
      <c r="G110" s="181" t="s">
        <v>363</v>
      </c>
      <c r="H110" s="182">
        <v>4</v>
      </c>
      <c r="I110" s="183"/>
      <c r="J110" s="184">
        <f t="shared" si="10"/>
        <v>0</v>
      </c>
      <c r="K110" s="180" t="s">
        <v>21</v>
      </c>
      <c r="L110" s="42"/>
      <c r="M110" s="185" t="s">
        <v>21</v>
      </c>
      <c r="N110" s="186" t="s">
        <v>44</v>
      </c>
      <c r="O110" s="67"/>
      <c r="P110" s="187">
        <f t="shared" si="11"/>
        <v>0</v>
      </c>
      <c r="Q110" s="187">
        <v>0</v>
      </c>
      <c r="R110" s="187">
        <f t="shared" si="12"/>
        <v>0</v>
      </c>
      <c r="S110" s="187">
        <v>0</v>
      </c>
      <c r="T110" s="188">
        <f t="shared" si="13"/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9" t="s">
        <v>665</v>
      </c>
      <c r="AT110" s="189" t="s">
        <v>240</v>
      </c>
      <c r="AU110" s="189" t="s">
        <v>83</v>
      </c>
      <c r="AY110" s="20" t="s">
        <v>238</v>
      </c>
      <c r="BE110" s="190">
        <f t="shared" si="14"/>
        <v>0</v>
      </c>
      <c r="BF110" s="190">
        <f t="shared" si="15"/>
        <v>0</v>
      </c>
      <c r="BG110" s="190">
        <f t="shared" si="16"/>
        <v>0</v>
      </c>
      <c r="BH110" s="190">
        <f t="shared" si="17"/>
        <v>0</v>
      </c>
      <c r="BI110" s="190">
        <f t="shared" si="18"/>
        <v>0</v>
      </c>
      <c r="BJ110" s="20" t="s">
        <v>81</v>
      </c>
      <c r="BK110" s="190">
        <f t="shared" si="19"/>
        <v>0</v>
      </c>
      <c r="BL110" s="20" t="s">
        <v>665</v>
      </c>
      <c r="BM110" s="189" t="s">
        <v>1482</v>
      </c>
    </row>
    <row r="111" spans="1:65" s="2" customFormat="1" ht="16.5" customHeight="1">
      <c r="A111" s="37"/>
      <c r="B111" s="38"/>
      <c r="C111" s="178" t="s">
        <v>374</v>
      </c>
      <c r="D111" s="178" t="s">
        <v>240</v>
      </c>
      <c r="E111" s="179" t="s">
        <v>1483</v>
      </c>
      <c r="F111" s="180" t="s">
        <v>1484</v>
      </c>
      <c r="G111" s="181" t="s">
        <v>1122</v>
      </c>
      <c r="H111" s="182">
        <v>1</v>
      </c>
      <c r="I111" s="183"/>
      <c r="J111" s="184">
        <f t="shared" si="10"/>
        <v>0</v>
      </c>
      <c r="K111" s="180" t="s">
        <v>21</v>
      </c>
      <c r="L111" s="42"/>
      <c r="M111" s="185" t="s">
        <v>21</v>
      </c>
      <c r="N111" s="186" t="s">
        <v>44</v>
      </c>
      <c r="O111" s="67"/>
      <c r="P111" s="187">
        <f t="shared" si="11"/>
        <v>0</v>
      </c>
      <c r="Q111" s="187">
        <v>0</v>
      </c>
      <c r="R111" s="187">
        <f t="shared" si="12"/>
        <v>0</v>
      </c>
      <c r="S111" s="187">
        <v>0</v>
      </c>
      <c r="T111" s="188">
        <f t="shared" si="13"/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9" t="s">
        <v>665</v>
      </c>
      <c r="AT111" s="189" t="s">
        <v>240</v>
      </c>
      <c r="AU111" s="189" t="s">
        <v>83</v>
      </c>
      <c r="AY111" s="20" t="s">
        <v>238</v>
      </c>
      <c r="BE111" s="190">
        <f t="shared" si="14"/>
        <v>0</v>
      </c>
      <c r="BF111" s="190">
        <f t="shared" si="15"/>
        <v>0</v>
      </c>
      <c r="BG111" s="190">
        <f t="shared" si="16"/>
        <v>0</v>
      </c>
      <c r="BH111" s="190">
        <f t="shared" si="17"/>
        <v>0</v>
      </c>
      <c r="BI111" s="190">
        <f t="shared" si="18"/>
        <v>0</v>
      </c>
      <c r="BJ111" s="20" t="s">
        <v>81</v>
      </c>
      <c r="BK111" s="190">
        <f t="shared" si="19"/>
        <v>0</v>
      </c>
      <c r="BL111" s="20" t="s">
        <v>665</v>
      </c>
      <c r="BM111" s="189" t="s">
        <v>1485</v>
      </c>
    </row>
    <row r="112" spans="1:65" s="2" customFormat="1" ht="16.5" customHeight="1">
      <c r="A112" s="37"/>
      <c r="B112" s="38"/>
      <c r="C112" s="178" t="s">
        <v>7</v>
      </c>
      <c r="D112" s="178" t="s">
        <v>240</v>
      </c>
      <c r="E112" s="179" t="s">
        <v>1486</v>
      </c>
      <c r="F112" s="180" t="s">
        <v>1487</v>
      </c>
      <c r="G112" s="181" t="s">
        <v>363</v>
      </c>
      <c r="H112" s="182">
        <v>4</v>
      </c>
      <c r="I112" s="183"/>
      <c r="J112" s="184">
        <f t="shared" si="10"/>
        <v>0</v>
      </c>
      <c r="K112" s="180" t="s">
        <v>21</v>
      </c>
      <c r="L112" s="42"/>
      <c r="M112" s="185" t="s">
        <v>21</v>
      </c>
      <c r="N112" s="186" t="s">
        <v>44</v>
      </c>
      <c r="O112" s="67"/>
      <c r="P112" s="187">
        <f t="shared" si="11"/>
        <v>0</v>
      </c>
      <c r="Q112" s="187">
        <v>0</v>
      </c>
      <c r="R112" s="187">
        <f t="shared" si="12"/>
        <v>0</v>
      </c>
      <c r="S112" s="187">
        <v>0</v>
      </c>
      <c r="T112" s="188">
        <f t="shared" si="13"/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9" t="s">
        <v>665</v>
      </c>
      <c r="AT112" s="189" t="s">
        <v>240</v>
      </c>
      <c r="AU112" s="189" t="s">
        <v>83</v>
      </c>
      <c r="AY112" s="20" t="s">
        <v>238</v>
      </c>
      <c r="BE112" s="190">
        <f t="shared" si="14"/>
        <v>0</v>
      </c>
      <c r="BF112" s="190">
        <f t="shared" si="15"/>
        <v>0</v>
      </c>
      <c r="BG112" s="190">
        <f t="shared" si="16"/>
        <v>0</v>
      </c>
      <c r="BH112" s="190">
        <f t="shared" si="17"/>
        <v>0</v>
      </c>
      <c r="BI112" s="190">
        <f t="shared" si="18"/>
        <v>0</v>
      </c>
      <c r="BJ112" s="20" t="s">
        <v>81</v>
      </c>
      <c r="BK112" s="190">
        <f t="shared" si="19"/>
        <v>0</v>
      </c>
      <c r="BL112" s="20" t="s">
        <v>665</v>
      </c>
      <c r="BM112" s="189" t="s">
        <v>1488</v>
      </c>
    </row>
    <row r="113" spans="1:65" s="2" customFormat="1" ht="16.5" customHeight="1">
      <c r="A113" s="37"/>
      <c r="B113" s="38"/>
      <c r="C113" s="178" t="s">
        <v>386</v>
      </c>
      <c r="D113" s="178" t="s">
        <v>240</v>
      </c>
      <c r="E113" s="179" t="s">
        <v>1489</v>
      </c>
      <c r="F113" s="180" t="s">
        <v>1490</v>
      </c>
      <c r="G113" s="181" t="s">
        <v>1122</v>
      </c>
      <c r="H113" s="182">
        <v>1</v>
      </c>
      <c r="I113" s="183"/>
      <c r="J113" s="184">
        <f t="shared" si="10"/>
        <v>0</v>
      </c>
      <c r="K113" s="180" t="s">
        <v>21</v>
      </c>
      <c r="L113" s="42"/>
      <c r="M113" s="185" t="s">
        <v>21</v>
      </c>
      <c r="N113" s="186" t="s">
        <v>44</v>
      </c>
      <c r="O113" s="67"/>
      <c r="P113" s="187">
        <f t="shared" si="11"/>
        <v>0</v>
      </c>
      <c r="Q113" s="187">
        <v>0</v>
      </c>
      <c r="R113" s="187">
        <f t="shared" si="12"/>
        <v>0</v>
      </c>
      <c r="S113" s="187">
        <v>0</v>
      </c>
      <c r="T113" s="188">
        <f t="shared" si="13"/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9" t="s">
        <v>665</v>
      </c>
      <c r="AT113" s="189" t="s">
        <v>240</v>
      </c>
      <c r="AU113" s="189" t="s">
        <v>83</v>
      </c>
      <c r="AY113" s="20" t="s">
        <v>238</v>
      </c>
      <c r="BE113" s="190">
        <f t="shared" si="14"/>
        <v>0</v>
      </c>
      <c r="BF113" s="190">
        <f t="shared" si="15"/>
        <v>0</v>
      </c>
      <c r="BG113" s="190">
        <f t="shared" si="16"/>
        <v>0</v>
      </c>
      <c r="BH113" s="190">
        <f t="shared" si="17"/>
        <v>0</v>
      </c>
      <c r="BI113" s="190">
        <f t="shared" si="18"/>
        <v>0</v>
      </c>
      <c r="BJ113" s="20" t="s">
        <v>81</v>
      </c>
      <c r="BK113" s="190">
        <f t="shared" si="19"/>
        <v>0</v>
      </c>
      <c r="BL113" s="20" t="s">
        <v>665</v>
      </c>
      <c r="BM113" s="189" t="s">
        <v>1491</v>
      </c>
    </row>
    <row r="114" spans="1:65" s="2" customFormat="1" ht="16.5" customHeight="1">
      <c r="A114" s="37"/>
      <c r="B114" s="38"/>
      <c r="C114" s="178" t="s">
        <v>391</v>
      </c>
      <c r="D114" s="178" t="s">
        <v>240</v>
      </c>
      <c r="E114" s="179" t="s">
        <v>1492</v>
      </c>
      <c r="F114" s="180" t="s">
        <v>1493</v>
      </c>
      <c r="G114" s="181" t="s">
        <v>1494</v>
      </c>
      <c r="H114" s="182">
        <v>250</v>
      </c>
      <c r="I114" s="183"/>
      <c r="J114" s="184">
        <f t="shared" si="10"/>
        <v>0</v>
      </c>
      <c r="K114" s="180" t="s">
        <v>21</v>
      </c>
      <c r="L114" s="42"/>
      <c r="M114" s="255" t="s">
        <v>21</v>
      </c>
      <c r="N114" s="256" t="s">
        <v>44</v>
      </c>
      <c r="O114" s="257"/>
      <c r="P114" s="258">
        <f t="shared" si="11"/>
        <v>0</v>
      </c>
      <c r="Q114" s="258">
        <v>0</v>
      </c>
      <c r="R114" s="258">
        <f t="shared" si="12"/>
        <v>0</v>
      </c>
      <c r="S114" s="258">
        <v>0</v>
      </c>
      <c r="T114" s="259">
        <f t="shared" si="13"/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9" t="s">
        <v>665</v>
      </c>
      <c r="AT114" s="189" t="s">
        <v>240</v>
      </c>
      <c r="AU114" s="189" t="s">
        <v>83</v>
      </c>
      <c r="AY114" s="20" t="s">
        <v>238</v>
      </c>
      <c r="BE114" s="190">
        <f t="shared" si="14"/>
        <v>0</v>
      </c>
      <c r="BF114" s="190">
        <f t="shared" si="15"/>
        <v>0</v>
      </c>
      <c r="BG114" s="190">
        <f t="shared" si="16"/>
        <v>0</v>
      </c>
      <c r="BH114" s="190">
        <f t="shared" si="17"/>
        <v>0</v>
      </c>
      <c r="BI114" s="190">
        <f t="shared" si="18"/>
        <v>0</v>
      </c>
      <c r="BJ114" s="20" t="s">
        <v>81</v>
      </c>
      <c r="BK114" s="190">
        <f t="shared" si="19"/>
        <v>0</v>
      </c>
      <c r="BL114" s="20" t="s">
        <v>665</v>
      </c>
      <c r="BM114" s="189" t="s">
        <v>1495</v>
      </c>
    </row>
    <row r="115" spans="1:65" s="2" customFormat="1" ht="6.95" customHeight="1">
      <c r="A115" s="37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42"/>
      <c r="M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</sheetData>
  <sheetProtection algorithmName="SHA-512" hashValue="YTSPtS9C2MQMFtvX+8INvmx0JajpHH30zT+QseDATUgL+bGm8BNK5SobrtqpvHAW8iUB/9jcfhdAdIZZHmtVXQ==" saltValue="jyP71mi57ewIh6h3O6Rkwj6UVx5QSQ6z832Wf1WAb8OZKMity+rrvF0ivdBm3DIrwE8kJUqhNG05jJMzEGjGfg==" spinCount="100000" sheet="1" objects="1" scenarios="1" formatColumns="0" formatRows="0" autoFilter="0"/>
  <autoFilter ref="C84:K114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1"/>
  <sheetViews>
    <sheetView showGridLines="0" topLeftCell="A95" workbookViewId="0">
      <selection activeCell="F108" sqref="F10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0" t="s">
        <v>89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3"/>
      <c r="AT3" s="20" t="s">
        <v>83</v>
      </c>
    </row>
    <row r="4" spans="1:46" s="1" customFormat="1" ht="24.95" customHeight="1">
      <c r="B4" s="23"/>
      <c r="D4" s="107" t="s">
        <v>108</v>
      </c>
      <c r="L4" s="23"/>
      <c r="M4" s="108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9" t="s">
        <v>16</v>
      </c>
      <c r="L6" s="23"/>
    </row>
    <row r="7" spans="1:46" s="1" customFormat="1" ht="26.25" customHeight="1">
      <c r="B7" s="23"/>
      <c r="E7" s="419" t="str">
        <f>'Rekapitulace stavby'!K6</f>
        <v>Změna využití bytu školníka na speciálně pedagogické centrum a zateplení části objektu MŠ Parléřova</v>
      </c>
      <c r="F7" s="420"/>
      <c r="G7" s="420"/>
      <c r="H7" s="420"/>
      <c r="L7" s="23"/>
    </row>
    <row r="8" spans="1:46" s="2" customFormat="1" ht="12" customHeight="1">
      <c r="A8" s="37"/>
      <c r="B8" s="42"/>
      <c r="C8" s="37"/>
      <c r="D8" s="109" t="s">
        <v>122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21" t="s">
        <v>1496</v>
      </c>
      <c r="F9" s="422"/>
      <c r="G9" s="422"/>
      <c r="H9" s="422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9" t="s">
        <v>18</v>
      </c>
      <c r="E11" s="37"/>
      <c r="F11" s="111" t="s">
        <v>19</v>
      </c>
      <c r="G11" s="37"/>
      <c r="H11" s="37"/>
      <c r="I11" s="109" t="s">
        <v>20</v>
      </c>
      <c r="J11" s="111" t="s">
        <v>21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9" t="s">
        <v>22</v>
      </c>
      <c r="E12" s="37"/>
      <c r="F12" s="111" t="s">
        <v>23</v>
      </c>
      <c r="G12" s="37"/>
      <c r="H12" s="37"/>
      <c r="I12" s="109" t="s">
        <v>24</v>
      </c>
      <c r="J12" s="112" t="str">
        <f>'Rekapitulace stavby'!AN8</f>
        <v>26. 3. 2024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9" t="s">
        <v>26</v>
      </c>
      <c r="E14" s="37"/>
      <c r="F14" s="37"/>
      <c r="G14" s="37"/>
      <c r="H14" s="37"/>
      <c r="I14" s="109" t="s">
        <v>27</v>
      </c>
      <c r="J14" s="111" t="s">
        <v>21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1" t="s">
        <v>28</v>
      </c>
      <c r="F15" s="37"/>
      <c r="G15" s="37"/>
      <c r="H15" s="37"/>
      <c r="I15" s="109" t="s">
        <v>29</v>
      </c>
      <c r="J15" s="111" t="s">
        <v>21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30</v>
      </c>
      <c r="E17" s="37"/>
      <c r="F17" s="37"/>
      <c r="G17" s="37"/>
      <c r="H17" s="37"/>
      <c r="I17" s="109" t="s">
        <v>27</v>
      </c>
      <c r="J17" s="33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23" t="str">
        <f>'Rekapitulace stavby'!E14</f>
        <v>Vyplň údaj</v>
      </c>
      <c r="F18" s="424"/>
      <c r="G18" s="424"/>
      <c r="H18" s="424"/>
      <c r="I18" s="109" t="s">
        <v>29</v>
      </c>
      <c r="J18" s="33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32</v>
      </c>
      <c r="E20" s="37"/>
      <c r="F20" s="37"/>
      <c r="G20" s="37"/>
      <c r="H20" s="37"/>
      <c r="I20" s="109" t="s">
        <v>27</v>
      </c>
      <c r="J20" s="111" t="s">
        <v>21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33</v>
      </c>
      <c r="F21" s="37"/>
      <c r="G21" s="37"/>
      <c r="H21" s="37"/>
      <c r="I21" s="109" t="s">
        <v>29</v>
      </c>
      <c r="J21" s="111" t="s">
        <v>21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35</v>
      </c>
      <c r="E23" s="37"/>
      <c r="F23" s="37"/>
      <c r="G23" s="37"/>
      <c r="H23" s="37"/>
      <c r="I23" s="109" t="s">
        <v>27</v>
      </c>
      <c r="J23" s="111" t="str">
        <f>IF('Rekapitulace stavby'!AN19="","",'Rekapitulace stavby'!AN19)</f>
        <v/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tr">
        <f>IF('Rekapitulace stavby'!E20="","",'Rekapitulace stavby'!E20)</f>
        <v>Tomáš Vašek, Sněhurčina 710, 460 15 Liberec 15</v>
      </c>
      <c r="F24" s="37"/>
      <c r="G24" s="37"/>
      <c r="H24" s="37"/>
      <c r="I24" s="109" t="s">
        <v>29</v>
      </c>
      <c r="J24" s="111" t="str">
        <f>IF('Rekapitulace stavby'!AN20="","",'Rekapitulace stavby'!AN20)</f>
        <v/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37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3"/>
      <c r="B27" s="114"/>
      <c r="C27" s="113"/>
      <c r="D27" s="113"/>
      <c r="E27" s="425" t="s">
        <v>21</v>
      </c>
      <c r="F27" s="425"/>
      <c r="G27" s="425"/>
      <c r="H27" s="42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7"/>
      <c r="E29" s="117"/>
      <c r="F29" s="117"/>
      <c r="G29" s="117"/>
      <c r="H29" s="117"/>
      <c r="I29" s="117"/>
      <c r="J29" s="117"/>
      <c r="K29" s="117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8" t="s">
        <v>39</v>
      </c>
      <c r="E30" s="37"/>
      <c r="F30" s="37"/>
      <c r="G30" s="37"/>
      <c r="H30" s="37"/>
      <c r="I30" s="37"/>
      <c r="J30" s="119">
        <f>ROUND(J86,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7"/>
      <c r="E31" s="117"/>
      <c r="F31" s="117"/>
      <c r="G31" s="117"/>
      <c r="H31" s="117"/>
      <c r="I31" s="117"/>
      <c r="J31" s="117"/>
      <c r="K31" s="117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20" t="s">
        <v>41</v>
      </c>
      <c r="G32" s="37"/>
      <c r="H32" s="37"/>
      <c r="I32" s="120" t="s">
        <v>40</v>
      </c>
      <c r="J32" s="120" t="s">
        <v>42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1" t="s">
        <v>43</v>
      </c>
      <c r="E33" s="109" t="s">
        <v>44</v>
      </c>
      <c r="F33" s="122">
        <f>ROUND((SUM(BE86:BE110)),  2)</f>
        <v>0</v>
      </c>
      <c r="G33" s="37"/>
      <c r="H33" s="37"/>
      <c r="I33" s="123">
        <v>0.21</v>
      </c>
      <c r="J33" s="122">
        <f>ROUND(((SUM(BE86:BE110))*I33),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9" t="s">
        <v>45</v>
      </c>
      <c r="F34" s="122">
        <f>ROUND((SUM(BF86:BF110)),  2)</f>
        <v>0</v>
      </c>
      <c r="G34" s="37"/>
      <c r="H34" s="37"/>
      <c r="I34" s="123">
        <v>0.15</v>
      </c>
      <c r="J34" s="122">
        <f>ROUND(((SUM(BF86:BF110))*I34),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9" t="s">
        <v>46</v>
      </c>
      <c r="F35" s="122">
        <f>ROUND((SUM(BG86:BG110)),  2)</f>
        <v>0</v>
      </c>
      <c r="G35" s="37"/>
      <c r="H35" s="37"/>
      <c r="I35" s="123">
        <v>0.21</v>
      </c>
      <c r="J35" s="122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9" t="s">
        <v>47</v>
      </c>
      <c r="F36" s="122">
        <f>ROUND((SUM(BH86:BH110)),  2)</f>
        <v>0</v>
      </c>
      <c r="G36" s="37"/>
      <c r="H36" s="37"/>
      <c r="I36" s="123">
        <v>0.15</v>
      </c>
      <c r="J36" s="122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9" t="s">
        <v>48</v>
      </c>
      <c r="F37" s="122">
        <f>ROUND((SUM(BI86:BI110)),  2)</f>
        <v>0</v>
      </c>
      <c r="G37" s="37"/>
      <c r="H37" s="37"/>
      <c r="I37" s="123">
        <v>0</v>
      </c>
      <c r="J37" s="122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199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26.25" customHeight="1">
      <c r="A48" s="37"/>
      <c r="B48" s="38"/>
      <c r="C48" s="39"/>
      <c r="D48" s="39"/>
      <c r="E48" s="417" t="str">
        <f>E7</f>
        <v>Změna využití bytu školníka na speciálně pedagogické centrum a zateplení části objektu MŠ Parléřova</v>
      </c>
      <c r="F48" s="418"/>
      <c r="G48" s="418"/>
      <c r="H48" s="418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122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6" t="str">
        <f>E9</f>
        <v>03 - Vytápění</v>
      </c>
      <c r="F50" s="416"/>
      <c r="G50" s="416"/>
      <c r="H50" s="416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22</v>
      </c>
      <c r="D52" s="39"/>
      <c r="E52" s="39"/>
      <c r="F52" s="30" t="str">
        <f>F12</f>
        <v>Parléřova 2a/47, Praha 6</v>
      </c>
      <c r="G52" s="39"/>
      <c r="H52" s="39"/>
      <c r="I52" s="32" t="s">
        <v>24</v>
      </c>
      <c r="J52" s="62" t="str">
        <f>IF(J12="","",J12)</f>
        <v>26. 3. 2024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40.15" customHeight="1">
      <c r="A54" s="37"/>
      <c r="B54" s="38"/>
      <c r="C54" s="32" t="s">
        <v>26</v>
      </c>
      <c r="D54" s="39"/>
      <c r="E54" s="39"/>
      <c r="F54" s="30" t="str">
        <f>E15</f>
        <v>ÚMČ Praha 6 - Odbor školství a kultury</v>
      </c>
      <c r="G54" s="39"/>
      <c r="H54" s="39"/>
      <c r="I54" s="32" t="s">
        <v>32</v>
      </c>
      <c r="J54" s="35" t="str">
        <f>E21</f>
        <v>Ing.Vít Kocourek, Prosecká 683/115, 190 00 Praha 9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40.15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35</v>
      </c>
      <c r="J55" s="35" t="str">
        <f>E24</f>
        <v>Tomáš Vašek, Sněhurčina 710, 460 15 Liberec 15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5" t="s">
        <v>200</v>
      </c>
      <c r="D57" s="136"/>
      <c r="E57" s="136"/>
      <c r="F57" s="136"/>
      <c r="G57" s="136"/>
      <c r="H57" s="136"/>
      <c r="I57" s="136"/>
      <c r="J57" s="137" t="s">
        <v>201</v>
      </c>
      <c r="K57" s="136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8" t="s">
        <v>71</v>
      </c>
      <c r="D59" s="39"/>
      <c r="E59" s="39"/>
      <c r="F59" s="39"/>
      <c r="G59" s="39"/>
      <c r="H59" s="39"/>
      <c r="I59" s="39"/>
      <c r="J59" s="80">
        <f>J86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202</v>
      </c>
    </row>
    <row r="60" spans="1:47" s="9" customFormat="1" ht="24.95" customHeight="1">
      <c r="B60" s="139"/>
      <c r="C60" s="140"/>
      <c r="D60" s="141" t="s">
        <v>1497</v>
      </c>
      <c r="E60" s="142"/>
      <c r="F60" s="142"/>
      <c r="G60" s="142"/>
      <c r="H60" s="142"/>
      <c r="I60" s="142"/>
      <c r="J60" s="143">
        <f>J87</f>
        <v>0</v>
      </c>
      <c r="K60" s="140"/>
      <c r="L60" s="144"/>
    </row>
    <row r="61" spans="1:47" s="10" customFormat="1" ht="19.899999999999999" customHeight="1">
      <c r="B61" s="145"/>
      <c r="C61" s="146"/>
      <c r="D61" s="147" t="s">
        <v>1498</v>
      </c>
      <c r="E61" s="148"/>
      <c r="F61" s="148"/>
      <c r="G61" s="148"/>
      <c r="H61" s="148"/>
      <c r="I61" s="148"/>
      <c r="J61" s="149">
        <f>J88</f>
        <v>0</v>
      </c>
      <c r="K61" s="146"/>
      <c r="L61" s="150"/>
    </row>
    <row r="62" spans="1:47" s="10" customFormat="1" ht="19.899999999999999" customHeight="1">
      <c r="B62" s="145"/>
      <c r="C62" s="146"/>
      <c r="D62" s="147" t="s">
        <v>1499</v>
      </c>
      <c r="E62" s="148"/>
      <c r="F62" s="148"/>
      <c r="G62" s="148"/>
      <c r="H62" s="148"/>
      <c r="I62" s="148"/>
      <c r="J62" s="149">
        <f>J92</f>
        <v>0</v>
      </c>
      <c r="K62" s="146"/>
      <c r="L62" s="150"/>
    </row>
    <row r="63" spans="1:47" s="10" customFormat="1" ht="19.899999999999999" customHeight="1">
      <c r="B63" s="145"/>
      <c r="C63" s="146"/>
      <c r="D63" s="147" t="s">
        <v>1500</v>
      </c>
      <c r="E63" s="148"/>
      <c r="F63" s="148"/>
      <c r="G63" s="148"/>
      <c r="H63" s="148"/>
      <c r="I63" s="148"/>
      <c r="J63" s="149">
        <f>J96</f>
        <v>0</v>
      </c>
      <c r="K63" s="146"/>
      <c r="L63" s="150"/>
    </row>
    <row r="64" spans="1:47" s="10" customFormat="1" ht="19.899999999999999" customHeight="1">
      <c r="B64" s="145"/>
      <c r="C64" s="146"/>
      <c r="D64" s="147" t="s">
        <v>1501</v>
      </c>
      <c r="E64" s="148"/>
      <c r="F64" s="148"/>
      <c r="G64" s="148"/>
      <c r="H64" s="148"/>
      <c r="I64" s="148"/>
      <c r="J64" s="149">
        <f>J99</f>
        <v>0</v>
      </c>
      <c r="K64" s="146"/>
      <c r="L64" s="150"/>
    </row>
    <row r="65" spans="1:31" s="10" customFormat="1" ht="19.899999999999999" customHeight="1">
      <c r="B65" s="145"/>
      <c r="C65" s="146"/>
      <c r="D65" s="147" t="s">
        <v>1502</v>
      </c>
      <c r="E65" s="148"/>
      <c r="F65" s="148"/>
      <c r="G65" s="148"/>
      <c r="H65" s="148"/>
      <c r="I65" s="148"/>
      <c r="J65" s="149">
        <f>J101</f>
        <v>0</v>
      </c>
      <c r="K65" s="146"/>
      <c r="L65" s="150"/>
    </row>
    <row r="66" spans="1:31" s="10" customFormat="1" ht="19.899999999999999" customHeight="1">
      <c r="B66" s="145"/>
      <c r="C66" s="146"/>
      <c r="D66" s="147" t="s">
        <v>1503</v>
      </c>
      <c r="E66" s="148"/>
      <c r="F66" s="148"/>
      <c r="G66" s="148"/>
      <c r="H66" s="148"/>
      <c r="I66" s="148"/>
      <c r="J66" s="149">
        <f>J109</f>
        <v>0</v>
      </c>
      <c r="K66" s="146"/>
      <c r="L66" s="150"/>
    </row>
    <row r="67" spans="1:31" s="2" customFormat="1" ht="21.75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10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6.95" customHeight="1">
      <c r="A68" s="37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0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pans="1:31" s="2" customFormat="1" ht="6.95" customHeight="1">
      <c r="A72" s="37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11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24.95" customHeight="1">
      <c r="A73" s="37"/>
      <c r="B73" s="38"/>
      <c r="C73" s="26" t="s">
        <v>223</v>
      </c>
      <c r="D73" s="39"/>
      <c r="E73" s="39"/>
      <c r="F73" s="39"/>
      <c r="G73" s="39"/>
      <c r="H73" s="39"/>
      <c r="I73" s="39"/>
      <c r="J73" s="39"/>
      <c r="K73" s="39"/>
      <c r="L73" s="110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16</v>
      </c>
      <c r="D75" s="39"/>
      <c r="E75" s="39"/>
      <c r="F75" s="39"/>
      <c r="G75" s="39"/>
      <c r="H75" s="39"/>
      <c r="I75" s="39"/>
      <c r="J75" s="39"/>
      <c r="K75" s="39"/>
      <c r="L75" s="110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26.25" customHeight="1">
      <c r="A76" s="37"/>
      <c r="B76" s="38"/>
      <c r="C76" s="39"/>
      <c r="D76" s="39"/>
      <c r="E76" s="417" t="str">
        <f>E7</f>
        <v>Změna využití bytu školníka na speciálně pedagogické centrum a zateplení části objektu MŠ Parléřova</v>
      </c>
      <c r="F76" s="418"/>
      <c r="G76" s="418"/>
      <c r="H76" s="418"/>
      <c r="I76" s="39"/>
      <c r="J76" s="39"/>
      <c r="K76" s="39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2" t="s">
        <v>122</v>
      </c>
      <c r="D77" s="39"/>
      <c r="E77" s="39"/>
      <c r="F77" s="39"/>
      <c r="G77" s="39"/>
      <c r="H77" s="39"/>
      <c r="I77" s="39"/>
      <c r="J77" s="39"/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6.5" customHeight="1">
      <c r="A78" s="37"/>
      <c r="B78" s="38"/>
      <c r="C78" s="39"/>
      <c r="D78" s="39"/>
      <c r="E78" s="396" t="str">
        <f>E9</f>
        <v>03 - Vytápění</v>
      </c>
      <c r="F78" s="416"/>
      <c r="G78" s="416"/>
      <c r="H78" s="416"/>
      <c r="I78" s="39"/>
      <c r="J78" s="39"/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>
      <c r="A80" s="37"/>
      <c r="B80" s="38"/>
      <c r="C80" s="32" t="s">
        <v>22</v>
      </c>
      <c r="D80" s="39"/>
      <c r="E80" s="39"/>
      <c r="F80" s="30" t="str">
        <f>F12</f>
        <v>Parléřova 2a/47, Praha 6</v>
      </c>
      <c r="G80" s="39"/>
      <c r="H80" s="39"/>
      <c r="I80" s="32" t="s">
        <v>24</v>
      </c>
      <c r="J80" s="62" t="str">
        <f>IF(J12="","",J12)</f>
        <v>26. 3. 2024</v>
      </c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6.95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40.15" customHeight="1">
      <c r="A82" s="37"/>
      <c r="B82" s="38"/>
      <c r="C82" s="32" t="s">
        <v>26</v>
      </c>
      <c r="D82" s="39"/>
      <c r="E82" s="39"/>
      <c r="F82" s="30" t="str">
        <f>E15</f>
        <v>ÚMČ Praha 6 - Odbor školství a kultury</v>
      </c>
      <c r="G82" s="39"/>
      <c r="H82" s="39"/>
      <c r="I82" s="32" t="s">
        <v>32</v>
      </c>
      <c r="J82" s="35" t="str">
        <f>E21</f>
        <v>Ing.Vít Kocourek, Prosecká 683/115, 190 00 Praha 9</v>
      </c>
      <c r="K82" s="39"/>
      <c r="L82" s="110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40.15" customHeight="1">
      <c r="A83" s="37"/>
      <c r="B83" s="38"/>
      <c r="C83" s="32" t="s">
        <v>30</v>
      </c>
      <c r="D83" s="39"/>
      <c r="E83" s="39"/>
      <c r="F83" s="30" t="str">
        <f>IF(E18="","",E18)</f>
        <v>Vyplň údaj</v>
      </c>
      <c r="G83" s="39"/>
      <c r="H83" s="39"/>
      <c r="I83" s="32" t="s">
        <v>35</v>
      </c>
      <c r="J83" s="35" t="str">
        <f>E24</f>
        <v>Tomáš Vašek, Sněhurčina 710, 460 15 Liberec 15</v>
      </c>
      <c r="K83" s="39"/>
      <c r="L83" s="110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0.35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10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11" customFormat="1" ht="29.25" customHeight="1">
      <c r="A85" s="151"/>
      <c r="B85" s="152"/>
      <c r="C85" s="153" t="s">
        <v>224</v>
      </c>
      <c r="D85" s="154" t="s">
        <v>58</v>
      </c>
      <c r="E85" s="154" t="s">
        <v>54</v>
      </c>
      <c r="F85" s="154" t="s">
        <v>55</v>
      </c>
      <c r="G85" s="154" t="s">
        <v>225</v>
      </c>
      <c r="H85" s="154" t="s">
        <v>226</v>
      </c>
      <c r="I85" s="154" t="s">
        <v>227</v>
      </c>
      <c r="J85" s="154" t="s">
        <v>201</v>
      </c>
      <c r="K85" s="155" t="s">
        <v>228</v>
      </c>
      <c r="L85" s="156"/>
      <c r="M85" s="71" t="s">
        <v>21</v>
      </c>
      <c r="N85" s="72" t="s">
        <v>43</v>
      </c>
      <c r="O85" s="72" t="s">
        <v>229</v>
      </c>
      <c r="P85" s="72" t="s">
        <v>230</v>
      </c>
      <c r="Q85" s="72" t="s">
        <v>231</v>
      </c>
      <c r="R85" s="72" t="s">
        <v>232</v>
      </c>
      <c r="S85" s="72" t="s">
        <v>233</v>
      </c>
      <c r="T85" s="73" t="s">
        <v>234</v>
      </c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</row>
    <row r="86" spans="1:65" s="2" customFormat="1" ht="22.9" customHeight="1">
      <c r="A86" s="37"/>
      <c r="B86" s="38"/>
      <c r="C86" s="78" t="s">
        <v>235</v>
      </c>
      <c r="D86" s="39"/>
      <c r="E86" s="39"/>
      <c r="F86" s="39"/>
      <c r="G86" s="39"/>
      <c r="H86" s="39"/>
      <c r="I86" s="39"/>
      <c r="J86" s="157">
        <f>BK86</f>
        <v>0</v>
      </c>
      <c r="K86" s="39"/>
      <c r="L86" s="42"/>
      <c r="M86" s="74"/>
      <c r="N86" s="158"/>
      <c r="O86" s="75"/>
      <c r="P86" s="159">
        <f>P87</f>
        <v>0</v>
      </c>
      <c r="Q86" s="75"/>
      <c r="R86" s="159">
        <f>R87</f>
        <v>0</v>
      </c>
      <c r="S86" s="75"/>
      <c r="T86" s="160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20" t="s">
        <v>72</v>
      </c>
      <c r="AU86" s="20" t="s">
        <v>202</v>
      </c>
      <c r="BK86" s="161">
        <f>BK87</f>
        <v>0</v>
      </c>
    </row>
    <row r="87" spans="1:65" s="12" customFormat="1" ht="25.9" customHeight="1">
      <c r="B87" s="162"/>
      <c r="C87" s="163"/>
      <c r="D87" s="164" t="s">
        <v>72</v>
      </c>
      <c r="E87" s="165" t="s">
        <v>1504</v>
      </c>
      <c r="F87" s="165" t="s">
        <v>88</v>
      </c>
      <c r="G87" s="163"/>
      <c r="H87" s="163"/>
      <c r="I87" s="166"/>
      <c r="J87" s="167">
        <f>BK87</f>
        <v>0</v>
      </c>
      <c r="K87" s="163"/>
      <c r="L87" s="168"/>
      <c r="M87" s="169"/>
      <c r="N87" s="170"/>
      <c r="O87" s="170"/>
      <c r="P87" s="171">
        <f>P88+P92+P96+P99+P101+P109</f>
        <v>0</v>
      </c>
      <c r="Q87" s="170"/>
      <c r="R87" s="171">
        <f>R88+R92+R96+R99+R101+R109</f>
        <v>0</v>
      </c>
      <c r="S87" s="170"/>
      <c r="T87" s="172">
        <f>T88+T92+T96+T99+T101+T109</f>
        <v>0</v>
      </c>
      <c r="AR87" s="173" t="s">
        <v>83</v>
      </c>
      <c r="AT87" s="174" t="s">
        <v>72</v>
      </c>
      <c r="AU87" s="174" t="s">
        <v>73</v>
      </c>
      <c r="AY87" s="173" t="s">
        <v>238</v>
      </c>
      <c r="BK87" s="175">
        <f>BK88+BK92+BK96+BK99+BK101+BK109</f>
        <v>0</v>
      </c>
    </row>
    <row r="88" spans="1:65" s="12" customFormat="1" ht="22.9" customHeight="1">
      <c r="B88" s="162"/>
      <c r="C88" s="163"/>
      <c r="D88" s="164" t="s">
        <v>72</v>
      </c>
      <c r="E88" s="176" t="s">
        <v>1505</v>
      </c>
      <c r="F88" s="176" t="s">
        <v>1506</v>
      </c>
      <c r="G88" s="163"/>
      <c r="H88" s="163"/>
      <c r="I88" s="166"/>
      <c r="J88" s="177">
        <f>BK88</f>
        <v>0</v>
      </c>
      <c r="K88" s="163"/>
      <c r="L88" s="168"/>
      <c r="M88" s="169"/>
      <c r="N88" s="170"/>
      <c r="O88" s="170"/>
      <c r="P88" s="171">
        <f>SUM(P89:P91)</f>
        <v>0</v>
      </c>
      <c r="Q88" s="170"/>
      <c r="R88" s="171">
        <f>SUM(R89:R91)</f>
        <v>0</v>
      </c>
      <c r="S88" s="170"/>
      <c r="T88" s="172">
        <f>SUM(T89:T91)</f>
        <v>0</v>
      </c>
      <c r="AR88" s="173" t="s">
        <v>81</v>
      </c>
      <c r="AT88" s="174" t="s">
        <v>72</v>
      </c>
      <c r="AU88" s="174" t="s">
        <v>81</v>
      </c>
      <c r="AY88" s="173" t="s">
        <v>238</v>
      </c>
      <c r="BK88" s="175">
        <f>SUM(BK89:BK91)</f>
        <v>0</v>
      </c>
    </row>
    <row r="89" spans="1:65" s="2" customFormat="1" ht="16.5" customHeight="1">
      <c r="A89" s="37"/>
      <c r="B89" s="38"/>
      <c r="C89" s="178" t="s">
        <v>81</v>
      </c>
      <c r="D89" s="178" t="s">
        <v>240</v>
      </c>
      <c r="E89" s="179" t="s">
        <v>1418</v>
      </c>
      <c r="F89" s="180" t="s">
        <v>1507</v>
      </c>
      <c r="G89" s="181" t="s">
        <v>145</v>
      </c>
      <c r="H89" s="182">
        <v>30</v>
      </c>
      <c r="I89" s="183"/>
      <c r="J89" s="184">
        <f>ROUND(I89*H89,2)</f>
        <v>0</v>
      </c>
      <c r="K89" s="180" t="s">
        <v>21</v>
      </c>
      <c r="L89" s="42"/>
      <c r="M89" s="185" t="s">
        <v>21</v>
      </c>
      <c r="N89" s="186" t="s">
        <v>44</v>
      </c>
      <c r="O89" s="67"/>
      <c r="P89" s="187">
        <f>O89*H89</f>
        <v>0</v>
      </c>
      <c r="Q89" s="187">
        <v>0</v>
      </c>
      <c r="R89" s="187">
        <f>Q89*H89</f>
        <v>0</v>
      </c>
      <c r="S89" s="187">
        <v>0</v>
      </c>
      <c r="T89" s="188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9" t="s">
        <v>665</v>
      </c>
      <c r="AT89" s="189" t="s">
        <v>240</v>
      </c>
      <c r="AU89" s="189" t="s">
        <v>83</v>
      </c>
      <c r="AY89" s="20" t="s">
        <v>238</v>
      </c>
      <c r="BE89" s="190">
        <f>IF(N89="základní",J89,0)</f>
        <v>0</v>
      </c>
      <c r="BF89" s="190">
        <f>IF(N89="snížená",J89,0)</f>
        <v>0</v>
      </c>
      <c r="BG89" s="190">
        <f>IF(N89="zákl. přenesená",J89,0)</f>
        <v>0</v>
      </c>
      <c r="BH89" s="190">
        <f>IF(N89="sníž. přenesená",J89,0)</f>
        <v>0</v>
      </c>
      <c r="BI89" s="190">
        <f>IF(N89="nulová",J89,0)</f>
        <v>0</v>
      </c>
      <c r="BJ89" s="20" t="s">
        <v>81</v>
      </c>
      <c r="BK89" s="190">
        <f>ROUND(I89*H89,2)</f>
        <v>0</v>
      </c>
      <c r="BL89" s="20" t="s">
        <v>665</v>
      </c>
      <c r="BM89" s="189" t="s">
        <v>1508</v>
      </c>
    </row>
    <row r="90" spans="1:65" s="2" customFormat="1" ht="16.5" customHeight="1">
      <c r="A90" s="37"/>
      <c r="B90" s="38"/>
      <c r="C90" s="178" t="s">
        <v>83</v>
      </c>
      <c r="D90" s="178" t="s">
        <v>240</v>
      </c>
      <c r="E90" s="179" t="s">
        <v>1421</v>
      </c>
      <c r="F90" s="180" t="s">
        <v>1509</v>
      </c>
      <c r="G90" s="181" t="s">
        <v>145</v>
      </c>
      <c r="H90" s="182">
        <v>30</v>
      </c>
      <c r="I90" s="183"/>
      <c r="J90" s="184">
        <f>ROUND(I90*H90,2)</f>
        <v>0</v>
      </c>
      <c r="K90" s="180" t="s">
        <v>21</v>
      </c>
      <c r="L90" s="42"/>
      <c r="M90" s="185" t="s">
        <v>21</v>
      </c>
      <c r="N90" s="186" t="s">
        <v>44</v>
      </c>
      <c r="O90" s="67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9" t="s">
        <v>665</v>
      </c>
      <c r="AT90" s="189" t="s">
        <v>240</v>
      </c>
      <c r="AU90" s="189" t="s">
        <v>83</v>
      </c>
      <c r="AY90" s="20" t="s">
        <v>238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20" t="s">
        <v>81</v>
      </c>
      <c r="BK90" s="190">
        <f>ROUND(I90*H90,2)</f>
        <v>0</v>
      </c>
      <c r="BL90" s="20" t="s">
        <v>665</v>
      </c>
      <c r="BM90" s="189" t="s">
        <v>1510</v>
      </c>
    </row>
    <row r="91" spans="1:65" s="2" customFormat="1" ht="16.5" customHeight="1">
      <c r="A91" s="37"/>
      <c r="B91" s="38"/>
      <c r="C91" s="178" t="s">
        <v>258</v>
      </c>
      <c r="D91" s="178" t="s">
        <v>240</v>
      </c>
      <c r="E91" s="179" t="s">
        <v>1511</v>
      </c>
      <c r="F91" s="180" t="s">
        <v>1512</v>
      </c>
      <c r="G91" s="181" t="s">
        <v>394</v>
      </c>
      <c r="H91" s="182">
        <v>0.3</v>
      </c>
      <c r="I91" s="183"/>
      <c r="J91" s="184">
        <f>ROUND(I91*H91,2)</f>
        <v>0</v>
      </c>
      <c r="K91" s="180" t="s">
        <v>21</v>
      </c>
      <c r="L91" s="42"/>
      <c r="M91" s="185" t="s">
        <v>21</v>
      </c>
      <c r="N91" s="186" t="s">
        <v>44</v>
      </c>
      <c r="O91" s="67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9" t="s">
        <v>665</v>
      </c>
      <c r="AT91" s="189" t="s">
        <v>240</v>
      </c>
      <c r="AU91" s="189" t="s">
        <v>83</v>
      </c>
      <c r="AY91" s="20" t="s">
        <v>238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20" t="s">
        <v>81</v>
      </c>
      <c r="BK91" s="190">
        <f>ROUND(I91*H91,2)</f>
        <v>0</v>
      </c>
      <c r="BL91" s="20" t="s">
        <v>665</v>
      </c>
      <c r="BM91" s="189" t="s">
        <v>1513</v>
      </c>
    </row>
    <row r="92" spans="1:65" s="12" customFormat="1" ht="22.9" customHeight="1">
      <c r="B92" s="162"/>
      <c r="C92" s="163"/>
      <c r="D92" s="164" t="s">
        <v>72</v>
      </c>
      <c r="E92" s="176" t="s">
        <v>1514</v>
      </c>
      <c r="F92" s="176" t="s">
        <v>1515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SUM(P93:P95)</f>
        <v>0</v>
      </c>
      <c r="Q92" s="170"/>
      <c r="R92" s="171">
        <f>SUM(R93:R95)</f>
        <v>0</v>
      </c>
      <c r="S92" s="170"/>
      <c r="T92" s="172">
        <f>SUM(T93:T95)</f>
        <v>0</v>
      </c>
      <c r="AR92" s="173" t="s">
        <v>81</v>
      </c>
      <c r="AT92" s="174" t="s">
        <v>72</v>
      </c>
      <c r="AU92" s="174" t="s">
        <v>81</v>
      </c>
      <c r="AY92" s="173" t="s">
        <v>238</v>
      </c>
      <c r="BK92" s="175">
        <f>SUM(BK93:BK95)</f>
        <v>0</v>
      </c>
    </row>
    <row r="93" spans="1:65" s="2" customFormat="1" ht="21.75" customHeight="1">
      <c r="A93" s="37"/>
      <c r="B93" s="38"/>
      <c r="C93" s="178" t="s">
        <v>244</v>
      </c>
      <c r="D93" s="178" t="s">
        <v>240</v>
      </c>
      <c r="E93" s="179" t="s">
        <v>1426</v>
      </c>
      <c r="F93" s="180" t="s">
        <v>1516</v>
      </c>
      <c r="G93" s="181" t="s">
        <v>363</v>
      </c>
      <c r="H93" s="182">
        <v>5</v>
      </c>
      <c r="I93" s="183"/>
      <c r="J93" s="184">
        <f>ROUND(I93*H93,2)</f>
        <v>0</v>
      </c>
      <c r="K93" s="180" t="s">
        <v>21</v>
      </c>
      <c r="L93" s="42"/>
      <c r="M93" s="185" t="s">
        <v>21</v>
      </c>
      <c r="N93" s="186" t="s">
        <v>44</v>
      </c>
      <c r="O93" s="67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9" t="s">
        <v>665</v>
      </c>
      <c r="AT93" s="189" t="s">
        <v>240</v>
      </c>
      <c r="AU93" s="189" t="s">
        <v>83</v>
      </c>
      <c r="AY93" s="20" t="s">
        <v>238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20" t="s">
        <v>81</v>
      </c>
      <c r="BK93" s="190">
        <f>ROUND(I93*H93,2)</f>
        <v>0</v>
      </c>
      <c r="BL93" s="20" t="s">
        <v>665</v>
      </c>
      <c r="BM93" s="189" t="s">
        <v>1517</v>
      </c>
    </row>
    <row r="94" spans="1:65" s="2" customFormat="1" ht="16.5" customHeight="1">
      <c r="A94" s="37"/>
      <c r="B94" s="38"/>
      <c r="C94" s="178" t="s">
        <v>278</v>
      </c>
      <c r="D94" s="178" t="s">
        <v>240</v>
      </c>
      <c r="E94" s="179" t="s">
        <v>1429</v>
      </c>
      <c r="F94" s="180" t="s">
        <v>1518</v>
      </c>
      <c r="G94" s="181" t="s">
        <v>363</v>
      </c>
      <c r="H94" s="182">
        <v>5</v>
      </c>
      <c r="I94" s="183"/>
      <c r="J94" s="184">
        <f>ROUND(I94*H94,2)</f>
        <v>0</v>
      </c>
      <c r="K94" s="180" t="s">
        <v>21</v>
      </c>
      <c r="L94" s="42"/>
      <c r="M94" s="185" t="s">
        <v>21</v>
      </c>
      <c r="N94" s="186" t="s">
        <v>44</v>
      </c>
      <c r="O94" s="67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9" t="s">
        <v>665</v>
      </c>
      <c r="AT94" s="189" t="s">
        <v>240</v>
      </c>
      <c r="AU94" s="189" t="s">
        <v>83</v>
      </c>
      <c r="AY94" s="20" t="s">
        <v>238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20" t="s">
        <v>81</v>
      </c>
      <c r="BK94" s="190">
        <f>ROUND(I94*H94,2)</f>
        <v>0</v>
      </c>
      <c r="BL94" s="20" t="s">
        <v>665</v>
      </c>
      <c r="BM94" s="189" t="s">
        <v>1519</v>
      </c>
    </row>
    <row r="95" spans="1:65" s="2" customFormat="1" ht="16.5" customHeight="1">
      <c r="A95" s="37"/>
      <c r="B95" s="38"/>
      <c r="C95" s="178" t="s">
        <v>285</v>
      </c>
      <c r="D95" s="178" t="s">
        <v>240</v>
      </c>
      <c r="E95" s="179" t="s">
        <v>1432</v>
      </c>
      <c r="F95" s="180" t="s">
        <v>1520</v>
      </c>
      <c r="G95" s="181" t="s">
        <v>363</v>
      </c>
      <c r="H95" s="182">
        <v>5</v>
      </c>
      <c r="I95" s="183"/>
      <c r="J95" s="184">
        <f>ROUND(I95*H95,2)</f>
        <v>0</v>
      </c>
      <c r="K95" s="180" t="s">
        <v>21</v>
      </c>
      <c r="L95" s="42"/>
      <c r="M95" s="185" t="s">
        <v>21</v>
      </c>
      <c r="N95" s="186" t="s">
        <v>44</v>
      </c>
      <c r="O95" s="67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9" t="s">
        <v>665</v>
      </c>
      <c r="AT95" s="189" t="s">
        <v>240</v>
      </c>
      <c r="AU95" s="189" t="s">
        <v>83</v>
      </c>
      <c r="AY95" s="20" t="s">
        <v>238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20" t="s">
        <v>81</v>
      </c>
      <c r="BK95" s="190">
        <f>ROUND(I95*H95,2)</f>
        <v>0</v>
      </c>
      <c r="BL95" s="20" t="s">
        <v>665</v>
      </c>
      <c r="BM95" s="189" t="s">
        <v>1521</v>
      </c>
    </row>
    <row r="96" spans="1:65" s="12" customFormat="1" ht="22.9" customHeight="1">
      <c r="B96" s="162"/>
      <c r="C96" s="163"/>
      <c r="D96" s="164" t="s">
        <v>72</v>
      </c>
      <c r="E96" s="176" t="s">
        <v>1522</v>
      </c>
      <c r="F96" s="176" t="s">
        <v>1523</v>
      </c>
      <c r="G96" s="163"/>
      <c r="H96" s="163"/>
      <c r="I96" s="166"/>
      <c r="J96" s="177">
        <f>BK96</f>
        <v>0</v>
      </c>
      <c r="K96" s="163"/>
      <c r="L96" s="168"/>
      <c r="M96" s="169"/>
      <c r="N96" s="170"/>
      <c r="O96" s="170"/>
      <c r="P96" s="171">
        <f>SUM(P97:P98)</f>
        <v>0</v>
      </c>
      <c r="Q96" s="170"/>
      <c r="R96" s="171">
        <f>SUM(R97:R98)</f>
        <v>0</v>
      </c>
      <c r="S96" s="170"/>
      <c r="T96" s="172">
        <f>SUM(T97:T98)</f>
        <v>0</v>
      </c>
      <c r="AR96" s="173" t="s">
        <v>81</v>
      </c>
      <c r="AT96" s="174" t="s">
        <v>72</v>
      </c>
      <c r="AU96" s="174" t="s">
        <v>81</v>
      </c>
      <c r="AY96" s="173" t="s">
        <v>238</v>
      </c>
      <c r="BK96" s="175">
        <f>SUM(BK97:BK98)</f>
        <v>0</v>
      </c>
    </row>
    <row r="97" spans="1:65" s="2" customFormat="1" ht="24.2" customHeight="1">
      <c r="A97" s="37"/>
      <c r="B97" s="38"/>
      <c r="C97" s="178" t="s">
        <v>297</v>
      </c>
      <c r="D97" s="178" t="s">
        <v>240</v>
      </c>
      <c r="E97" s="179" t="s">
        <v>1460</v>
      </c>
      <c r="F97" s="180" t="s">
        <v>1524</v>
      </c>
      <c r="G97" s="181" t="s">
        <v>363</v>
      </c>
      <c r="H97" s="182">
        <v>1</v>
      </c>
      <c r="I97" s="183"/>
      <c r="J97" s="184">
        <f>ROUND(I97*H97,2)</f>
        <v>0</v>
      </c>
      <c r="K97" s="180" t="s">
        <v>21</v>
      </c>
      <c r="L97" s="42"/>
      <c r="M97" s="185" t="s">
        <v>21</v>
      </c>
      <c r="N97" s="186" t="s">
        <v>44</v>
      </c>
      <c r="O97" s="67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9" t="s">
        <v>665</v>
      </c>
      <c r="AT97" s="189" t="s">
        <v>240</v>
      </c>
      <c r="AU97" s="189" t="s">
        <v>83</v>
      </c>
      <c r="AY97" s="20" t="s">
        <v>238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20" t="s">
        <v>81</v>
      </c>
      <c r="BK97" s="190">
        <f>ROUND(I97*H97,2)</f>
        <v>0</v>
      </c>
      <c r="BL97" s="20" t="s">
        <v>665</v>
      </c>
      <c r="BM97" s="189" t="s">
        <v>1525</v>
      </c>
    </row>
    <row r="98" spans="1:65" s="2" customFormat="1" ht="16.5" customHeight="1">
      <c r="A98" s="37"/>
      <c r="B98" s="38"/>
      <c r="C98" s="178" t="s">
        <v>303</v>
      </c>
      <c r="D98" s="178" t="s">
        <v>240</v>
      </c>
      <c r="E98" s="179" t="s">
        <v>1526</v>
      </c>
      <c r="F98" s="180" t="s">
        <v>1527</v>
      </c>
      <c r="G98" s="181" t="s">
        <v>363</v>
      </c>
      <c r="H98" s="182">
        <v>5</v>
      </c>
      <c r="I98" s="183"/>
      <c r="J98" s="184">
        <f>ROUND(I98*H98,2)</f>
        <v>0</v>
      </c>
      <c r="K98" s="180" t="s">
        <v>21</v>
      </c>
      <c r="L98" s="42"/>
      <c r="M98" s="185" t="s">
        <v>21</v>
      </c>
      <c r="N98" s="186" t="s">
        <v>44</v>
      </c>
      <c r="O98" s="67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9" t="s">
        <v>665</v>
      </c>
      <c r="AT98" s="189" t="s">
        <v>240</v>
      </c>
      <c r="AU98" s="189" t="s">
        <v>83</v>
      </c>
      <c r="AY98" s="20" t="s">
        <v>238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20" t="s">
        <v>81</v>
      </c>
      <c r="BK98" s="190">
        <f>ROUND(I98*H98,2)</f>
        <v>0</v>
      </c>
      <c r="BL98" s="20" t="s">
        <v>665</v>
      </c>
      <c r="BM98" s="189" t="s">
        <v>1528</v>
      </c>
    </row>
    <row r="99" spans="1:65" s="12" customFormat="1" ht="22.9" customHeight="1">
      <c r="B99" s="162"/>
      <c r="C99" s="163"/>
      <c r="D99" s="164" t="s">
        <v>72</v>
      </c>
      <c r="E99" s="176" t="s">
        <v>1529</v>
      </c>
      <c r="F99" s="176" t="s">
        <v>1459</v>
      </c>
      <c r="G99" s="163"/>
      <c r="H99" s="163"/>
      <c r="I99" s="166"/>
      <c r="J99" s="177">
        <f>BK99</f>
        <v>0</v>
      </c>
      <c r="K99" s="163"/>
      <c r="L99" s="168"/>
      <c r="M99" s="169"/>
      <c r="N99" s="170"/>
      <c r="O99" s="170"/>
      <c r="P99" s="171">
        <f>P100</f>
        <v>0</v>
      </c>
      <c r="Q99" s="170"/>
      <c r="R99" s="171">
        <f>R100</f>
        <v>0</v>
      </c>
      <c r="S99" s="170"/>
      <c r="T99" s="172">
        <f>T100</f>
        <v>0</v>
      </c>
      <c r="AR99" s="173" t="s">
        <v>81</v>
      </c>
      <c r="AT99" s="174" t="s">
        <v>72</v>
      </c>
      <c r="AU99" s="174" t="s">
        <v>81</v>
      </c>
      <c r="AY99" s="173" t="s">
        <v>238</v>
      </c>
      <c r="BK99" s="175">
        <f>BK100</f>
        <v>0</v>
      </c>
    </row>
    <row r="100" spans="1:65" s="2" customFormat="1" ht="16.5" customHeight="1">
      <c r="A100" s="37"/>
      <c r="B100" s="38"/>
      <c r="C100" s="178" t="s">
        <v>308</v>
      </c>
      <c r="D100" s="178" t="s">
        <v>240</v>
      </c>
      <c r="E100" s="179" t="s">
        <v>1465</v>
      </c>
      <c r="F100" s="180" t="s">
        <v>1461</v>
      </c>
      <c r="G100" s="181" t="s">
        <v>145</v>
      </c>
      <c r="H100" s="182">
        <v>60</v>
      </c>
      <c r="I100" s="183"/>
      <c r="J100" s="184">
        <f>ROUND(I100*H100,2)</f>
        <v>0</v>
      </c>
      <c r="K100" s="180" t="s">
        <v>21</v>
      </c>
      <c r="L100" s="42"/>
      <c r="M100" s="185" t="s">
        <v>21</v>
      </c>
      <c r="N100" s="186" t="s">
        <v>44</v>
      </c>
      <c r="O100" s="67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9" t="s">
        <v>665</v>
      </c>
      <c r="AT100" s="189" t="s">
        <v>240</v>
      </c>
      <c r="AU100" s="189" t="s">
        <v>83</v>
      </c>
      <c r="AY100" s="20" t="s">
        <v>238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20" t="s">
        <v>81</v>
      </c>
      <c r="BK100" s="190">
        <f>ROUND(I100*H100,2)</f>
        <v>0</v>
      </c>
      <c r="BL100" s="20" t="s">
        <v>665</v>
      </c>
      <c r="BM100" s="189" t="s">
        <v>1530</v>
      </c>
    </row>
    <row r="101" spans="1:65" s="12" customFormat="1" ht="22.9" customHeight="1">
      <c r="B101" s="162"/>
      <c r="C101" s="163"/>
      <c r="D101" s="164" t="s">
        <v>72</v>
      </c>
      <c r="E101" s="176" t="s">
        <v>1531</v>
      </c>
      <c r="F101" s="176" t="s">
        <v>1532</v>
      </c>
      <c r="G101" s="163"/>
      <c r="H101" s="163"/>
      <c r="I101" s="166"/>
      <c r="J101" s="177">
        <f>BK101</f>
        <v>0</v>
      </c>
      <c r="K101" s="163"/>
      <c r="L101" s="168"/>
      <c r="M101" s="169"/>
      <c r="N101" s="170"/>
      <c r="O101" s="170"/>
      <c r="P101" s="171">
        <f>SUM(P102:P108)</f>
        <v>0</v>
      </c>
      <c r="Q101" s="170"/>
      <c r="R101" s="171">
        <f>SUM(R102:R108)</f>
        <v>0</v>
      </c>
      <c r="S101" s="170"/>
      <c r="T101" s="172">
        <f>SUM(T102:T108)</f>
        <v>0</v>
      </c>
      <c r="AR101" s="173" t="s">
        <v>81</v>
      </c>
      <c r="AT101" s="174" t="s">
        <v>72</v>
      </c>
      <c r="AU101" s="174" t="s">
        <v>81</v>
      </c>
      <c r="AY101" s="173" t="s">
        <v>238</v>
      </c>
      <c r="BK101" s="175">
        <f>SUM(BK102:BK108)</f>
        <v>0</v>
      </c>
    </row>
    <row r="102" spans="1:65" s="2" customFormat="1" ht="16.5" customHeight="1">
      <c r="A102" s="37"/>
      <c r="B102" s="38"/>
      <c r="C102" s="178" t="s">
        <v>313</v>
      </c>
      <c r="D102" s="178" t="s">
        <v>240</v>
      </c>
      <c r="E102" s="179" t="s">
        <v>1477</v>
      </c>
      <c r="F102" s="180" t="s">
        <v>1533</v>
      </c>
      <c r="G102" s="181" t="s">
        <v>1534</v>
      </c>
      <c r="H102" s="182">
        <v>24</v>
      </c>
      <c r="I102" s="183"/>
      <c r="J102" s="184">
        <f t="shared" ref="J102:J108" si="0">ROUND(I102*H102,2)</f>
        <v>0</v>
      </c>
      <c r="K102" s="180" t="s">
        <v>21</v>
      </c>
      <c r="L102" s="42"/>
      <c r="M102" s="185" t="s">
        <v>21</v>
      </c>
      <c r="N102" s="186" t="s">
        <v>44</v>
      </c>
      <c r="O102" s="67"/>
      <c r="P102" s="187">
        <f t="shared" ref="P102:P108" si="1">O102*H102</f>
        <v>0</v>
      </c>
      <c r="Q102" s="187">
        <v>0</v>
      </c>
      <c r="R102" s="187">
        <f t="shared" ref="R102:R108" si="2">Q102*H102</f>
        <v>0</v>
      </c>
      <c r="S102" s="187">
        <v>0</v>
      </c>
      <c r="T102" s="188">
        <f t="shared" ref="T102:T108" si="3"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9" t="s">
        <v>665</v>
      </c>
      <c r="AT102" s="189" t="s">
        <v>240</v>
      </c>
      <c r="AU102" s="189" t="s">
        <v>83</v>
      </c>
      <c r="AY102" s="20" t="s">
        <v>238</v>
      </c>
      <c r="BE102" s="190">
        <f t="shared" ref="BE102:BE108" si="4">IF(N102="základní",J102,0)</f>
        <v>0</v>
      </c>
      <c r="BF102" s="190">
        <f t="shared" ref="BF102:BF108" si="5">IF(N102="snížená",J102,0)</f>
        <v>0</v>
      </c>
      <c r="BG102" s="190">
        <f t="shared" ref="BG102:BG108" si="6">IF(N102="zákl. přenesená",J102,0)</f>
        <v>0</v>
      </c>
      <c r="BH102" s="190">
        <f t="shared" ref="BH102:BH108" si="7">IF(N102="sníž. přenesená",J102,0)</f>
        <v>0</v>
      </c>
      <c r="BI102" s="190">
        <f t="shared" ref="BI102:BI108" si="8">IF(N102="nulová",J102,0)</f>
        <v>0</v>
      </c>
      <c r="BJ102" s="20" t="s">
        <v>81</v>
      </c>
      <c r="BK102" s="190">
        <f t="shared" ref="BK102:BK108" si="9">ROUND(I102*H102,2)</f>
        <v>0</v>
      </c>
      <c r="BL102" s="20" t="s">
        <v>665</v>
      </c>
      <c r="BM102" s="189" t="s">
        <v>1535</v>
      </c>
    </row>
    <row r="103" spans="1:65" s="2" customFormat="1" ht="16.5" customHeight="1">
      <c r="A103" s="37"/>
      <c r="B103" s="38"/>
      <c r="C103" s="178" t="s">
        <v>318</v>
      </c>
      <c r="D103" s="178" t="s">
        <v>240</v>
      </c>
      <c r="E103" s="179" t="s">
        <v>1480</v>
      </c>
      <c r="F103" s="180" t="s">
        <v>1536</v>
      </c>
      <c r="G103" s="181" t="s">
        <v>1122</v>
      </c>
      <c r="H103" s="182">
        <v>1</v>
      </c>
      <c r="I103" s="183"/>
      <c r="J103" s="184">
        <f t="shared" si="0"/>
        <v>0</v>
      </c>
      <c r="K103" s="180" t="s">
        <v>21</v>
      </c>
      <c r="L103" s="42"/>
      <c r="M103" s="185" t="s">
        <v>21</v>
      </c>
      <c r="N103" s="186" t="s">
        <v>44</v>
      </c>
      <c r="O103" s="67"/>
      <c r="P103" s="187">
        <f t="shared" si="1"/>
        <v>0</v>
      </c>
      <c r="Q103" s="187">
        <v>0</v>
      </c>
      <c r="R103" s="187">
        <f t="shared" si="2"/>
        <v>0</v>
      </c>
      <c r="S103" s="187">
        <v>0</v>
      </c>
      <c r="T103" s="188">
        <f t="shared" si="3"/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9" t="s">
        <v>665</v>
      </c>
      <c r="AT103" s="189" t="s">
        <v>240</v>
      </c>
      <c r="AU103" s="189" t="s">
        <v>83</v>
      </c>
      <c r="AY103" s="20" t="s">
        <v>238</v>
      </c>
      <c r="BE103" s="190">
        <f t="shared" si="4"/>
        <v>0</v>
      </c>
      <c r="BF103" s="190">
        <f t="shared" si="5"/>
        <v>0</v>
      </c>
      <c r="BG103" s="190">
        <f t="shared" si="6"/>
        <v>0</v>
      </c>
      <c r="BH103" s="190">
        <f t="shared" si="7"/>
        <v>0</v>
      </c>
      <c r="BI103" s="190">
        <f t="shared" si="8"/>
        <v>0</v>
      </c>
      <c r="BJ103" s="20" t="s">
        <v>81</v>
      </c>
      <c r="BK103" s="190">
        <f t="shared" si="9"/>
        <v>0</v>
      </c>
      <c r="BL103" s="20" t="s">
        <v>665</v>
      </c>
      <c r="BM103" s="189" t="s">
        <v>1537</v>
      </c>
    </row>
    <row r="104" spans="1:65" s="2" customFormat="1" ht="16.5" customHeight="1">
      <c r="A104" s="37"/>
      <c r="B104" s="38"/>
      <c r="C104" s="178" t="s">
        <v>323</v>
      </c>
      <c r="D104" s="178" t="s">
        <v>240</v>
      </c>
      <c r="E104" s="179" t="s">
        <v>1483</v>
      </c>
      <c r="F104" s="180" t="s">
        <v>1484</v>
      </c>
      <c r="G104" s="181" t="s">
        <v>1122</v>
      </c>
      <c r="H104" s="182">
        <v>1</v>
      </c>
      <c r="I104" s="183"/>
      <c r="J104" s="184">
        <f t="shared" si="0"/>
        <v>0</v>
      </c>
      <c r="K104" s="180" t="s">
        <v>21</v>
      </c>
      <c r="L104" s="42"/>
      <c r="M104" s="185" t="s">
        <v>21</v>
      </c>
      <c r="N104" s="186" t="s">
        <v>44</v>
      </c>
      <c r="O104" s="67"/>
      <c r="P104" s="187">
        <f t="shared" si="1"/>
        <v>0</v>
      </c>
      <c r="Q104" s="187">
        <v>0</v>
      </c>
      <c r="R104" s="187">
        <f t="shared" si="2"/>
        <v>0</v>
      </c>
      <c r="S104" s="187">
        <v>0</v>
      </c>
      <c r="T104" s="188">
        <f t="shared" si="3"/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9" t="s">
        <v>665</v>
      </c>
      <c r="AT104" s="189" t="s">
        <v>240</v>
      </c>
      <c r="AU104" s="189" t="s">
        <v>83</v>
      </c>
      <c r="AY104" s="20" t="s">
        <v>238</v>
      </c>
      <c r="BE104" s="190">
        <f t="shared" si="4"/>
        <v>0</v>
      </c>
      <c r="BF104" s="190">
        <f t="shared" si="5"/>
        <v>0</v>
      </c>
      <c r="BG104" s="190">
        <f t="shared" si="6"/>
        <v>0</v>
      </c>
      <c r="BH104" s="190">
        <f t="shared" si="7"/>
        <v>0</v>
      </c>
      <c r="BI104" s="190">
        <f t="shared" si="8"/>
        <v>0</v>
      </c>
      <c r="BJ104" s="20" t="s">
        <v>81</v>
      </c>
      <c r="BK104" s="190">
        <f t="shared" si="9"/>
        <v>0</v>
      </c>
      <c r="BL104" s="20" t="s">
        <v>665</v>
      </c>
      <c r="BM104" s="189" t="s">
        <v>1538</v>
      </c>
    </row>
    <row r="105" spans="1:65" s="2" customFormat="1" ht="16.5" customHeight="1">
      <c r="A105" s="37"/>
      <c r="B105" s="38"/>
      <c r="C105" s="178" t="s">
        <v>329</v>
      </c>
      <c r="D105" s="178" t="s">
        <v>240</v>
      </c>
      <c r="E105" s="179" t="s">
        <v>1486</v>
      </c>
      <c r="F105" s="180" t="s">
        <v>1539</v>
      </c>
      <c r="G105" s="181" t="s">
        <v>1122</v>
      </c>
      <c r="H105" s="182">
        <v>5</v>
      </c>
      <c r="I105" s="183"/>
      <c r="J105" s="184">
        <f t="shared" si="0"/>
        <v>0</v>
      </c>
      <c r="K105" s="180" t="s">
        <v>21</v>
      </c>
      <c r="L105" s="42"/>
      <c r="M105" s="185" t="s">
        <v>21</v>
      </c>
      <c r="N105" s="186" t="s">
        <v>44</v>
      </c>
      <c r="O105" s="67"/>
      <c r="P105" s="187">
        <f t="shared" si="1"/>
        <v>0</v>
      </c>
      <c r="Q105" s="187">
        <v>0</v>
      </c>
      <c r="R105" s="187">
        <f t="shared" si="2"/>
        <v>0</v>
      </c>
      <c r="S105" s="187">
        <v>0</v>
      </c>
      <c r="T105" s="188">
        <f t="shared" si="3"/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9" t="s">
        <v>665</v>
      </c>
      <c r="AT105" s="189" t="s">
        <v>240</v>
      </c>
      <c r="AU105" s="189" t="s">
        <v>83</v>
      </c>
      <c r="AY105" s="20" t="s">
        <v>238</v>
      </c>
      <c r="BE105" s="190">
        <f t="shared" si="4"/>
        <v>0</v>
      </c>
      <c r="BF105" s="190">
        <f t="shared" si="5"/>
        <v>0</v>
      </c>
      <c r="BG105" s="190">
        <f t="shared" si="6"/>
        <v>0</v>
      </c>
      <c r="BH105" s="190">
        <f t="shared" si="7"/>
        <v>0</v>
      </c>
      <c r="BI105" s="190">
        <f t="shared" si="8"/>
        <v>0</v>
      </c>
      <c r="BJ105" s="20" t="s">
        <v>81</v>
      </c>
      <c r="BK105" s="190">
        <f t="shared" si="9"/>
        <v>0</v>
      </c>
      <c r="BL105" s="20" t="s">
        <v>665</v>
      </c>
      <c r="BM105" s="189" t="s">
        <v>1540</v>
      </c>
    </row>
    <row r="106" spans="1:65" s="2" customFormat="1" ht="16.5" customHeight="1">
      <c r="A106" s="37"/>
      <c r="B106" s="38"/>
      <c r="C106" s="178" t="s">
        <v>335</v>
      </c>
      <c r="D106" s="178" t="s">
        <v>240</v>
      </c>
      <c r="E106" s="179" t="s">
        <v>1489</v>
      </c>
      <c r="F106" s="180" t="s">
        <v>1493</v>
      </c>
      <c r="G106" s="181" t="s">
        <v>1494</v>
      </c>
      <c r="H106" s="182">
        <v>50</v>
      </c>
      <c r="I106" s="183"/>
      <c r="J106" s="184">
        <f t="shared" si="0"/>
        <v>0</v>
      </c>
      <c r="K106" s="180" t="s">
        <v>21</v>
      </c>
      <c r="L106" s="42"/>
      <c r="M106" s="185" t="s">
        <v>21</v>
      </c>
      <c r="N106" s="186" t="s">
        <v>44</v>
      </c>
      <c r="O106" s="67"/>
      <c r="P106" s="187">
        <f t="shared" si="1"/>
        <v>0</v>
      </c>
      <c r="Q106" s="187">
        <v>0</v>
      </c>
      <c r="R106" s="187">
        <f t="shared" si="2"/>
        <v>0</v>
      </c>
      <c r="S106" s="187">
        <v>0</v>
      </c>
      <c r="T106" s="188">
        <f t="shared" si="3"/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9" t="s">
        <v>665</v>
      </c>
      <c r="AT106" s="189" t="s">
        <v>240</v>
      </c>
      <c r="AU106" s="189" t="s">
        <v>83</v>
      </c>
      <c r="AY106" s="20" t="s">
        <v>238</v>
      </c>
      <c r="BE106" s="190">
        <f t="shared" si="4"/>
        <v>0</v>
      </c>
      <c r="BF106" s="190">
        <f t="shared" si="5"/>
        <v>0</v>
      </c>
      <c r="BG106" s="190">
        <f t="shared" si="6"/>
        <v>0</v>
      </c>
      <c r="BH106" s="190">
        <f t="shared" si="7"/>
        <v>0</v>
      </c>
      <c r="BI106" s="190">
        <f t="shared" si="8"/>
        <v>0</v>
      </c>
      <c r="BJ106" s="20" t="s">
        <v>81</v>
      </c>
      <c r="BK106" s="190">
        <f t="shared" si="9"/>
        <v>0</v>
      </c>
      <c r="BL106" s="20" t="s">
        <v>665</v>
      </c>
      <c r="BM106" s="189" t="s">
        <v>1541</v>
      </c>
    </row>
    <row r="107" spans="1:65" s="2" customFormat="1" ht="49.15" customHeight="1">
      <c r="A107" s="37"/>
      <c r="B107" s="38"/>
      <c r="C107" s="178" t="s">
        <v>8</v>
      </c>
      <c r="D107" s="178" t="s">
        <v>240</v>
      </c>
      <c r="E107" s="179" t="s">
        <v>1492</v>
      </c>
      <c r="F107" s="180" t="s">
        <v>1542</v>
      </c>
      <c r="G107" s="181" t="s">
        <v>1122</v>
      </c>
      <c r="H107" s="182">
        <v>1</v>
      </c>
      <c r="I107" s="183"/>
      <c r="J107" s="184">
        <f t="shared" si="0"/>
        <v>0</v>
      </c>
      <c r="K107" s="180" t="s">
        <v>21</v>
      </c>
      <c r="L107" s="42"/>
      <c r="M107" s="185" t="s">
        <v>21</v>
      </c>
      <c r="N107" s="186" t="s">
        <v>44</v>
      </c>
      <c r="O107" s="67"/>
      <c r="P107" s="187">
        <f t="shared" si="1"/>
        <v>0</v>
      </c>
      <c r="Q107" s="187">
        <v>0</v>
      </c>
      <c r="R107" s="187">
        <f t="shared" si="2"/>
        <v>0</v>
      </c>
      <c r="S107" s="187">
        <v>0</v>
      </c>
      <c r="T107" s="188">
        <f t="shared" si="3"/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9" t="s">
        <v>665</v>
      </c>
      <c r="AT107" s="189" t="s">
        <v>240</v>
      </c>
      <c r="AU107" s="189" t="s">
        <v>83</v>
      </c>
      <c r="AY107" s="20" t="s">
        <v>238</v>
      </c>
      <c r="BE107" s="190">
        <f t="shared" si="4"/>
        <v>0</v>
      </c>
      <c r="BF107" s="190">
        <f t="shared" si="5"/>
        <v>0</v>
      </c>
      <c r="BG107" s="190">
        <f t="shared" si="6"/>
        <v>0</v>
      </c>
      <c r="BH107" s="190">
        <f t="shared" si="7"/>
        <v>0</v>
      </c>
      <c r="BI107" s="190">
        <f t="shared" si="8"/>
        <v>0</v>
      </c>
      <c r="BJ107" s="20" t="s">
        <v>81</v>
      </c>
      <c r="BK107" s="190">
        <f t="shared" si="9"/>
        <v>0</v>
      </c>
      <c r="BL107" s="20" t="s">
        <v>665</v>
      </c>
      <c r="BM107" s="189" t="s">
        <v>1543</v>
      </c>
    </row>
    <row r="108" spans="1:65" s="2" customFormat="1" ht="37.9" customHeight="1">
      <c r="A108" s="37"/>
      <c r="B108" s="38"/>
      <c r="C108" s="178" t="s">
        <v>344</v>
      </c>
      <c r="D108" s="178" t="s">
        <v>240</v>
      </c>
      <c r="E108" s="179" t="s">
        <v>1544</v>
      </c>
      <c r="F108" s="180" t="s">
        <v>1545</v>
      </c>
      <c r="G108" s="181" t="s">
        <v>1122</v>
      </c>
      <c r="H108" s="182">
        <v>1</v>
      </c>
      <c r="I108" s="183"/>
      <c r="J108" s="184">
        <f t="shared" si="0"/>
        <v>0</v>
      </c>
      <c r="K108" s="180" t="s">
        <v>21</v>
      </c>
      <c r="L108" s="42"/>
      <c r="M108" s="185" t="s">
        <v>21</v>
      </c>
      <c r="N108" s="186" t="s">
        <v>44</v>
      </c>
      <c r="O108" s="67"/>
      <c r="P108" s="187">
        <f t="shared" si="1"/>
        <v>0</v>
      </c>
      <c r="Q108" s="187">
        <v>0</v>
      </c>
      <c r="R108" s="187">
        <f t="shared" si="2"/>
        <v>0</v>
      </c>
      <c r="S108" s="187">
        <v>0</v>
      </c>
      <c r="T108" s="188">
        <f t="shared" si="3"/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9" t="s">
        <v>665</v>
      </c>
      <c r="AT108" s="189" t="s">
        <v>240</v>
      </c>
      <c r="AU108" s="189" t="s">
        <v>83</v>
      </c>
      <c r="AY108" s="20" t="s">
        <v>238</v>
      </c>
      <c r="BE108" s="190">
        <f t="shared" si="4"/>
        <v>0</v>
      </c>
      <c r="BF108" s="190">
        <f t="shared" si="5"/>
        <v>0</v>
      </c>
      <c r="BG108" s="190">
        <f t="shared" si="6"/>
        <v>0</v>
      </c>
      <c r="BH108" s="190">
        <f t="shared" si="7"/>
        <v>0</v>
      </c>
      <c r="BI108" s="190">
        <f t="shared" si="8"/>
        <v>0</v>
      </c>
      <c r="BJ108" s="20" t="s">
        <v>81</v>
      </c>
      <c r="BK108" s="190">
        <f t="shared" si="9"/>
        <v>0</v>
      </c>
      <c r="BL108" s="20" t="s">
        <v>665</v>
      </c>
      <c r="BM108" s="189" t="s">
        <v>1546</v>
      </c>
    </row>
    <row r="109" spans="1:65" s="12" customFormat="1" ht="22.9" customHeight="1">
      <c r="B109" s="162"/>
      <c r="C109" s="163"/>
      <c r="D109" s="164" t="s">
        <v>72</v>
      </c>
      <c r="E109" s="176" t="s">
        <v>1547</v>
      </c>
      <c r="F109" s="176" t="s">
        <v>1548</v>
      </c>
      <c r="G109" s="163"/>
      <c r="H109" s="163"/>
      <c r="I109" s="166"/>
      <c r="J109" s="177">
        <f>BK109</f>
        <v>0</v>
      </c>
      <c r="K109" s="163"/>
      <c r="L109" s="168"/>
      <c r="M109" s="169"/>
      <c r="N109" s="170"/>
      <c r="O109" s="170"/>
      <c r="P109" s="171">
        <f>P110</f>
        <v>0</v>
      </c>
      <c r="Q109" s="170"/>
      <c r="R109" s="171">
        <f>R110</f>
        <v>0</v>
      </c>
      <c r="S109" s="170"/>
      <c r="T109" s="172">
        <f>T110</f>
        <v>0</v>
      </c>
      <c r="AR109" s="173" t="s">
        <v>81</v>
      </c>
      <c r="AT109" s="174" t="s">
        <v>72</v>
      </c>
      <c r="AU109" s="174" t="s">
        <v>81</v>
      </c>
      <c r="AY109" s="173" t="s">
        <v>238</v>
      </c>
      <c r="BK109" s="175">
        <f>BK110</f>
        <v>0</v>
      </c>
    </row>
    <row r="110" spans="1:65" s="2" customFormat="1" ht="16.5" customHeight="1">
      <c r="A110" s="37"/>
      <c r="B110" s="38"/>
      <c r="C110" s="178" t="s">
        <v>353</v>
      </c>
      <c r="D110" s="178" t="s">
        <v>240</v>
      </c>
      <c r="E110" s="179" t="s">
        <v>1549</v>
      </c>
      <c r="F110" s="180" t="s">
        <v>1550</v>
      </c>
      <c r="G110" s="181" t="s">
        <v>1167</v>
      </c>
      <c r="H110" s="251"/>
      <c r="I110" s="183"/>
      <c r="J110" s="184">
        <f>ROUND(I110*H110,2)</f>
        <v>0</v>
      </c>
      <c r="K110" s="180" t="s">
        <v>21</v>
      </c>
      <c r="L110" s="42"/>
      <c r="M110" s="255" t="s">
        <v>21</v>
      </c>
      <c r="N110" s="256" t="s">
        <v>44</v>
      </c>
      <c r="O110" s="257"/>
      <c r="P110" s="258">
        <f>O110*H110</f>
        <v>0</v>
      </c>
      <c r="Q110" s="258">
        <v>0</v>
      </c>
      <c r="R110" s="258">
        <f>Q110*H110</f>
        <v>0</v>
      </c>
      <c r="S110" s="258">
        <v>0</v>
      </c>
      <c r="T110" s="25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9" t="s">
        <v>665</v>
      </c>
      <c r="AT110" s="189" t="s">
        <v>240</v>
      </c>
      <c r="AU110" s="189" t="s">
        <v>83</v>
      </c>
      <c r="AY110" s="20" t="s">
        <v>238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20" t="s">
        <v>81</v>
      </c>
      <c r="BK110" s="190">
        <f>ROUND(I110*H110,2)</f>
        <v>0</v>
      </c>
      <c r="BL110" s="20" t="s">
        <v>665</v>
      </c>
      <c r="BM110" s="189" t="s">
        <v>1551</v>
      </c>
    </row>
    <row r="111" spans="1:65" s="2" customFormat="1" ht="6.95" customHeight="1">
      <c r="A111" s="37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2"/>
      <c r="M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</sheetData>
  <sheetProtection algorithmName="SHA-512" hashValue="hHcDR4cop3Tn63c3fBprY9qfrGUQA45SbLsrc+IkOWsOryO+WhwtF4zoWO0KsVDPK7qKp1jGpmB9uad85X67zg==" saltValue="hqgX4659wuLPss449Xpq8j1u0FQI9RU1rHvpgQzV2ZjiVt1kHPEaz//C40QoB/NdLC5m48Ezd3m/E6l7DpmqJg==" spinCount="100000" sheet="1" objects="1" scenarios="1" formatColumns="0" formatRows="0" autoFilter="0"/>
  <autoFilter ref="C85:K11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view="pageBreakPreview" topLeftCell="A104" zoomScale="60" zoomScaleNormal="100" workbookViewId="0">
      <selection activeCell="I124" sqref="I124"/>
    </sheetView>
  </sheetViews>
  <sheetFormatPr defaultRowHeight="11.25"/>
  <cols>
    <col min="1" max="1" width="8.33203125" style="367" customWidth="1"/>
    <col min="2" max="2" width="1.1640625" style="367" customWidth="1"/>
    <col min="3" max="3" width="4.1640625" style="367" customWidth="1"/>
    <col min="4" max="4" width="4.33203125" style="367" customWidth="1"/>
    <col min="5" max="5" width="17.1640625" style="367" customWidth="1"/>
    <col min="6" max="6" width="50.83203125" style="367" customWidth="1"/>
    <col min="7" max="7" width="7.5" style="367" customWidth="1"/>
    <col min="8" max="8" width="14" style="367" customWidth="1"/>
    <col min="9" max="9" width="15.83203125" style="367" customWidth="1"/>
    <col min="10" max="11" width="22.33203125" style="367" customWidth="1"/>
    <col min="12" max="12" width="9.33203125" style="367" customWidth="1"/>
    <col min="13" max="13" width="10.83203125" style="367" hidden="1" customWidth="1"/>
    <col min="14" max="14" width="9.33203125" style="367" hidden="1"/>
    <col min="15" max="20" width="14.1640625" style="367" hidden="1" customWidth="1"/>
    <col min="21" max="21" width="16.33203125" style="367" hidden="1" customWidth="1"/>
    <col min="22" max="22" width="12.33203125" style="367" customWidth="1"/>
    <col min="23" max="23" width="16.33203125" style="367" customWidth="1"/>
    <col min="24" max="24" width="12.33203125" style="367" customWidth="1"/>
    <col min="25" max="25" width="15" style="367" customWidth="1"/>
    <col min="26" max="26" width="11" style="367" customWidth="1"/>
    <col min="27" max="27" width="15" style="367" customWidth="1"/>
    <col min="28" max="28" width="16.33203125" style="367" customWidth="1"/>
    <col min="29" max="29" width="11" style="367" customWidth="1"/>
    <col min="30" max="30" width="15" style="367" customWidth="1"/>
    <col min="31" max="31" width="16.33203125" style="367" customWidth="1"/>
    <col min="32" max="43" width="9.33203125" style="367"/>
    <col min="44" max="65" width="9.33203125" style="367" hidden="1"/>
    <col min="66" max="16384" width="9.33203125" style="367"/>
  </cols>
  <sheetData>
    <row r="2" spans="1:46" ht="36.950000000000003" customHeight="1"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AT2" s="435" t="s">
        <v>92</v>
      </c>
    </row>
    <row r="3" spans="1:4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4"/>
      <c r="AT3" s="435" t="s">
        <v>83</v>
      </c>
    </row>
    <row r="4" spans="1:46" ht="24.95" customHeight="1">
      <c r="B4" s="24"/>
      <c r="D4" s="26" t="s">
        <v>108</v>
      </c>
      <c r="L4" s="24"/>
      <c r="M4" s="436" t="s">
        <v>10</v>
      </c>
      <c r="AT4" s="435" t="s">
        <v>4</v>
      </c>
    </row>
    <row r="5" spans="1:46" ht="6.95" customHeight="1">
      <c r="B5" s="24"/>
      <c r="L5" s="24"/>
    </row>
    <row r="6" spans="1:46" ht="12" customHeight="1">
      <c r="B6" s="24"/>
      <c r="D6" s="374" t="s">
        <v>16</v>
      </c>
      <c r="L6" s="24"/>
    </row>
    <row r="7" spans="1:46" ht="26.25" customHeight="1">
      <c r="B7" s="24"/>
      <c r="E7" s="417" t="str">
        <f>'Rekapitulace stavby'!K6</f>
        <v>Změna využití bytu školníka na speciálně pedagogické centrum a zateplení části objektu MŠ Parléřova</v>
      </c>
      <c r="F7" s="418"/>
      <c r="G7" s="418"/>
      <c r="H7" s="418"/>
      <c r="L7" s="24"/>
    </row>
    <row r="8" spans="1:46" s="438" customFormat="1" ht="12" customHeight="1">
      <c r="A8" s="373"/>
      <c r="B8" s="38"/>
      <c r="C8" s="373"/>
      <c r="D8" s="374" t="s">
        <v>122</v>
      </c>
      <c r="E8" s="373"/>
      <c r="F8" s="373"/>
      <c r="G8" s="373"/>
      <c r="H8" s="373"/>
      <c r="I8" s="373"/>
      <c r="J8" s="373"/>
      <c r="K8" s="373"/>
      <c r="L8" s="437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</row>
    <row r="9" spans="1:46" s="438" customFormat="1" ht="16.5" customHeight="1">
      <c r="A9" s="373"/>
      <c r="B9" s="38"/>
      <c r="C9" s="373"/>
      <c r="D9" s="373"/>
      <c r="E9" s="396" t="s">
        <v>1552</v>
      </c>
      <c r="F9" s="416"/>
      <c r="G9" s="416"/>
      <c r="H9" s="416"/>
      <c r="I9" s="373"/>
      <c r="J9" s="373"/>
      <c r="K9" s="373"/>
      <c r="L9" s="437"/>
      <c r="S9" s="373"/>
      <c r="T9" s="373"/>
      <c r="U9" s="373"/>
      <c r="V9" s="373"/>
      <c r="W9" s="373"/>
      <c r="X9" s="373"/>
      <c r="Y9" s="373"/>
      <c r="Z9" s="373"/>
      <c r="AA9" s="373"/>
      <c r="AB9" s="373"/>
      <c r="AC9" s="373"/>
      <c r="AD9" s="373"/>
      <c r="AE9" s="373"/>
    </row>
    <row r="10" spans="1:46" s="438" customFormat="1">
      <c r="A10" s="373"/>
      <c r="B10" s="38"/>
      <c r="C10" s="373"/>
      <c r="D10" s="373"/>
      <c r="E10" s="373"/>
      <c r="F10" s="373"/>
      <c r="G10" s="373"/>
      <c r="H10" s="373"/>
      <c r="I10" s="373"/>
      <c r="J10" s="373"/>
      <c r="K10" s="373"/>
      <c r="L10" s="437"/>
      <c r="S10" s="373"/>
      <c r="T10" s="373"/>
      <c r="U10" s="373"/>
      <c r="V10" s="373"/>
      <c r="W10" s="373"/>
      <c r="X10" s="373"/>
      <c r="Y10" s="373"/>
      <c r="Z10" s="373"/>
      <c r="AA10" s="373"/>
      <c r="AB10" s="373"/>
      <c r="AC10" s="373"/>
      <c r="AD10" s="373"/>
      <c r="AE10" s="373"/>
    </row>
    <row r="11" spans="1:46" s="438" customFormat="1" ht="12" customHeight="1">
      <c r="A11" s="373"/>
      <c r="B11" s="38"/>
      <c r="C11" s="373"/>
      <c r="D11" s="374" t="s">
        <v>18</v>
      </c>
      <c r="E11" s="373"/>
      <c r="F11" s="366" t="s">
        <v>19</v>
      </c>
      <c r="G11" s="373"/>
      <c r="H11" s="373"/>
      <c r="I11" s="374" t="s">
        <v>20</v>
      </c>
      <c r="J11" s="366" t="s">
        <v>21</v>
      </c>
      <c r="K11" s="373"/>
      <c r="L11" s="437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E11" s="373"/>
    </row>
    <row r="12" spans="1:46" s="438" customFormat="1" ht="12" customHeight="1">
      <c r="A12" s="373"/>
      <c r="B12" s="38"/>
      <c r="C12" s="373"/>
      <c r="D12" s="374" t="s">
        <v>22</v>
      </c>
      <c r="E12" s="373"/>
      <c r="F12" s="366" t="s">
        <v>23</v>
      </c>
      <c r="G12" s="373"/>
      <c r="H12" s="373"/>
      <c r="I12" s="374" t="s">
        <v>24</v>
      </c>
      <c r="J12" s="372" t="str">
        <f>'Rekapitulace stavby'!AN8</f>
        <v>26. 3. 2024</v>
      </c>
      <c r="K12" s="373"/>
      <c r="L12" s="437"/>
      <c r="S12" s="373"/>
      <c r="T12" s="373"/>
      <c r="U12" s="373"/>
      <c r="V12" s="373"/>
      <c r="W12" s="373"/>
      <c r="X12" s="373"/>
      <c r="Y12" s="373"/>
      <c r="Z12" s="373"/>
      <c r="AA12" s="373"/>
      <c r="AB12" s="373"/>
      <c r="AC12" s="373"/>
      <c r="AD12" s="373"/>
      <c r="AE12" s="373"/>
    </row>
    <row r="13" spans="1:46" s="438" customFormat="1" ht="10.9" customHeight="1">
      <c r="A13" s="373"/>
      <c r="B13" s="38"/>
      <c r="C13" s="373"/>
      <c r="D13" s="373"/>
      <c r="E13" s="373"/>
      <c r="F13" s="373"/>
      <c r="G13" s="373"/>
      <c r="H13" s="373"/>
      <c r="I13" s="373"/>
      <c r="J13" s="373"/>
      <c r="K13" s="373"/>
      <c r="L13" s="437"/>
      <c r="S13" s="373"/>
      <c r="T13" s="373"/>
      <c r="U13" s="373"/>
      <c r="V13" s="373"/>
      <c r="W13" s="373"/>
      <c r="X13" s="373"/>
      <c r="Y13" s="373"/>
      <c r="Z13" s="373"/>
      <c r="AA13" s="373"/>
      <c r="AB13" s="373"/>
      <c r="AC13" s="373"/>
      <c r="AD13" s="373"/>
      <c r="AE13" s="373"/>
    </row>
    <row r="14" spans="1:46" s="438" customFormat="1" ht="12" customHeight="1">
      <c r="A14" s="373"/>
      <c r="B14" s="38"/>
      <c r="C14" s="373"/>
      <c r="D14" s="374" t="s">
        <v>26</v>
      </c>
      <c r="E14" s="373"/>
      <c r="F14" s="373"/>
      <c r="G14" s="373"/>
      <c r="H14" s="373"/>
      <c r="I14" s="374" t="s">
        <v>27</v>
      </c>
      <c r="J14" s="366" t="s">
        <v>21</v>
      </c>
      <c r="K14" s="373"/>
      <c r="L14" s="437"/>
      <c r="S14" s="373"/>
      <c r="T14" s="373"/>
      <c r="U14" s="373"/>
      <c r="V14" s="373"/>
      <c r="W14" s="373"/>
      <c r="X14" s="373"/>
      <c r="Y14" s="373"/>
      <c r="Z14" s="373"/>
      <c r="AA14" s="373"/>
      <c r="AB14" s="373"/>
      <c r="AC14" s="373"/>
      <c r="AD14" s="373"/>
      <c r="AE14" s="373"/>
    </row>
    <row r="15" spans="1:46" s="438" customFormat="1" ht="18" customHeight="1">
      <c r="A15" s="373"/>
      <c r="B15" s="38"/>
      <c r="C15" s="373"/>
      <c r="D15" s="373"/>
      <c r="E15" s="366" t="s">
        <v>28</v>
      </c>
      <c r="F15" s="373"/>
      <c r="G15" s="373"/>
      <c r="H15" s="373"/>
      <c r="I15" s="374" t="s">
        <v>29</v>
      </c>
      <c r="J15" s="366" t="s">
        <v>21</v>
      </c>
      <c r="K15" s="373"/>
      <c r="L15" s="437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73"/>
    </row>
    <row r="16" spans="1:46" s="438" customFormat="1" ht="6.95" customHeight="1">
      <c r="A16" s="373"/>
      <c r="B16" s="38"/>
      <c r="C16" s="373"/>
      <c r="D16" s="373"/>
      <c r="E16" s="373"/>
      <c r="F16" s="373"/>
      <c r="G16" s="373"/>
      <c r="H16" s="373"/>
      <c r="I16" s="373"/>
      <c r="J16" s="373"/>
      <c r="K16" s="373"/>
      <c r="L16" s="437"/>
      <c r="S16" s="373"/>
      <c r="T16" s="373"/>
      <c r="U16" s="373"/>
      <c r="V16" s="373"/>
      <c r="W16" s="373"/>
      <c r="X16" s="373"/>
      <c r="Y16" s="373"/>
      <c r="Z16" s="373"/>
      <c r="AA16" s="373"/>
      <c r="AB16" s="373"/>
      <c r="AC16" s="373"/>
      <c r="AD16" s="373"/>
      <c r="AE16" s="373"/>
    </row>
    <row r="17" spans="1:31" s="438" customFormat="1" ht="12" customHeight="1">
      <c r="A17" s="373"/>
      <c r="B17" s="38"/>
      <c r="C17" s="373"/>
      <c r="D17" s="374" t="s">
        <v>30</v>
      </c>
      <c r="E17" s="373"/>
      <c r="F17" s="373"/>
      <c r="G17" s="373"/>
      <c r="H17" s="373"/>
      <c r="I17" s="374" t="s">
        <v>27</v>
      </c>
      <c r="J17" s="368" t="s">
        <v>2097</v>
      </c>
      <c r="K17" s="373"/>
      <c r="L17" s="437"/>
      <c r="S17" s="373"/>
      <c r="T17" s="373"/>
      <c r="U17" s="373"/>
      <c r="V17" s="373"/>
      <c r="W17" s="373"/>
      <c r="X17" s="373"/>
      <c r="Y17" s="373"/>
      <c r="Z17" s="373"/>
      <c r="AA17" s="373"/>
      <c r="AB17" s="373"/>
      <c r="AC17" s="373"/>
      <c r="AD17" s="373"/>
      <c r="AE17" s="373"/>
    </row>
    <row r="18" spans="1:31" s="438" customFormat="1" ht="18" customHeight="1">
      <c r="A18" s="373"/>
      <c r="B18" s="38"/>
      <c r="C18" s="373"/>
      <c r="D18" s="373"/>
      <c r="E18" s="423" t="str">
        <f>'Rekapitulace stavby'!E14</f>
        <v>Vyplň údaj</v>
      </c>
      <c r="F18" s="462"/>
      <c r="G18" s="462"/>
      <c r="H18" s="462"/>
      <c r="I18" s="374" t="s">
        <v>29</v>
      </c>
      <c r="J18" s="375" t="str">
        <f>'Rekapitulace stavby'!AN14</f>
        <v>Vyplň údaj</v>
      </c>
      <c r="K18" s="373"/>
      <c r="L18" s="437"/>
      <c r="S18" s="373"/>
      <c r="T18" s="373"/>
      <c r="U18" s="373"/>
      <c r="V18" s="373"/>
      <c r="W18" s="373"/>
      <c r="X18" s="373"/>
      <c r="Y18" s="373"/>
      <c r="Z18" s="373"/>
      <c r="AA18" s="373"/>
      <c r="AB18" s="373"/>
      <c r="AC18" s="373"/>
      <c r="AD18" s="373"/>
      <c r="AE18" s="373"/>
    </row>
    <row r="19" spans="1:31" s="438" customFormat="1" ht="6.95" customHeight="1">
      <c r="A19" s="373"/>
      <c r="B19" s="38"/>
      <c r="C19" s="373"/>
      <c r="D19" s="373"/>
      <c r="E19" s="373"/>
      <c r="F19" s="373"/>
      <c r="G19" s="373"/>
      <c r="H19" s="373"/>
      <c r="I19" s="373"/>
      <c r="J19" s="373"/>
      <c r="K19" s="373"/>
      <c r="L19" s="437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</row>
    <row r="20" spans="1:31" s="438" customFormat="1" ht="12" customHeight="1">
      <c r="A20" s="373"/>
      <c r="B20" s="38"/>
      <c r="C20" s="373"/>
      <c r="D20" s="374" t="s">
        <v>32</v>
      </c>
      <c r="E20" s="373"/>
      <c r="F20" s="373"/>
      <c r="G20" s="373"/>
      <c r="H20" s="373"/>
      <c r="I20" s="374" t="s">
        <v>27</v>
      </c>
      <c r="J20" s="366" t="s">
        <v>21</v>
      </c>
      <c r="K20" s="373"/>
      <c r="L20" s="437"/>
      <c r="S20" s="373"/>
      <c r="T20" s="373"/>
      <c r="U20" s="373"/>
      <c r="V20" s="373"/>
      <c r="W20" s="373"/>
      <c r="X20" s="373"/>
      <c r="Y20" s="373"/>
      <c r="Z20" s="373"/>
      <c r="AA20" s="373"/>
      <c r="AB20" s="373"/>
      <c r="AC20" s="373"/>
      <c r="AD20" s="373"/>
      <c r="AE20" s="373"/>
    </row>
    <row r="21" spans="1:31" s="438" customFormat="1" ht="18" customHeight="1">
      <c r="A21" s="373"/>
      <c r="B21" s="38"/>
      <c r="C21" s="373"/>
      <c r="D21" s="373"/>
      <c r="E21" s="366" t="s">
        <v>33</v>
      </c>
      <c r="F21" s="373"/>
      <c r="G21" s="373"/>
      <c r="H21" s="373"/>
      <c r="I21" s="374" t="s">
        <v>29</v>
      </c>
      <c r="J21" s="366" t="s">
        <v>21</v>
      </c>
      <c r="K21" s="373"/>
      <c r="L21" s="437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</row>
    <row r="22" spans="1:31" s="438" customFormat="1" ht="6.95" customHeight="1">
      <c r="A22" s="373"/>
      <c r="B22" s="38"/>
      <c r="C22" s="373"/>
      <c r="D22" s="373"/>
      <c r="E22" s="373"/>
      <c r="F22" s="373"/>
      <c r="G22" s="373"/>
      <c r="H22" s="373"/>
      <c r="I22" s="373"/>
      <c r="J22" s="373"/>
      <c r="K22" s="373"/>
      <c r="L22" s="437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</row>
    <row r="23" spans="1:31" s="438" customFormat="1" ht="12" customHeight="1">
      <c r="A23" s="373"/>
      <c r="B23" s="38"/>
      <c r="C23" s="373"/>
      <c r="D23" s="374" t="s">
        <v>35</v>
      </c>
      <c r="E23" s="373"/>
      <c r="F23" s="373"/>
      <c r="G23" s="373"/>
      <c r="H23" s="373"/>
      <c r="I23" s="374" t="s">
        <v>27</v>
      </c>
      <c r="J23" s="366" t="str">
        <f>IF('Rekapitulace stavby'!AN19="","",'Rekapitulace stavby'!AN19)</f>
        <v/>
      </c>
      <c r="K23" s="373"/>
      <c r="L23" s="437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</row>
    <row r="24" spans="1:31" s="438" customFormat="1" ht="18" customHeight="1">
      <c r="A24" s="373"/>
      <c r="B24" s="38"/>
      <c r="C24" s="373"/>
      <c r="D24" s="373"/>
      <c r="E24" s="366" t="str">
        <f>IF('Rekapitulace stavby'!E20="","",'Rekapitulace stavby'!E20)</f>
        <v>Tomáš Vašek, Sněhurčina 710, 460 15 Liberec 15</v>
      </c>
      <c r="F24" s="373"/>
      <c r="G24" s="373"/>
      <c r="H24" s="373"/>
      <c r="I24" s="374" t="s">
        <v>29</v>
      </c>
      <c r="J24" s="366" t="str">
        <f>IF('Rekapitulace stavby'!AN20="","",'Rekapitulace stavby'!AN20)</f>
        <v/>
      </c>
      <c r="K24" s="373"/>
      <c r="L24" s="437"/>
      <c r="S24" s="373"/>
      <c r="T24" s="373"/>
      <c r="U24" s="373"/>
      <c r="V24" s="373"/>
      <c r="W24" s="373"/>
      <c r="X24" s="373"/>
      <c r="Y24" s="373"/>
      <c r="Z24" s="373"/>
      <c r="AA24" s="373"/>
      <c r="AB24" s="373"/>
      <c r="AC24" s="373"/>
      <c r="AD24" s="373"/>
      <c r="AE24" s="373"/>
    </row>
    <row r="25" spans="1:31" s="438" customFormat="1" ht="6.95" customHeight="1">
      <c r="A25" s="373"/>
      <c r="B25" s="38"/>
      <c r="C25" s="373"/>
      <c r="D25" s="373"/>
      <c r="E25" s="373"/>
      <c r="F25" s="373"/>
      <c r="G25" s="373"/>
      <c r="H25" s="373"/>
      <c r="I25" s="373"/>
      <c r="J25" s="373"/>
      <c r="K25" s="373"/>
      <c r="L25" s="437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</row>
    <row r="26" spans="1:31" s="438" customFormat="1" ht="12" customHeight="1">
      <c r="A26" s="373"/>
      <c r="B26" s="38"/>
      <c r="C26" s="373"/>
      <c r="D26" s="374" t="s">
        <v>37</v>
      </c>
      <c r="E26" s="373"/>
      <c r="F26" s="373"/>
      <c r="G26" s="373"/>
      <c r="H26" s="373"/>
      <c r="I26" s="373"/>
      <c r="J26" s="373"/>
      <c r="K26" s="373"/>
      <c r="L26" s="437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</row>
    <row r="27" spans="1:31" s="442" customFormat="1" ht="191.25" customHeight="1">
      <c r="A27" s="439"/>
      <c r="B27" s="440"/>
      <c r="C27" s="439"/>
      <c r="D27" s="439"/>
      <c r="E27" s="415" t="s">
        <v>1553</v>
      </c>
      <c r="F27" s="415"/>
      <c r="G27" s="415"/>
      <c r="H27" s="415"/>
      <c r="I27" s="439"/>
      <c r="J27" s="439"/>
      <c r="K27" s="439"/>
      <c r="L27" s="441"/>
      <c r="S27" s="439"/>
      <c r="T27" s="439"/>
      <c r="U27" s="439"/>
      <c r="V27" s="439"/>
      <c r="W27" s="439"/>
      <c r="X27" s="439"/>
      <c r="Y27" s="439"/>
      <c r="Z27" s="439"/>
      <c r="AA27" s="439"/>
      <c r="AB27" s="439"/>
      <c r="AC27" s="439"/>
      <c r="AD27" s="439"/>
      <c r="AE27" s="439"/>
    </row>
    <row r="28" spans="1:31" s="438" customFormat="1" ht="6.95" customHeight="1">
      <c r="A28" s="373"/>
      <c r="B28" s="38"/>
      <c r="C28" s="373"/>
      <c r="D28" s="373"/>
      <c r="E28" s="373"/>
      <c r="F28" s="373"/>
      <c r="G28" s="373"/>
      <c r="H28" s="373"/>
      <c r="I28" s="373"/>
      <c r="J28" s="373"/>
      <c r="K28" s="373"/>
      <c r="L28" s="437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</row>
    <row r="29" spans="1:31" s="438" customFormat="1" ht="6.95" customHeight="1">
      <c r="A29" s="373"/>
      <c r="B29" s="38"/>
      <c r="C29" s="373"/>
      <c r="D29" s="75"/>
      <c r="E29" s="75"/>
      <c r="F29" s="75"/>
      <c r="G29" s="75"/>
      <c r="H29" s="75"/>
      <c r="I29" s="75"/>
      <c r="J29" s="75"/>
      <c r="K29" s="75"/>
      <c r="L29" s="437"/>
      <c r="S29" s="373"/>
      <c r="T29" s="373"/>
      <c r="U29" s="373"/>
      <c r="V29" s="373"/>
      <c r="W29" s="373"/>
      <c r="X29" s="373"/>
      <c r="Y29" s="373"/>
      <c r="Z29" s="373"/>
      <c r="AA29" s="373"/>
      <c r="AB29" s="373"/>
      <c r="AC29" s="373"/>
      <c r="AD29" s="373"/>
      <c r="AE29" s="373"/>
    </row>
    <row r="30" spans="1:31" s="438" customFormat="1" ht="25.35" customHeight="1">
      <c r="A30" s="373"/>
      <c r="B30" s="38"/>
      <c r="C30" s="373"/>
      <c r="D30" s="443" t="s">
        <v>39</v>
      </c>
      <c r="E30" s="373"/>
      <c r="F30" s="373"/>
      <c r="G30" s="373"/>
      <c r="H30" s="373"/>
      <c r="I30" s="373"/>
      <c r="J30" s="371">
        <f>ROUND(J88, 2)</f>
        <v>0</v>
      </c>
      <c r="K30" s="373"/>
      <c r="L30" s="437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</row>
    <row r="31" spans="1:31" s="438" customFormat="1" ht="6.95" customHeight="1">
      <c r="A31" s="373"/>
      <c r="B31" s="38"/>
      <c r="C31" s="373"/>
      <c r="D31" s="75"/>
      <c r="E31" s="75"/>
      <c r="F31" s="75"/>
      <c r="G31" s="75"/>
      <c r="H31" s="75"/>
      <c r="I31" s="75"/>
      <c r="J31" s="75"/>
      <c r="K31" s="75"/>
      <c r="L31" s="437"/>
      <c r="S31" s="373"/>
      <c r="T31" s="373"/>
      <c r="U31" s="373"/>
      <c r="V31" s="373"/>
      <c r="W31" s="373"/>
      <c r="X31" s="373"/>
      <c r="Y31" s="373"/>
      <c r="Z31" s="373"/>
      <c r="AA31" s="373"/>
      <c r="AB31" s="373"/>
      <c r="AC31" s="373"/>
      <c r="AD31" s="373"/>
      <c r="AE31" s="373"/>
    </row>
    <row r="32" spans="1:31" s="438" customFormat="1" ht="14.45" customHeight="1">
      <c r="A32" s="373"/>
      <c r="B32" s="38"/>
      <c r="C32" s="373"/>
      <c r="D32" s="373"/>
      <c r="E32" s="373"/>
      <c r="F32" s="370" t="s">
        <v>41</v>
      </c>
      <c r="G32" s="373"/>
      <c r="H32" s="373"/>
      <c r="I32" s="370" t="s">
        <v>40</v>
      </c>
      <c r="J32" s="370" t="s">
        <v>42</v>
      </c>
      <c r="K32" s="373"/>
      <c r="L32" s="437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</row>
    <row r="33" spans="1:31" s="438" customFormat="1" ht="14.45" customHeight="1">
      <c r="A33" s="373"/>
      <c r="B33" s="38"/>
      <c r="C33" s="373"/>
      <c r="D33" s="444" t="s">
        <v>43</v>
      </c>
      <c r="E33" s="374" t="s">
        <v>44</v>
      </c>
      <c r="F33" s="445">
        <f>ROUND((SUM(BE88:BE135)),  2)</f>
        <v>0</v>
      </c>
      <c r="G33" s="373"/>
      <c r="H33" s="373"/>
      <c r="I33" s="446">
        <v>0.21</v>
      </c>
      <c r="J33" s="445">
        <f>ROUND(((SUM(BE88:BE135))*I33),  2)</f>
        <v>0</v>
      </c>
      <c r="K33" s="373"/>
      <c r="L33" s="437"/>
      <c r="S33" s="373"/>
      <c r="T33" s="373"/>
      <c r="U33" s="373"/>
      <c r="V33" s="373"/>
      <c r="W33" s="373"/>
      <c r="X33" s="373"/>
      <c r="Y33" s="373"/>
      <c r="Z33" s="373"/>
      <c r="AA33" s="373"/>
      <c r="AB33" s="373"/>
      <c r="AC33" s="373"/>
      <c r="AD33" s="373"/>
      <c r="AE33" s="373"/>
    </row>
    <row r="34" spans="1:31" s="438" customFormat="1" ht="14.45" customHeight="1">
      <c r="A34" s="373"/>
      <c r="B34" s="38"/>
      <c r="C34" s="373"/>
      <c r="D34" s="373"/>
      <c r="E34" s="374" t="s">
        <v>45</v>
      </c>
      <c r="F34" s="445">
        <f>ROUND((SUM(BF88:BF135)),  2)</f>
        <v>0</v>
      </c>
      <c r="G34" s="373"/>
      <c r="H34" s="373"/>
      <c r="I34" s="446">
        <v>0.15</v>
      </c>
      <c r="J34" s="445">
        <f>ROUND(((SUM(BF88:BF135))*I34),  2)</f>
        <v>0</v>
      </c>
      <c r="K34" s="373"/>
      <c r="L34" s="437"/>
      <c r="S34" s="373"/>
      <c r="T34" s="373"/>
      <c r="U34" s="373"/>
      <c r="V34" s="373"/>
      <c r="W34" s="373"/>
      <c r="X34" s="373"/>
      <c r="Y34" s="373"/>
      <c r="Z34" s="373"/>
      <c r="AA34" s="373"/>
      <c r="AB34" s="373"/>
      <c r="AC34" s="373"/>
      <c r="AD34" s="373"/>
      <c r="AE34" s="373"/>
    </row>
    <row r="35" spans="1:31" s="438" customFormat="1" ht="14.45" hidden="1" customHeight="1">
      <c r="A35" s="373"/>
      <c r="B35" s="38"/>
      <c r="C35" s="373"/>
      <c r="D35" s="373"/>
      <c r="E35" s="374" t="s">
        <v>46</v>
      </c>
      <c r="F35" s="445">
        <f>ROUND((SUM(BG88:BG135)),  2)</f>
        <v>0</v>
      </c>
      <c r="G35" s="373"/>
      <c r="H35" s="373"/>
      <c r="I35" s="446">
        <v>0.21</v>
      </c>
      <c r="J35" s="445">
        <f>0</f>
        <v>0</v>
      </c>
      <c r="K35" s="373"/>
      <c r="L35" s="437"/>
      <c r="S35" s="373"/>
      <c r="T35" s="373"/>
      <c r="U35" s="373"/>
      <c r="V35" s="373"/>
      <c r="W35" s="373"/>
      <c r="X35" s="373"/>
      <c r="Y35" s="373"/>
      <c r="Z35" s="373"/>
      <c r="AA35" s="373"/>
      <c r="AB35" s="373"/>
      <c r="AC35" s="373"/>
      <c r="AD35" s="373"/>
      <c r="AE35" s="373"/>
    </row>
    <row r="36" spans="1:31" s="438" customFormat="1" ht="14.45" hidden="1" customHeight="1">
      <c r="A36" s="373"/>
      <c r="B36" s="38"/>
      <c r="C36" s="373"/>
      <c r="D36" s="373"/>
      <c r="E36" s="374" t="s">
        <v>47</v>
      </c>
      <c r="F36" s="445">
        <f>ROUND((SUM(BH88:BH135)),  2)</f>
        <v>0</v>
      </c>
      <c r="G36" s="373"/>
      <c r="H36" s="373"/>
      <c r="I36" s="446">
        <v>0.15</v>
      </c>
      <c r="J36" s="445">
        <f>0</f>
        <v>0</v>
      </c>
      <c r="K36" s="373"/>
      <c r="L36" s="437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</row>
    <row r="37" spans="1:31" s="438" customFormat="1" ht="14.45" hidden="1" customHeight="1">
      <c r="A37" s="373"/>
      <c r="B37" s="38"/>
      <c r="C37" s="373"/>
      <c r="D37" s="373"/>
      <c r="E37" s="374" t="s">
        <v>48</v>
      </c>
      <c r="F37" s="445">
        <f>ROUND((SUM(BI88:BI135)),  2)</f>
        <v>0</v>
      </c>
      <c r="G37" s="373"/>
      <c r="H37" s="373"/>
      <c r="I37" s="446">
        <v>0</v>
      </c>
      <c r="J37" s="445">
        <f>0</f>
        <v>0</v>
      </c>
      <c r="K37" s="373"/>
      <c r="L37" s="437"/>
      <c r="S37" s="373"/>
      <c r="T37" s="373"/>
      <c r="U37" s="373"/>
      <c r="V37" s="373"/>
      <c r="W37" s="373"/>
      <c r="X37" s="373"/>
      <c r="Y37" s="373"/>
      <c r="Z37" s="373"/>
      <c r="AA37" s="373"/>
      <c r="AB37" s="373"/>
      <c r="AC37" s="373"/>
      <c r="AD37" s="373"/>
      <c r="AE37" s="373"/>
    </row>
    <row r="38" spans="1:31" s="438" customFormat="1" ht="6.95" customHeight="1">
      <c r="A38" s="373"/>
      <c r="B38" s="38"/>
      <c r="C38" s="373"/>
      <c r="D38" s="373"/>
      <c r="E38" s="373"/>
      <c r="F38" s="373"/>
      <c r="G38" s="373"/>
      <c r="H38" s="373"/>
      <c r="I38" s="373"/>
      <c r="J38" s="373"/>
      <c r="K38" s="373"/>
      <c r="L38" s="437"/>
      <c r="S38" s="373"/>
      <c r="T38" s="373"/>
      <c r="U38" s="373"/>
      <c r="V38" s="373"/>
      <c r="W38" s="373"/>
      <c r="X38" s="373"/>
      <c r="Y38" s="373"/>
      <c r="Z38" s="373"/>
      <c r="AA38" s="373"/>
      <c r="AB38" s="373"/>
      <c r="AC38" s="373"/>
      <c r="AD38" s="373"/>
      <c r="AE38" s="373"/>
    </row>
    <row r="39" spans="1:31" s="438" customFormat="1" ht="25.35" customHeight="1">
      <c r="A39" s="373"/>
      <c r="B39" s="38"/>
      <c r="C39" s="136"/>
      <c r="D39" s="447" t="s">
        <v>49</v>
      </c>
      <c r="E39" s="69"/>
      <c r="F39" s="69"/>
      <c r="G39" s="448" t="s">
        <v>50</v>
      </c>
      <c r="H39" s="449" t="s">
        <v>51</v>
      </c>
      <c r="I39" s="69"/>
      <c r="J39" s="450">
        <f>SUM(J30:J37)</f>
        <v>0</v>
      </c>
      <c r="K39" s="451"/>
      <c r="L39" s="437"/>
      <c r="S39" s="373"/>
      <c r="T39" s="373"/>
      <c r="U39" s="373"/>
      <c r="V39" s="373"/>
      <c r="W39" s="373"/>
      <c r="X39" s="373"/>
      <c r="Y39" s="373"/>
      <c r="Z39" s="373"/>
      <c r="AA39" s="373"/>
      <c r="AB39" s="373"/>
      <c r="AC39" s="373"/>
      <c r="AD39" s="373"/>
      <c r="AE39" s="373"/>
    </row>
    <row r="40" spans="1:31" s="438" customFormat="1" ht="14.45" customHeight="1">
      <c r="A40" s="373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437"/>
      <c r="S40" s="373"/>
      <c r="T40" s="373"/>
      <c r="U40" s="373"/>
      <c r="V40" s="373"/>
      <c r="W40" s="373"/>
      <c r="X40" s="373"/>
      <c r="Y40" s="373"/>
      <c r="Z40" s="373"/>
      <c r="AA40" s="373"/>
      <c r="AB40" s="373"/>
      <c r="AC40" s="373"/>
      <c r="AD40" s="373"/>
      <c r="AE40" s="373"/>
    </row>
    <row r="44" spans="1:31" s="438" customFormat="1" ht="6.95" customHeight="1">
      <c r="A44" s="373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437"/>
      <c r="S44" s="373"/>
      <c r="T44" s="373"/>
      <c r="U44" s="373"/>
      <c r="V44" s="373"/>
      <c r="W44" s="373"/>
      <c r="X44" s="373"/>
      <c r="Y44" s="373"/>
      <c r="Z44" s="373"/>
      <c r="AA44" s="373"/>
      <c r="AB44" s="373"/>
      <c r="AC44" s="373"/>
      <c r="AD44" s="373"/>
      <c r="AE44" s="373"/>
    </row>
    <row r="45" spans="1:31" s="438" customFormat="1" ht="24.95" customHeight="1">
      <c r="A45" s="373"/>
      <c r="B45" s="38"/>
      <c r="C45" s="26" t="s">
        <v>199</v>
      </c>
      <c r="D45" s="373"/>
      <c r="E45" s="373"/>
      <c r="F45" s="373"/>
      <c r="G45" s="373"/>
      <c r="H45" s="373"/>
      <c r="I45" s="373"/>
      <c r="J45" s="373"/>
      <c r="K45" s="373"/>
      <c r="L45" s="437"/>
      <c r="S45" s="373"/>
      <c r="T45" s="373"/>
      <c r="U45" s="373"/>
      <c r="V45" s="373"/>
      <c r="W45" s="373"/>
      <c r="X45" s="373"/>
      <c r="Y45" s="373"/>
      <c r="Z45" s="373"/>
      <c r="AA45" s="373"/>
      <c r="AB45" s="373"/>
      <c r="AC45" s="373"/>
      <c r="AD45" s="373"/>
      <c r="AE45" s="373"/>
    </row>
    <row r="46" spans="1:31" s="438" customFormat="1" ht="6.95" customHeight="1">
      <c r="A46" s="373"/>
      <c r="B46" s="38"/>
      <c r="C46" s="373"/>
      <c r="D46" s="373"/>
      <c r="E46" s="373"/>
      <c r="F46" s="373"/>
      <c r="G46" s="373"/>
      <c r="H46" s="373"/>
      <c r="I46" s="373"/>
      <c r="J46" s="373"/>
      <c r="K46" s="373"/>
      <c r="L46" s="437"/>
      <c r="S46" s="373"/>
      <c r="T46" s="373"/>
      <c r="U46" s="373"/>
      <c r="V46" s="373"/>
      <c r="W46" s="373"/>
      <c r="X46" s="373"/>
      <c r="Y46" s="373"/>
      <c r="Z46" s="373"/>
      <c r="AA46" s="373"/>
      <c r="AB46" s="373"/>
      <c r="AC46" s="373"/>
      <c r="AD46" s="373"/>
      <c r="AE46" s="373"/>
    </row>
    <row r="47" spans="1:31" s="438" customFormat="1" ht="12" customHeight="1">
      <c r="A47" s="373"/>
      <c r="B47" s="38"/>
      <c r="C47" s="374" t="s">
        <v>16</v>
      </c>
      <c r="D47" s="373"/>
      <c r="E47" s="373"/>
      <c r="F47" s="373"/>
      <c r="G47" s="373"/>
      <c r="H47" s="373"/>
      <c r="I47" s="373"/>
      <c r="J47" s="373"/>
      <c r="K47" s="373"/>
      <c r="L47" s="437"/>
      <c r="S47" s="373"/>
      <c r="T47" s="373"/>
      <c r="U47" s="373"/>
      <c r="V47" s="373"/>
      <c r="W47" s="373"/>
      <c r="X47" s="373"/>
      <c r="Y47" s="373"/>
      <c r="Z47" s="373"/>
      <c r="AA47" s="373"/>
      <c r="AB47" s="373"/>
      <c r="AC47" s="373"/>
      <c r="AD47" s="373"/>
      <c r="AE47" s="373"/>
    </row>
    <row r="48" spans="1:31" s="438" customFormat="1" ht="26.25" customHeight="1">
      <c r="A48" s="373"/>
      <c r="B48" s="38"/>
      <c r="C48" s="373"/>
      <c r="D48" s="373"/>
      <c r="E48" s="417" t="str">
        <f>E7</f>
        <v>Změna využití bytu školníka na speciálně pedagogické centrum a zateplení části objektu MŠ Parléřova</v>
      </c>
      <c r="F48" s="418"/>
      <c r="G48" s="418"/>
      <c r="H48" s="418"/>
      <c r="I48" s="373"/>
      <c r="J48" s="373"/>
      <c r="K48" s="373"/>
      <c r="L48" s="437"/>
      <c r="S48" s="373"/>
      <c r="T48" s="373"/>
      <c r="U48" s="373"/>
      <c r="V48" s="373"/>
      <c r="W48" s="373"/>
      <c r="X48" s="373"/>
      <c r="Y48" s="373"/>
      <c r="Z48" s="373"/>
      <c r="AA48" s="373"/>
      <c r="AB48" s="373"/>
      <c r="AC48" s="373"/>
      <c r="AD48" s="373"/>
      <c r="AE48" s="373"/>
    </row>
    <row r="49" spans="1:47" s="438" customFormat="1" ht="12" customHeight="1">
      <c r="A49" s="373"/>
      <c r="B49" s="38"/>
      <c r="C49" s="374" t="s">
        <v>122</v>
      </c>
      <c r="D49" s="373"/>
      <c r="E49" s="373"/>
      <c r="F49" s="373"/>
      <c r="G49" s="373"/>
      <c r="H49" s="373"/>
      <c r="I49" s="373"/>
      <c r="J49" s="373"/>
      <c r="K49" s="373"/>
      <c r="L49" s="437"/>
      <c r="S49" s="373"/>
      <c r="T49" s="373"/>
      <c r="U49" s="373"/>
      <c r="V49" s="373"/>
      <c r="W49" s="373"/>
      <c r="X49" s="373"/>
      <c r="Y49" s="373"/>
      <c r="Z49" s="373"/>
      <c r="AA49" s="373"/>
      <c r="AB49" s="373"/>
      <c r="AC49" s="373"/>
      <c r="AD49" s="373"/>
      <c r="AE49" s="373"/>
    </row>
    <row r="50" spans="1:47" s="438" customFormat="1" ht="16.5" customHeight="1">
      <c r="A50" s="373"/>
      <c r="B50" s="38"/>
      <c r="C50" s="373"/>
      <c r="D50" s="373"/>
      <c r="E50" s="396" t="str">
        <f>E9</f>
        <v>04 - Elektroinstalace</v>
      </c>
      <c r="F50" s="416"/>
      <c r="G50" s="416"/>
      <c r="H50" s="416"/>
      <c r="I50" s="373"/>
      <c r="J50" s="373"/>
      <c r="K50" s="373"/>
      <c r="L50" s="437"/>
      <c r="S50" s="373"/>
      <c r="T50" s="373"/>
      <c r="U50" s="373"/>
      <c r="V50" s="373"/>
      <c r="W50" s="373"/>
      <c r="X50" s="373"/>
      <c r="Y50" s="373"/>
      <c r="Z50" s="373"/>
      <c r="AA50" s="373"/>
      <c r="AB50" s="373"/>
      <c r="AC50" s="373"/>
      <c r="AD50" s="373"/>
      <c r="AE50" s="373"/>
    </row>
    <row r="51" spans="1:47" s="438" customFormat="1" ht="6.95" customHeight="1">
      <c r="A51" s="373"/>
      <c r="B51" s="38"/>
      <c r="C51" s="373"/>
      <c r="D51" s="373"/>
      <c r="E51" s="373"/>
      <c r="F51" s="373"/>
      <c r="G51" s="373"/>
      <c r="H51" s="373"/>
      <c r="I51" s="373"/>
      <c r="J51" s="373"/>
      <c r="K51" s="373"/>
      <c r="L51" s="437"/>
      <c r="S51" s="373"/>
      <c r="T51" s="373"/>
      <c r="U51" s="373"/>
      <c r="V51" s="373"/>
      <c r="W51" s="373"/>
      <c r="X51" s="373"/>
      <c r="Y51" s="373"/>
      <c r="Z51" s="373"/>
      <c r="AA51" s="373"/>
      <c r="AB51" s="373"/>
      <c r="AC51" s="373"/>
      <c r="AD51" s="373"/>
      <c r="AE51" s="373"/>
    </row>
    <row r="52" spans="1:47" s="438" customFormat="1" ht="12" customHeight="1">
      <c r="A52" s="373"/>
      <c r="B52" s="38"/>
      <c r="C52" s="374" t="s">
        <v>22</v>
      </c>
      <c r="D52" s="373"/>
      <c r="E52" s="373"/>
      <c r="F52" s="366" t="str">
        <f>F12</f>
        <v>Parléřova 2a/47, Praha 6</v>
      </c>
      <c r="G52" s="373"/>
      <c r="H52" s="373"/>
      <c r="I52" s="374" t="s">
        <v>24</v>
      </c>
      <c r="J52" s="372" t="str">
        <f>IF(J12="","",J12)</f>
        <v>26. 3. 2024</v>
      </c>
      <c r="K52" s="373"/>
      <c r="L52" s="437"/>
      <c r="S52" s="373"/>
      <c r="T52" s="373"/>
      <c r="U52" s="373"/>
      <c r="V52" s="373"/>
      <c r="W52" s="373"/>
      <c r="X52" s="373"/>
      <c r="Y52" s="373"/>
      <c r="Z52" s="373"/>
      <c r="AA52" s="373"/>
      <c r="AB52" s="373"/>
      <c r="AC52" s="373"/>
      <c r="AD52" s="373"/>
      <c r="AE52" s="373"/>
    </row>
    <row r="53" spans="1:47" s="438" customFormat="1" ht="6.95" customHeight="1">
      <c r="A53" s="373"/>
      <c r="B53" s="38"/>
      <c r="C53" s="373"/>
      <c r="D53" s="373"/>
      <c r="E53" s="373"/>
      <c r="F53" s="373"/>
      <c r="G53" s="373"/>
      <c r="H53" s="373"/>
      <c r="I53" s="373"/>
      <c r="J53" s="373"/>
      <c r="K53" s="373"/>
      <c r="L53" s="437"/>
      <c r="S53" s="373"/>
      <c r="T53" s="373"/>
      <c r="U53" s="373"/>
      <c r="V53" s="373"/>
      <c r="W53" s="373"/>
      <c r="X53" s="373"/>
      <c r="Y53" s="373"/>
      <c r="Z53" s="373"/>
      <c r="AA53" s="373"/>
      <c r="AB53" s="373"/>
      <c r="AC53" s="373"/>
      <c r="AD53" s="373"/>
      <c r="AE53" s="373"/>
    </row>
    <row r="54" spans="1:47" s="438" customFormat="1" ht="40.15" customHeight="1">
      <c r="A54" s="373"/>
      <c r="B54" s="38"/>
      <c r="C54" s="374" t="s">
        <v>26</v>
      </c>
      <c r="D54" s="373"/>
      <c r="E54" s="373"/>
      <c r="F54" s="366" t="str">
        <f>E15</f>
        <v>ÚMČ Praha 6 - Odbor školství a kultury</v>
      </c>
      <c r="G54" s="373"/>
      <c r="H54" s="373"/>
      <c r="I54" s="374" t="s">
        <v>32</v>
      </c>
      <c r="J54" s="369" t="str">
        <f>E21</f>
        <v>Ing.Vít Kocourek, Prosecká 683/115, 190 00 Praha 9</v>
      </c>
      <c r="K54" s="373"/>
      <c r="L54" s="437"/>
      <c r="S54" s="373"/>
      <c r="T54" s="373"/>
      <c r="U54" s="373"/>
      <c r="V54" s="373"/>
      <c r="W54" s="373"/>
      <c r="X54" s="373"/>
      <c r="Y54" s="373"/>
      <c r="Z54" s="373"/>
      <c r="AA54" s="373"/>
      <c r="AB54" s="373"/>
      <c r="AC54" s="373"/>
      <c r="AD54" s="373"/>
      <c r="AE54" s="373"/>
    </row>
    <row r="55" spans="1:47" s="438" customFormat="1" ht="40.15" customHeight="1">
      <c r="A55" s="373"/>
      <c r="B55" s="38"/>
      <c r="C55" s="374" t="s">
        <v>30</v>
      </c>
      <c r="D55" s="373"/>
      <c r="E55" s="373"/>
      <c r="F55" s="366" t="str">
        <f>IF(E18="","",E18)</f>
        <v>Vyplň údaj</v>
      </c>
      <c r="G55" s="373"/>
      <c r="H55" s="373"/>
      <c r="I55" s="374" t="s">
        <v>35</v>
      </c>
      <c r="J55" s="369" t="str">
        <f>E24</f>
        <v>Tomáš Vašek, Sněhurčina 710, 460 15 Liberec 15</v>
      </c>
      <c r="K55" s="373"/>
      <c r="L55" s="437"/>
      <c r="S55" s="373"/>
      <c r="T55" s="373"/>
      <c r="U55" s="373"/>
      <c r="V55" s="373"/>
      <c r="W55" s="373"/>
      <c r="X55" s="373"/>
      <c r="Y55" s="373"/>
      <c r="Z55" s="373"/>
      <c r="AA55" s="373"/>
      <c r="AB55" s="373"/>
      <c r="AC55" s="373"/>
      <c r="AD55" s="373"/>
      <c r="AE55" s="373"/>
    </row>
    <row r="56" spans="1:47" s="438" customFormat="1" ht="10.35" customHeight="1">
      <c r="A56" s="373"/>
      <c r="B56" s="38"/>
      <c r="C56" s="373"/>
      <c r="D56" s="373"/>
      <c r="E56" s="373"/>
      <c r="F56" s="373"/>
      <c r="G56" s="373"/>
      <c r="H56" s="373"/>
      <c r="I56" s="373"/>
      <c r="J56" s="373"/>
      <c r="K56" s="373"/>
      <c r="L56" s="437"/>
      <c r="S56" s="373"/>
      <c r="T56" s="373"/>
      <c r="U56" s="373"/>
      <c r="V56" s="373"/>
      <c r="W56" s="373"/>
      <c r="X56" s="373"/>
      <c r="Y56" s="373"/>
      <c r="Z56" s="373"/>
      <c r="AA56" s="373"/>
      <c r="AB56" s="373"/>
      <c r="AC56" s="373"/>
      <c r="AD56" s="373"/>
      <c r="AE56" s="373"/>
    </row>
    <row r="57" spans="1:47" s="438" customFormat="1" ht="29.25" customHeight="1">
      <c r="A57" s="373"/>
      <c r="B57" s="38"/>
      <c r="C57" s="135" t="s">
        <v>200</v>
      </c>
      <c r="D57" s="136"/>
      <c r="E57" s="136"/>
      <c r="F57" s="136"/>
      <c r="G57" s="136"/>
      <c r="H57" s="136"/>
      <c r="I57" s="136"/>
      <c r="J57" s="137" t="s">
        <v>201</v>
      </c>
      <c r="K57" s="136"/>
      <c r="L57" s="437"/>
      <c r="S57" s="373"/>
      <c r="T57" s="373"/>
      <c r="U57" s="373"/>
      <c r="V57" s="373"/>
      <c r="W57" s="373"/>
      <c r="X57" s="373"/>
      <c r="Y57" s="373"/>
      <c r="Z57" s="373"/>
      <c r="AA57" s="373"/>
      <c r="AB57" s="373"/>
      <c r="AC57" s="373"/>
      <c r="AD57" s="373"/>
      <c r="AE57" s="373"/>
    </row>
    <row r="58" spans="1:47" s="438" customFormat="1" ht="10.35" customHeight="1">
      <c r="A58" s="373"/>
      <c r="B58" s="38"/>
      <c r="C58" s="373"/>
      <c r="D58" s="373"/>
      <c r="E58" s="373"/>
      <c r="F58" s="373"/>
      <c r="G58" s="373"/>
      <c r="H58" s="373"/>
      <c r="I58" s="373"/>
      <c r="J58" s="373"/>
      <c r="K58" s="373"/>
      <c r="L58" s="437"/>
      <c r="S58" s="373"/>
      <c r="T58" s="373"/>
      <c r="U58" s="373"/>
      <c r="V58" s="373"/>
      <c r="W58" s="373"/>
      <c r="X58" s="373"/>
      <c r="Y58" s="373"/>
      <c r="Z58" s="373"/>
      <c r="AA58" s="373"/>
      <c r="AB58" s="373"/>
      <c r="AC58" s="373"/>
      <c r="AD58" s="373"/>
      <c r="AE58" s="373"/>
    </row>
    <row r="59" spans="1:47" s="438" customFormat="1" ht="22.9" customHeight="1">
      <c r="A59" s="373"/>
      <c r="B59" s="38"/>
      <c r="C59" s="138" t="s">
        <v>71</v>
      </c>
      <c r="D59" s="373"/>
      <c r="E59" s="373"/>
      <c r="F59" s="373"/>
      <c r="G59" s="373"/>
      <c r="H59" s="373"/>
      <c r="I59" s="373"/>
      <c r="J59" s="371">
        <f>J88</f>
        <v>0</v>
      </c>
      <c r="K59" s="373"/>
      <c r="L59" s="437"/>
      <c r="S59" s="373"/>
      <c r="T59" s="373"/>
      <c r="U59" s="373"/>
      <c r="V59" s="373"/>
      <c r="W59" s="373"/>
      <c r="X59" s="373"/>
      <c r="Y59" s="373"/>
      <c r="Z59" s="373"/>
      <c r="AA59" s="373"/>
      <c r="AB59" s="373"/>
      <c r="AC59" s="373"/>
      <c r="AD59" s="373"/>
      <c r="AE59" s="373"/>
      <c r="AU59" s="435" t="s">
        <v>202</v>
      </c>
    </row>
    <row r="60" spans="1:47" s="140" customFormat="1" ht="24.95" customHeight="1">
      <c r="B60" s="139"/>
      <c r="D60" s="141" t="s">
        <v>1554</v>
      </c>
      <c r="E60" s="142"/>
      <c r="F60" s="142"/>
      <c r="G60" s="142"/>
      <c r="H60" s="142"/>
      <c r="I60" s="142"/>
      <c r="J60" s="143">
        <f>J89</f>
        <v>0</v>
      </c>
      <c r="L60" s="139"/>
    </row>
    <row r="61" spans="1:47" s="146" customFormat="1" ht="19.899999999999999" customHeight="1">
      <c r="B61" s="145"/>
      <c r="D61" s="147" t="s">
        <v>1555</v>
      </c>
      <c r="E61" s="148"/>
      <c r="F61" s="148"/>
      <c r="G61" s="148"/>
      <c r="H61" s="148"/>
      <c r="I61" s="148"/>
      <c r="J61" s="149">
        <f>J90</f>
        <v>0</v>
      </c>
      <c r="L61" s="145"/>
    </row>
    <row r="62" spans="1:47" s="146" customFormat="1" ht="19.899999999999999" customHeight="1">
      <c r="B62" s="145"/>
      <c r="D62" s="147" t="s">
        <v>1556</v>
      </c>
      <c r="E62" s="148"/>
      <c r="F62" s="148"/>
      <c r="G62" s="148"/>
      <c r="H62" s="148"/>
      <c r="I62" s="148"/>
      <c r="J62" s="149">
        <f>J93</f>
        <v>0</v>
      </c>
      <c r="L62" s="145"/>
    </row>
    <row r="63" spans="1:47" s="146" customFormat="1" ht="19.899999999999999" customHeight="1">
      <c r="B63" s="145"/>
      <c r="D63" s="147" t="s">
        <v>1557</v>
      </c>
      <c r="E63" s="148"/>
      <c r="F63" s="148"/>
      <c r="G63" s="148"/>
      <c r="H63" s="148"/>
      <c r="I63" s="148"/>
      <c r="J63" s="149">
        <f>J106</f>
        <v>0</v>
      </c>
      <c r="L63" s="145"/>
    </row>
    <row r="64" spans="1:47" s="146" customFormat="1" ht="19.899999999999999" customHeight="1">
      <c r="B64" s="145"/>
      <c r="D64" s="147" t="s">
        <v>1558</v>
      </c>
      <c r="E64" s="148"/>
      <c r="F64" s="148"/>
      <c r="G64" s="148"/>
      <c r="H64" s="148"/>
      <c r="I64" s="148"/>
      <c r="J64" s="149">
        <f>J116</f>
        <v>0</v>
      </c>
      <c r="L64" s="145"/>
    </row>
    <row r="65" spans="1:31" s="146" customFormat="1" ht="19.899999999999999" customHeight="1">
      <c r="B65" s="145"/>
      <c r="D65" s="147" t="s">
        <v>1559</v>
      </c>
      <c r="E65" s="148"/>
      <c r="F65" s="148"/>
      <c r="G65" s="148"/>
      <c r="H65" s="148"/>
      <c r="I65" s="148"/>
      <c r="J65" s="149">
        <f>J119</f>
        <v>0</v>
      </c>
      <c r="L65" s="145"/>
    </row>
    <row r="66" spans="1:31" s="146" customFormat="1" ht="19.899999999999999" customHeight="1">
      <c r="B66" s="145"/>
      <c r="D66" s="147" t="s">
        <v>1560</v>
      </c>
      <c r="E66" s="148"/>
      <c r="F66" s="148"/>
      <c r="G66" s="148"/>
      <c r="H66" s="148"/>
      <c r="I66" s="148"/>
      <c r="J66" s="149">
        <f>J130</f>
        <v>0</v>
      </c>
      <c r="L66" s="145"/>
    </row>
    <row r="67" spans="1:31" s="146" customFormat="1" ht="19.899999999999999" customHeight="1">
      <c r="B67" s="145"/>
      <c r="D67" s="147" t="s">
        <v>1561</v>
      </c>
      <c r="E67" s="148"/>
      <c r="F67" s="148"/>
      <c r="G67" s="148"/>
      <c r="H67" s="148"/>
      <c r="I67" s="148"/>
      <c r="J67" s="149">
        <f>J132</f>
        <v>0</v>
      </c>
      <c r="L67" s="145"/>
    </row>
    <row r="68" spans="1:31" s="146" customFormat="1" ht="19.899999999999999" customHeight="1">
      <c r="B68" s="145"/>
      <c r="D68" s="147" t="s">
        <v>1562</v>
      </c>
      <c r="E68" s="148"/>
      <c r="F68" s="148"/>
      <c r="G68" s="148"/>
      <c r="H68" s="148"/>
      <c r="I68" s="148"/>
      <c r="J68" s="149">
        <f>J134</f>
        <v>0</v>
      </c>
      <c r="L68" s="145"/>
    </row>
    <row r="69" spans="1:31" s="438" customFormat="1" ht="21.75" customHeight="1">
      <c r="A69" s="373"/>
      <c r="B69" s="38"/>
      <c r="C69" s="373"/>
      <c r="D69" s="373"/>
      <c r="E69" s="373"/>
      <c r="F69" s="373"/>
      <c r="G69" s="373"/>
      <c r="H69" s="373"/>
      <c r="I69" s="373"/>
      <c r="J69" s="373"/>
      <c r="K69" s="373"/>
      <c r="L69" s="437"/>
      <c r="S69" s="373"/>
      <c r="T69" s="373"/>
      <c r="U69" s="373"/>
      <c r="V69" s="373"/>
      <c r="W69" s="373"/>
      <c r="X69" s="373"/>
      <c r="Y69" s="373"/>
      <c r="Z69" s="373"/>
      <c r="AA69" s="373"/>
      <c r="AB69" s="373"/>
      <c r="AC69" s="373"/>
      <c r="AD69" s="373"/>
      <c r="AE69" s="373"/>
    </row>
    <row r="70" spans="1:31" s="438" customFormat="1" ht="6.95" customHeight="1">
      <c r="A70" s="373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437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</row>
    <row r="74" spans="1:31" s="438" customFormat="1" ht="6.95" customHeight="1">
      <c r="A74" s="373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437"/>
      <c r="S74" s="373"/>
      <c r="T74" s="373"/>
      <c r="U74" s="373"/>
      <c r="V74" s="373"/>
      <c r="W74" s="373"/>
      <c r="X74" s="373"/>
      <c r="Y74" s="373"/>
      <c r="Z74" s="373"/>
      <c r="AA74" s="373"/>
      <c r="AB74" s="373"/>
      <c r="AC74" s="373"/>
      <c r="AD74" s="373"/>
      <c r="AE74" s="373"/>
    </row>
    <row r="75" spans="1:31" s="438" customFormat="1" ht="24.95" customHeight="1">
      <c r="A75" s="373"/>
      <c r="B75" s="38"/>
      <c r="C75" s="26" t="s">
        <v>223</v>
      </c>
      <c r="D75" s="373"/>
      <c r="E75" s="373"/>
      <c r="F75" s="373"/>
      <c r="G75" s="373"/>
      <c r="H75" s="373"/>
      <c r="I75" s="373"/>
      <c r="J75" s="373"/>
      <c r="K75" s="373"/>
      <c r="L75" s="437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</row>
    <row r="76" spans="1:31" s="438" customFormat="1" ht="6.95" customHeight="1">
      <c r="A76" s="373"/>
      <c r="B76" s="38"/>
      <c r="C76" s="373"/>
      <c r="D76" s="373"/>
      <c r="E76" s="373"/>
      <c r="F76" s="373"/>
      <c r="G76" s="373"/>
      <c r="H76" s="373"/>
      <c r="I76" s="373"/>
      <c r="J76" s="373"/>
      <c r="K76" s="373"/>
      <c r="L76" s="437"/>
      <c r="S76" s="373"/>
      <c r="T76" s="373"/>
      <c r="U76" s="373"/>
      <c r="V76" s="373"/>
      <c r="W76" s="373"/>
      <c r="X76" s="373"/>
      <c r="Y76" s="373"/>
      <c r="Z76" s="373"/>
      <c r="AA76" s="373"/>
      <c r="AB76" s="373"/>
      <c r="AC76" s="373"/>
      <c r="AD76" s="373"/>
      <c r="AE76" s="373"/>
    </row>
    <row r="77" spans="1:31" s="438" customFormat="1" ht="12" customHeight="1">
      <c r="A77" s="373"/>
      <c r="B77" s="38"/>
      <c r="C77" s="374" t="s">
        <v>16</v>
      </c>
      <c r="D77" s="373"/>
      <c r="E77" s="373"/>
      <c r="F77" s="373"/>
      <c r="G77" s="373"/>
      <c r="H77" s="373"/>
      <c r="I77" s="373"/>
      <c r="J77" s="373"/>
      <c r="K77" s="373"/>
      <c r="L77" s="437"/>
      <c r="S77" s="373"/>
      <c r="T77" s="373"/>
      <c r="U77" s="373"/>
      <c r="V77" s="373"/>
      <c r="W77" s="373"/>
      <c r="X77" s="373"/>
      <c r="Y77" s="373"/>
      <c r="Z77" s="373"/>
      <c r="AA77" s="373"/>
      <c r="AB77" s="373"/>
      <c r="AC77" s="373"/>
      <c r="AD77" s="373"/>
      <c r="AE77" s="373"/>
    </row>
    <row r="78" spans="1:31" s="438" customFormat="1" ht="26.25" customHeight="1">
      <c r="A78" s="373"/>
      <c r="B78" s="38"/>
      <c r="C78" s="373"/>
      <c r="D78" s="373"/>
      <c r="E78" s="417" t="str">
        <f>E7</f>
        <v>Změna využití bytu školníka na speciálně pedagogické centrum a zateplení části objektu MŠ Parléřova</v>
      </c>
      <c r="F78" s="418"/>
      <c r="G78" s="418"/>
      <c r="H78" s="418"/>
      <c r="I78" s="373"/>
      <c r="J78" s="373"/>
      <c r="K78" s="373"/>
      <c r="L78" s="437"/>
      <c r="S78" s="373"/>
      <c r="T78" s="373"/>
      <c r="U78" s="373"/>
      <c r="V78" s="373"/>
      <c r="W78" s="373"/>
      <c r="X78" s="373"/>
      <c r="Y78" s="373"/>
      <c r="Z78" s="373"/>
      <c r="AA78" s="373"/>
      <c r="AB78" s="373"/>
      <c r="AC78" s="373"/>
      <c r="AD78" s="373"/>
      <c r="AE78" s="373"/>
    </row>
    <row r="79" spans="1:31" s="438" customFormat="1" ht="12" customHeight="1">
      <c r="A79" s="373"/>
      <c r="B79" s="38"/>
      <c r="C79" s="374" t="s">
        <v>122</v>
      </c>
      <c r="D79" s="373"/>
      <c r="E79" s="373"/>
      <c r="F79" s="373"/>
      <c r="G79" s="373"/>
      <c r="H79" s="373"/>
      <c r="I79" s="373"/>
      <c r="J79" s="373"/>
      <c r="K79" s="373"/>
      <c r="L79" s="437"/>
      <c r="S79" s="373"/>
      <c r="T79" s="373"/>
      <c r="U79" s="373"/>
      <c r="V79" s="373"/>
      <c r="W79" s="373"/>
      <c r="X79" s="373"/>
      <c r="Y79" s="373"/>
      <c r="Z79" s="373"/>
      <c r="AA79" s="373"/>
      <c r="AB79" s="373"/>
      <c r="AC79" s="373"/>
      <c r="AD79" s="373"/>
      <c r="AE79" s="373"/>
    </row>
    <row r="80" spans="1:31" s="438" customFormat="1" ht="16.5" customHeight="1">
      <c r="A80" s="373"/>
      <c r="B80" s="38"/>
      <c r="C80" s="373"/>
      <c r="D80" s="373"/>
      <c r="E80" s="396" t="str">
        <f>E9</f>
        <v>04 - Elektroinstalace</v>
      </c>
      <c r="F80" s="416"/>
      <c r="G80" s="416"/>
      <c r="H80" s="416"/>
      <c r="I80" s="373"/>
      <c r="J80" s="373"/>
      <c r="K80" s="373"/>
      <c r="L80" s="437"/>
      <c r="S80" s="373"/>
      <c r="T80" s="373"/>
      <c r="U80" s="373"/>
      <c r="V80" s="373"/>
      <c r="W80" s="373"/>
      <c r="X80" s="373"/>
      <c r="Y80" s="373"/>
      <c r="Z80" s="373"/>
      <c r="AA80" s="373"/>
      <c r="AB80" s="373"/>
      <c r="AC80" s="373"/>
      <c r="AD80" s="373"/>
      <c r="AE80" s="373"/>
    </row>
    <row r="81" spans="1:65" s="438" customFormat="1" ht="6.95" customHeight="1">
      <c r="A81" s="373"/>
      <c r="B81" s="38"/>
      <c r="C81" s="373"/>
      <c r="D81" s="373"/>
      <c r="E81" s="373"/>
      <c r="F81" s="373"/>
      <c r="G81" s="373"/>
      <c r="H81" s="373"/>
      <c r="I81" s="373"/>
      <c r="J81" s="373"/>
      <c r="K81" s="373"/>
      <c r="L81" s="437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</row>
    <row r="82" spans="1:65" s="438" customFormat="1" ht="12" customHeight="1">
      <c r="A82" s="373"/>
      <c r="B82" s="38"/>
      <c r="C82" s="374" t="s">
        <v>22</v>
      </c>
      <c r="D82" s="373"/>
      <c r="E82" s="373"/>
      <c r="F82" s="366" t="str">
        <f>F12</f>
        <v>Parléřova 2a/47, Praha 6</v>
      </c>
      <c r="G82" s="373"/>
      <c r="H82" s="373"/>
      <c r="I82" s="374" t="s">
        <v>24</v>
      </c>
      <c r="J82" s="372" t="str">
        <f>IF(J12="","",J12)</f>
        <v>26. 3. 2024</v>
      </c>
      <c r="K82" s="373"/>
      <c r="L82" s="437"/>
      <c r="S82" s="373"/>
      <c r="T82" s="373"/>
      <c r="U82" s="373"/>
      <c r="V82" s="373"/>
      <c r="W82" s="373"/>
      <c r="X82" s="373"/>
      <c r="Y82" s="373"/>
      <c r="Z82" s="373"/>
      <c r="AA82" s="373"/>
      <c r="AB82" s="373"/>
      <c r="AC82" s="373"/>
      <c r="AD82" s="373"/>
      <c r="AE82" s="373"/>
    </row>
    <row r="83" spans="1:65" s="438" customFormat="1" ht="6.95" customHeight="1">
      <c r="A83" s="373"/>
      <c r="B83" s="38"/>
      <c r="C83" s="373"/>
      <c r="D83" s="373"/>
      <c r="E83" s="373"/>
      <c r="F83" s="373"/>
      <c r="G83" s="373"/>
      <c r="H83" s="373"/>
      <c r="I83" s="373"/>
      <c r="J83" s="373"/>
      <c r="K83" s="373"/>
      <c r="L83" s="437"/>
      <c r="S83" s="373"/>
      <c r="T83" s="373"/>
      <c r="U83" s="373"/>
      <c r="V83" s="373"/>
      <c r="W83" s="373"/>
      <c r="X83" s="373"/>
      <c r="Y83" s="373"/>
      <c r="Z83" s="373"/>
      <c r="AA83" s="373"/>
      <c r="AB83" s="373"/>
      <c r="AC83" s="373"/>
      <c r="AD83" s="373"/>
      <c r="AE83" s="373"/>
    </row>
    <row r="84" spans="1:65" s="438" customFormat="1" ht="40.15" customHeight="1">
      <c r="A84" s="373"/>
      <c r="B84" s="38"/>
      <c r="C84" s="374" t="s">
        <v>26</v>
      </c>
      <c r="D84" s="373"/>
      <c r="E84" s="373"/>
      <c r="F84" s="366" t="str">
        <f>E15</f>
        <v>ÚMČ Praha 6 - Odbor školství a kultury</v>
      </c>
      <c r="G84" s="373"/>
      <c r="H84" s="373"/>
      <c r="I84" s="374" t="s">
        <v>32</v>
      </c>
      <c r="J84" s="369" t="str">
        <f>E21</f>
        <v>Ing.Vít Kocourek, Prosecká 683/115, 190 00 Praha 9</v>
      </c>
      <c r="K84" s="373"/>
      <c r="L84" s="437"/>
      <c r="S84" s="373"/>
      <c r="T84" s="373"/>
      <c r="U84" s="373"/>
      <c r="V84" s="373"/>
      <c r="W84" s="373"/>
      <c r="X84" s="373"/>
      <c r="Y84" s="373"/>
      <c r="Z84" s="373"/>
      <c r="AA84" s="373"/>
      <c r="AB84" s="373"/>
      <c r="AC84" s="373"/>
      <c r="AD84" s="373"/>
      <c r="AE84" s="373"/>
    </row>
    <row r="85" spans="1:65" s="438" customFormat="1" ht="40.15" customHeight="1">
      <c r="A85" s="373"/>
      <c r="B85" s="38"/>
      <c r="C85" s="374" t="s">
        <v>30</v>
      </c>
      <c r="D85" s="373"/>
      <c r="E85" s="373"/>
      <c r="F85" s="366" t="str">
        <f>IF(E18="","",E18)</f>
        <v>Vyplň údaj</v>
      </c>
      <c r="G85" s="373"/>
      <c r="H85" s="373"/>
      <c r="I85" s="374" t="s">
        <v>35</v>
      </c>
      <c r="J85" s="369" t="str">
        <f>E24</f>
        <v>Tomáš Vašek, Sněhurčina 710, 460 15 Liberec 15</v>
      </c>
      <c r="K85" s="373"/>
      <c r="L85" s="437"/>
      <c r="S85" s="373"/>
      <c r="T85" s="373"/>
      <c r="U85" s="373"/>
      <c r="V85" s="373"/>
      <c r="W85" s="373"/>
      <c r="X85" s="373"/>
      <c r="Y85" s="373"/>
      <c r="Z85" s="373"/>
      <c r="AA85" s="373"/>
      <c r="AB85" s="373"/>
      <c r="AC85" s="373"/>
      <c r="AD85" s="373"/>
      <c r="AE85" s="373"/>
    </row>
    <row r="86" spans="1:65" s="438" customFormat="1" ht="10.35" customHeight="1">
      <c r="A86" s="373"/>
      <c r="B86" s="38"/>
      <c r="C86" s="373"/>
      <c r="D86" s="373"/>
      <c r="E86" s="373"/>
      <c r="F86" s="373"/>
      <c r="G86" s="373"/>
      <c r="H86" s="373"/>
      <c r="I86" s="373"/>
      <c r="J86" s="373"/>
      <c r="K86" s="373"/>
      <c r="L86" s="437"/>
      <c r="S86" s="373"/>
      <c r="T86" s="373"/>
      <c r="U86" s="373"/>
      <c r="V86" s="373"/>
      <c r="W86" s="373"/>
      <c r="X86" s="373"/>
      <c r="Y86" s="373"/>
      <c r="Z86" s="373"/>
      <c r="AA86" s="373"/>
      <c r="AB86" s="373"/>
      <c r="AC86" s="373"/>
      <c r="AD86" s="373"/>
      <c r="AE86" s="373"/>
    </row>
    <row r="87" spans="1:65" s="454" customFormat="1" ht="29.25" customHeight="1">
      <c r="A87" s="452"/>
      <c r="B87" s="152"/>
      <c r="C87" s="153" t="s">
        <v>224</v>
      </c>
      <c r="D87" s="154" t="s">
        <v>58</v>
      </c>
      <c r="E87" s="154" t="s">
        <v>54</v>
      </c>
      <c r="F87" s="154" t="s">
        <v>55</v>
      </c>
      <c r="G87" s="154" t="s">
        <v>225</v>
      </c>
      <c r="H87" s="154" t="s">
        <v>226</v>
      </c>
      <c r="I87" s="154" t="s">
        <v>227</v>
      </c>
      <c r="J87" s="154" t="s">
        <v>201</v>
      </c>
      <c r="K87" s="155" t="s">
        <v>228</v>
      </c>
      <c r="L87" s="453"/>
      <c r="M87" s="71" t="s">
        <v>21</v>
      </c>
      <c r="N87" s="72" t="s">
        <v>43</v>
      </c>
      <c r="O87" s="72" t="s">
        <v>229</v>
      </c>
      <c r="P87" s="72" t="s">
        <v>230</v>
      </c>
      <c r="Q87" s="72" t="s">
        <v>231</v>
      </c>
      <c r="R87" s="72" t="s">
        <v>232</v>
      </c>
      <c r="S87" s="72" t="s">
        <v>233</v>
      </c>
      <c r="T87" s="73" t="s">
        <v>234</v>
      </c>
      <c r="U87" s="452"/>
      <c r="V87" s="452"/>
      <c r="W87" s="452"/>
      <c r="X87" s="452"/>
      <c r="Y87" s="452"/>
      <c r="Z87" s="452"/>
      <c r="AA87" s="452"/>
      <c r="AB87" s="452"/>
      <c r="AC87" s="452"/>
      <c r="AD87" s="452"/>
      <c r="AE87" s="452"/>
    </row>
    <row r="88" spans="1:65" s="438" customFormat="1" ht="22.9" customHeight="1">
      <c r="A88" s="373"/>
      <c r="B88" s="38"/>
      <c r="C88" s="78" t="s">
        <v>235</v>
      </c>
      <c r="D88" s="373"/>
      <c r="E88" s="373"/>
      <c r="F88" s="373"/>
      <c r="G88" s="373"/>
      <c r="H88" s="373"/>
      <c r="I88" s="373"/>
      <c r="J88" s="157">
        <f>BK88</f>
        <v>0</v>
      </c>
      <c r="K88" s="373"/>
      <c r="L88" s="38"/>
      <c r="M88" s="74"/>
      <c r="N88" s="158"/>
      <c r="O88" s="75"/>
      <c r="P88" s="159">
        <f>P89</f>
        <v>0</v>
      </c>
      <c r="Q88" s="75"/>
      <c r="R88" s="159">
        <f>R89</f>
        <v>0</v>
      </c>
      <c r="S88" s="75"/>
      <c r="T88" s="160">
        <f>T89</f>
        <v>0</v>
      </c>
      <c r="U88" s="373"/>
      <c r="V88" s="373"/>
      <c r="W88" s="373"/>
      <c r="X88" s="373"/>
      <c r="Y88" s="373"/>
      <c r="Z88" s="373"/>
      <c r="AA88" s="373"/>
      <c r="AB88" s="373"/>
      <c r="AC88" s="373"/>
      <c r="AD88" s="373"/>
      <c r="AE88" s="373"/>
      <c r="AT88" s="435" t="s">
        <v>72</v>
      </c>
      <c r="AU88" s="435" t="s">
        <v>202</v>
      </c>
      <c r="BK88" s="455">
        <f>BK89</f>
        <v>0</v>
      </c>
    </row>
    <row r="89" spans="1:65" s="163" customFormat="1" ht="25.9" customHeight="1">
      <c r="B89" s="162"/>
      <c r="D89" s="164" t="s">
        <v>72</v>
      </c>
      <c r="E89" s="165" t="s">
        <v>1563</v>
      </c>
      <c r="F89" s="165" t="s">
        <v>91</v>
      </c>
      <c r="J89" s="167">
        <f>BK89</f>
        <v>0</v>
      </c>
      <c r="L89" s="162"/>
      <c r="M89" s="169"/>
      <c r="N89" s="170"/>
      <c r="O89" s="170"/>
      <c r="P89" s="171">
        <f>P90+P93+P106+P116+P119+P130+P132+P134</f>
        <v>0</v>
      </c>
      <c r="Q89" s="170"/>
      <c r="R89" s="171">
        <f>R90+R93+R106+R116+R119+R130+R132+R134</f>
        <v>0</v>
      </c>
      <c r="S89" s="170"/>
      <c r="T89" s="172">
        <f>T90+T93+T106+T116+T119+T130+T132+T134</f>
        <v>0</v>
      </c>
      <c r="AR89" s="164" t="s">
        <v>83</v>
      </c>
      <c r="AT89" s="456" t="s">
        <v>72</v>
      </c>
      <c r="AU89" s="456" t="s">
        <v>73</v>
      </c>
      <c r="AY89" s="164" t="s">
        <v>238</v>
      </c>
      <c r="BK89" s="457">
        <f>BK90+BK93+BK106+BK116+BK119+BK130+BK132+BK134</f>
        <v>0</v>
      </c>
    </row>
    <row r="90" spans="1:65" s="163" customFormat="1" ht="22.9" customHeight="1">
      <c r="B90" s="162"/>
      <c r="D90" s="164" t="s">
        <v>72</v>
      </c>
      <c r="E90" s="176" t="s">
        <v>1564</v>
      </c>
      <c r="F90" s="176" t="s">
        <v>1565</v>
      </c>
      <c r="J90" s="177">
        <f>BK90</f>
        <v>0</v>
      </c>
      <c r="L90" s="162"/>
      <c r="M90" s="169"/>
      <c r="N90" s="170"/>
      <c r="O90" s="170"/>
      <c r="P90" s="171">
        <f>SUM(P91:P92)</f>
        <v>0</v>
      </c>
      <c r="Q90" s="170"/>
      <c r="R90" s="171">
        <f>SUM(R91:R92)</f>
        <v>0</v>
      </c>
      <c r="S90" s="170"/>
      <c r="T90" s="172">
        <f>SUM(T91:T92)</f>
        <v>0</v>
      </c>
      <c r="AR90" s="164" t="s">
        <v>81</v>
      </c>
      <c r="AT90" s="456" t="s">
        <v>72</v>
      </c>
      <c r="AU90" s="456" t="s">
        <v>81</v>
      </c>
      <c r="AY90" s="164" t="s">
        <v>238</v>
      </c>
      <c r="BK90" s="457">
        <f>SUM(BK91:BK92)</f>
        <v>0</v>
      </c>
    </row>
    <row r="91" spans="1:65" s="438" customFormat="1" ht="24.2" customHeight="1">
      <c r="A91" s="373"/>
      <c r="B91" s="38"/>
      <c r="C91" s="178" t="s">
        <v>81</v>
      </c>
      <c r="D91" s="178" t="s">
        <v>240</v>
      </c>
      <c r="E91" s="179" t="s">
        <v>1566</v>
      </c>
      <c r="F91" s="180" t="s">
        <v>1567</v>
      </c>
      <c r="G91" s="181" t="s">
        <v>363</v>
      </c>
      <c r="H91" s="182">
        <v>1</v>
      </c>
      <c r="I91" s="183"/>
      <c r="J91" s="184">
        <f>ROUND(I91*H91,2)</f>
        <v>0</v>
      </c>
      <c r="K91" s="180" t="s">
        <v>21</v>
      </c>
      <c r="L91" s="38"/>
      <c r="M91" s="458" t="s">
        <v>21</v>
      </c>
      <c r="N91" s="186" t="s">
        <v>44</v>
      </c>
      <c r="O91" s="67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73"/>
      <c r="V91" s="373"/>
      <c r="W91" s="373"/>
      <c r="X91" s="373"/>
      <c r="Y91" s="373"/>
      <c r="Z91" s="373"/>
      <c r="AA91" s="373"/>
      <c r="AB91" s="373"/>
      <c r="AC91" s="373"/>
      <c r="AD91" s="373"/>
      <c r="AE91" s="373"/>
      <c r="AR91" s="459" t="s">
        <v>244</v>
      </c>
      <c r="AT91" s="459" t="s">
        <v>240</v>
      </c>
      <c r="AU91" s="459" t="s">
        <v>83</v>
      </c>
      <c r="AY91" s="435" t="s">
        <v>238</v>
      </c>
      <c r="BE91" s="460">
        <f>IF(N91="základní",J91,0)</f>
        <v>0</v>
      </c>
      <c r="BF91" s="460">
        <f>IF(N91="snížená",J91,0)</f>
        <v>0</v>
      </c>
      <c r="BG91" s="460">
        <f>IF(N91="zákl. přenesená",J91,0)</f>
        <v>0</v>
      </c>
      <c r="BH91" s="460">
        <f>IF(N91="sníž. přenesená",J91,0)</f>
        <v>0</v>
      </c>
      <c r="BI91" s="460">
        <f>IF(N91="nulová",J91,0)</f>
        <v>0</v>
      </c>
      <c r="BJ91" s="435" t="s">
        <v>81</v>
      </c>
      <c r="BK91" s="460">
        <f>ROUND(I91*H91,2)</f>
        <v>0</v>
      </c>
      <c r="BL91" s="435" t="s">
        <v>244</v>
      </c>
      <c r="BM91" s="459" t="s">
        <v>1568</v>
      </c>
    </row>
    <row r="92" spans="1:65" s="438" customFormat="1" ht="24.2" customHeight="1">
      <c r="A92" s="373"/>
      <c r="B92" s="38"/>
      <c r="C92" s="178" t="s">
        <v>83</v>
      </c>
      <c r="D92" s="178" t="s">
        <v>240</v>
      </c>
      <c r="E92" s="179" t="s">
        <v>1569</v>
      </c>
      <c r="F92" s="180" t="s">
        <v>1570</v>
      </c>
      <c r="G92" s="181" t="s">
        <v>363</v>
      </c>
      <c r="H92" s="182">
        <v>1</v>
      </c>
      <c r="I92" s="183"/>
      <c r="J92" s="184">
        <f>ROUND(I92*H92,2)</f>
        <v>0</v>
      </c>
      <c r="K92" s="180" t="s">
        <v>21</v>
      </c>
      <c r="L92" s="38"/>
      <c r="M92" s="458" t="s">
        <v>21</v>
      </c>
      <c r="N92" s="186" t="s">
        <v>44</v>
      </c>
      <c r="O92" s="67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73"/>
      <c r="V92" s="373"/>
      <c r="W92" s="373"/>
      <c r="X92" s="373"/>
      <c r="Y92" s="373"/>
      <c r="Z92" s="373"/>
      <c r="AA92" s="373"/>
      <c r="AB92" s="373"/>
      <c r="AC92" s="373"/>
      <c r="AD92" s="373"/>
      <c r="AE92" s="373"/>
      <c r="AR92" s="459" t="s">
        <v>244</v>
      </c>
      <c r="AT92" s="459" t="s">
        <v>240</v>
      </c>
      <c r="AU92" s="459" t="s">
        <v>83</v>
      </c>
      <c r="AY92" s="435" t="s">
        <v>238</v>
      </c>
      <c r="BE92" s="460">
        <f>IF(N92="základní",J92,0)</f>
        <v>0</v>
      </c>
      <c r="BF92" s="460">
        <f>IF(N92="snížená",J92,0)</f>
        <v>0</v>
      </c>
      <c r="BG92" s="460">
        <f>IF(N92="zákl. přenesená",J92,0)</f>
        <v>0</v>
      </c>
      <c r="BH92" s="460">
        <f>IF(N92="sníž. přenesená",J92,0)</f>
        <v>0</v>
      </c>
      <c r="BI92" s="460">
        <f>IF(N92="nulová",J92,0)</f>
        <v>0</v>
      </c>
      <c r="BJ92" s="435" t="s">
        <v>81</v>
      </c>
      <c r="BK92" s="460">
        <f>ROUND(I92*H92,2)</f>
        <v>0</v>
      </c>
      <c r="BL92" s="435" t="s">
        <v>244</v>
      </c>
      <c r="BM92" s="459" t="s">
        <v>1571</v>
      </c>
    </row>
    <row r="93" spans="1:65" s="163" customFormat="1" ht="22.9" customHeight="1">
      <c r="B93" s="162"/>
      <c r="D93" s="164" t="s">
        <v>72</v>
      </c>
      <c r="E93" s="176" t="s">
        <v>1572</v>
      </c>
      <c r="F93" s="176" t="s">
        <v>1573</v>
      </c>
      <c r="J93" s="177">
        <f>BK93</f>
        <v>0</v>
      </c>
      <c r="L93" s="162"/>
      <c r="M93" s="169"/>
      <c r="N93" s="170"/>
      <c r="O93" s="170"/>
      <c r="P93" s="171">
        <f>SUM(P94:P105)</f>
        <v>0</v>
      </c>
      <c r="Q93" s="170"/>
      <c r="R93" s="171">
        <f>SUM(R94:R105)</f>
        <v>0</v>
      </c>
      <c r="S93" s="170"/>
      <c r="T93" s="172">
        <f>SUM(T94:T105)</f>
        <v>0</v>
      </c>
      <c r="AR93" s="164" t="s">
        <v>81</v>
      </c>
      <c r="AT93" s="456" t="s">
        <v>72</v>
      </c>
      <c r="AU93" s="456" t="s">
        <v>81</v>
      </c>
      <c r="AY93" s="164" t="s">
        <v>238</v>
      </c>
      <c r="BK93" s="457">
        <f>SUM(BK94:BK105)</f>
        <v>0</v>
      </c>
    </row>
    <row r="94" spans="1:65" s="438" customFormat="1" ht="24.2" customHeight="1">
      <c r="A94" s="373"/>
      <c r="B94" s="38"/>
      <c r="C94" s="178" t="s">
        <v>258</v>
      </c>
      <c r="D94" s="178" t="s">
        <v>240</v>
      </c>
      <c r="E94" s="179" t="s">
        <v>1574</v>
      </c>
      <c r="F94" s="180" t="s">
        <v>1575</v>
      </c>
      <c r="G94" s="181" t="s">
        <v>363</v>
      </c>
      <c r="H94" s="182">
        <v>3</v>
      </c>
      <c r="I94" s="183"/>
      <c r="J94" s="184">
        <f>ROUND(I94*H94,2)</f>
        <v>0</v>
      </c>
      <c r="K94" s="180" t="s">
        <v>21</v>
      </c>
      <c r="L94" s="38"/>
      <c r="M94" s="458" t="s">
        <v>21</v>
      </c>
      <c r="N94" s="186" t="s">
        <v>44</v>
      </c>
      <c r="O94" s="67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73"/>
      <c r="V94" s="373"/>
      <c r="W94" s="373"/>
      <c r="X94" s="373"/>
      <c r="Y94" s="373"/>
      <c r="Z94" s="373"/>
      <c r="AA94" s="373"/>
      <c r="AB94" s="373"/>
      <c r="AC94" s="373"/>
      <c r="AD94" s="373"/>
      <c r="AE94" s="373"/>
      <c r="AR94" s="459" t="s">
        <v>244</v>
      </c>
      <c r="AT94" s="459" t="s">
        <v>240</v>
      </c>
      <c r="AU94" s="459" t="s">
        <v>83</v>
      </c>
      <c r="AY94" s="435" t="s">
        <v>238</v>
      </c>
      <c r="BE94" s="460">
        <f>IF(N94="základní",J94,0)</f>
        <v>0</v>
      </c>
      <c r="BF94" s="460">
        <f>IF(N94="snížená",J94,0)</f>
        <v>0</v>
      </c>
      <c r="BG94" s="460">
        <f>IF(N94="zákl. přenesená",J94,0)</f>
        <v>0</v>
      </c>
      <c r="BH94" s="460">
        <f>IF(N94="sníž. přenesená",J94,0)</f>
        <v>0</v>
      </c>
      <c r="BI94" s="460">
        <f>IF(N94="nulová",J94,0)</f>
        <v>0</v>
      </c>
      <c r="BJ94" s="435" t="s">
        <v>81</v>
      </c>
      <c r="BK94" s="460">
        <f>ROUND(I94*H94,2)</f>
        <v>0</v>
      </c>
      <c r="BL94" s="435" t="s">
        <v>244</v>
      </c>
      <c r="BM94" s="459" t="s">
        <v>1576</v>
      </c>
    </row>
    <row r="95" spans="1:65" s="438" customFormat="1" ht="19.5">
      <c r="A95" s="373"/>
      <c r="B95" s="38"/>
      <c r="C95" s="373"/>
      <c r="D95" s="198" t="s">
        <v>1073</v>
      </c>
      <c r="E95" s="373"/>
      <c r="F95" s="250" t="s">
        <v>1577</v>
      </c>
      <c r="G95" s="373"/>
      <c r="H95" s="373"/>
      <c r="I95" s="373"/>
      <c r="J95" s="373"/>
      <c r="K95" s="373"/>
      <c r="L95" s="38"/>
      <c r="M95" s="194"/>
      <c r="N95" s="195"/>
      <c r="O95" s="67"/>
      <c r="P95" s="67"/>
      <c r="Q95" s="67"/>
      <c r="R95" s="67"/>
      <c r="S95" s="67"/>
      <c r="T95" s="68"/>
      <c r="U95" s="373"/>
      <c r="V95" s="373"/>
      <c r="W95" s="373"/>
      <c r="X95" s="373"/>
      <c r="Y95" s="373"/>
      <c r="Z95" s="373"/>
      <c r="AA95" s="373"/>
      <c r="AB95" s="373"/>
      <c r="AC95" s="373"/>
      <c r="AD95" s="373"/>
      <c r="AE95" s="373"/>
      <c r="AT95" s="435" t="s">
        <v>1073</v>
      </c>
      <c r="AU95" s="435" t="s">
        <v>83</v>
      </c>
    </row>
    <row r="96" spans="1:65" s="438" customFormat="1" ht="24.2" customHeight="1">
      <c r="A96" s="373"/>
      <c r="B96" s="38"/>
      <c r="C96" s="178" t="s">
        <v>244</v>
      </c>
      <c r="D96" s="178" t="s">
        <v>240</v>
      </c>
      <c r="E96" s="179" t="s">
        <v>1578</v>
      </c>
      <c r="F96" s="180" t="s">
        <v>1579</v>
      </c>
      <c r="G96" s="181" t="s">
        <v>363</v>
      </c>
      <c r="H96" s="182">
        <v>3</v>
      </c>
      <c r="I96" s="183"/>
      <c r="J96" s="184">
        <f>ROUND(I96*H96,2)</f>
        <v>0</v>
      </c>
      <c r="K96" s="180" t="s">
        <v>21</v>
      </c>
      <c r="L96" s="38"/>
      <c r="M96" s="458" t="s">
        <v>21</v>
      </c>
      <c r="N96" s="186" t="s">
        <v>44</v>
      </c>
      <c r="O96" s="67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73"/>
      <c r="V96" s="373"/>
      <c r="W96" s="373"/>
      <c r="X96" s="373"/>
      <c r="Y96" s="373"/>
      <c r="Z96" s="373"/>
      <c r="AA96" s="373"/>
      <c r="AB96" s="373"/>
      <c r="AC96" s="373"/>
      <c r="AD96" s="373"/>
      <c r="AE96" s="373"/>
      <c r="AR96" s="459" t="s">
        <v>244</v>
      </c>
      <c r="AT96" s="459" t="s">
        <v>240</v>
      </c>
      <c r="AU96" s="459" t="s">
        <v>83</v>
      </c>
      <c r="AY96" s="435" t="s">
        <v>238</v>
      </c>
      <c r="BE96" s="460">
        <f>IF(N96="základní",J96,0)</f>
        <v>0</v>
      </c>
      <c r="BF96" s="460">
        <f>IF(N96="snížená",J96,0)</f>
        <v>0</v>
      </c>
      <c r="BG96" s="460">
        <f>IF(N96="zákl. přenesená",J96,0)</f>
        <v>0</v>
      </c>
      <c r="BH96" s="460">
        <f>IF(N96="sníž. přenesená",J96,0)</f>
        <v>0</v>
      </c>
      <c r="BI96" s="460">
        <f>IF(N96="nulová",J96,0)</f>
        <v>0</v>
      </c>
      <c r="BJ96" s="435" t="s">
        <v>81</v>
      </c>
      <c r="BK96" s="460">
        <f>ROUND(I96*H96,2)</f>
        <v>0</v>
      </c>
      <c r="BL96" s="435" t="s">
        <v>244</v>
      </c>
      <c r="BM96" s="459" t="s">
        <v>1580</v>
      </c>
    </row>
    <row r="97" spans="1:65" s="438" customFormat="1" ht="19.5">
      <c r="A97" s="373"/>
      <c r="B97" s="38"/>
      <c r="C97" s="373"/>
      <c r="D97" s="198" t="s">
        <v>1073</v>
      </c>
      <c r="E97" s="373"/>
      <c r="F97" s="250" t="s">
        <v>1581</v>
      </c>
      <c r="G97" s="373"/>
      <c r="H97" s="373"/>
      <c r="I97" s="373"/>
      <c r="J97" s="373"/>
      <c r="K97" s="373"/>
      <c r="L97" s="38"/>
      <c r="M97" s="194"/>
      <c r="N97" s="195"/>
      <c r="O97" s="67"/>
      <c r="P97" s="67"/>
      <c r="Q97" s="67"/>
      <c r="R97" s="67"/>
      <c r="S97" s="67"/>
      <c r="T97" s="68"/>
      <c r="U97" s="373"/>
      <c r="V97" s="373"/>
      <c r="W97" s="373"/>
      <c r="X97" s="373"/>
      <c r="Y97" s="373"/>
      <c r="Z97" s="373"/>
      <c r="AA97" s="373"/>
      <c r="AB97" s="373"/>
      <c r="AC97" s="373"/>
      <c r="AD97" s="373"/>
      <c r="AE97" s="373"/>
      <c r="AT97" s="435" t="s">
        <v>1073</v>
      </c>
      <c r="AU97" s="435" t="s">
        <v>83</v>
      </c>
    </row>
    <row r="98" spans="1:65" s="438" customFormat="1" ht="16.5" customHeight="1">
      <c r="A98" s="373"/>
      <c r="B98" s="38"/>
      <c r="C98" s="178" t="s">
        <v>278</v>
      </c>
      <c r="D98" s="178" t="s">
        <v>240</v>
      </c>
      <c r="E98" s="179" t="s">
        <v>1582</v>
      </c>
      <c r="F98" s="180" t="s">
        <v>1583</v>
      </c>
      <c r="G98" s="181" t="s">
        <v>363</v>
      </c>
      <c r="H98" s="182">
        <v>1</v>
      </c>
      <c r="I98" s="183"/>
      <c r="J98" s="184">
        <f>ROUND(I98*H98,2)</f>
        <v>0</v>
      </c>
      <c r="K98" s="180" t="s">
        <v>21</v>
      </c>
      <c r="L98" s="38"/>
      <c r="M98" s="458" t="s">
        <v>21</v>
      </c>
      <c r="N98" s="186" t="s">
        <v>44</v>
      </c>
      <c r="O98" s="67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73"/>
      <c r="V98" s="373"/>
      <c r="W98" s="373"/>
      <c r="X98" s="373"/>
      <c r="Y98" s="373"/>
      <c r="Z98" s="373"/>
      <c r="AA98" s="373"/>
      <c r="AB98" s="373"/>
      <c r="AC98" s="373"/>
      <c r="AD98" s="373"/>
      <c r="AE98" s="373"/>
      <c r="AR98" s="459" t="s">
        <v>244</v>
      </c>
      <c r="AT98" s="459" t="s">
        <v>240</v>
      </c>
      <c r="AU98" s="459" t="s">
        <v>83</v>
      </c>
      <c r="AY98" s="435" t="s">
        <v>238</v>
      </c>
      <c r="BE98" s="460">
        <f>IF(N98="základní",J98,0)</f>
        <v>0</v>
      </c>
      <c r="BF98" s="460">
        <f>IF(N98="snížená",J98,0)</f>
        <v>0</v>
      </c>
      <c r="BG98" s="460">
        <f>IF(N98="zákl. přenesená",J98,0)</f>
        <v>0</v>
      </c>
      <c r="BH98" s="460">
        <f>IF(N98="sníž. přenesená",J98,0)</f>
        <v>0</v>
      </c>
      <c r="BI98" s="460">
        <f>IF(N98="nulová",J98,0)</f>
        <v>0</v>
      </c>
      <c r="BJ98" s="435" t="s">
        <v>81</v>
      </c>
      <c r="BK98" s="460">
        <f>ROUND(I98*H98,2)</f>
        <v>0</v>
      </c>
      <c r="BL98" s="435" t="s">
        <v>244</v>
      </c>
      <c r="BM98" s="459" t="s">
        <v>1584</v>
      </c>
    </row>
    <row r="99" spans="1:65" s="438" customFormat="1" ht="29.25">
      <c r="A99" s="373"/>
      <c r="B99" s="38"/>
      <c r="C99" s="373"/>
      <c r="D99" s="198" t="s">
        <v>1073</v>
      </c>
      <c r="E99" s="373"/>
      <c r="F99" s="250" t="s">
        <v>1585</v>
      </c>
      <c r="G99" s="373"/>
      <c r="H99" s="373"/>
      <c r="I99" s="373"/>
      <c r="J99" s="373"/>
      <c r="K99" s="373"/>
      <c r="L99" s="38"/>
      <c r="M99" s="194"/>
      <c r="N99" s="195"/>
      <c r="O99" s="67"/>
      <c r="P99" s="67"/>
      <c r="Q99" s="67"/>
      <c r="R99" s="67"/>
      <c r="S99" s="67"/>
      <c r="T99" s="68"/>
      <c r="U99" s="373"/>
      <c r="V99" s="373"/>
      <c r="W99" s="373"/>
      <c r="X99" s="373"/>
      <c r="Y99" s="373"/>
      <c r="Z99" s="373"/>
      <c r="AA99" s="373"/>
      <c r="AB99" s="373"/>
      <c r="AC99" s="373"/>
      <c r="AD99" s="373"/>
      <c r="AE99" s="373"/>
      <c r="AT99" s="435" t="s">
        <v>1073</v>
      </c>
      <c r="AU99" s="435" t="s">
        <v>83</v>
      </c>
    </row>
    <row r="100" spans="1:65" s="438" customFormat="1" ht="24.2" customHeight="1">
      <c r="A100" s="373"/>
      <c r="B100" s="38"/>
      <c r="C100" s="178" t="s">
        <v>285</v>
      </c>
      <c r="D100" s="178" t="s">
        <v>240</v>
      </c>
      <c r="E100" s="179" t="s">
        <v>1586</v>
      </c>
      <c r="F100" s="180" t="s">
        <v>1587</v>
      </c>
      <c r="G100" s="181" t="s">
        <v>363</v>
      </c>
      <c r="H100" s="182">
        <v>2</v>
      </c>
      <c r="I100" s="183"/>
      <c r="J100" s="184">
        <f>ROUND(I100*H100,2)</f>
        <v>0</v>
      </c>
      <c r="K100" s="180" t="s">
        <v>21</v>
      </c>
      <c r="L100" s="38"/>
      <c r="M100" s="458" t="s">
        <v>21</v>
      </c>
      <c r="N100" s="186" t="s">
        <v>44</v>
      </c>
      <c r="O100" s="67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73"/>
      <c r="V100" s="373"/>
      <c r="W100" s="373"/>
      <c r="X100" s="373"/>
      <c r="Y100" s="373"/>
      <c r="Z100" s="373"/>
      <c r="AA100" s="373"/>
      <c r="AB100" s="373"/>
      <c r="AC100" s="373"/>
      <c r="AD100" s="373"/>
      <c r="AE100" s="373"/>
      <c r="AR100" s="459" t="s">
        <v>244</v>
      </c>
      <c r="AT100" s="459" t="s">
        <v>240</v>
      </c>
      <c r="AU100" s="459" t="s">
        <v>83</v>
      </c>
      <c r="AY100" s="435" t="s">
        <v>238</v>
      </c>
      <c r="BE100" s="460">
        <f>IF(N100="základní",J100,0)</f>
        <v>0</v>
      </c>
      <c r="BF100" s="460">
        <f>IF(N100="snížená",J100,0)</f>
        <v>0</v>
      </c>
      <c r="BG100" s="460">
        <f>IF(N100="zákl. přenesená",J100,0)</f>
        <v>0</v>
      </c>
      <c r="BH100" s="460">
        <f>IF(N100="sníž. přenesená",J100,0)</f>
        <v>0</v>
      </c>
      <c r="BI100" s="460">
        <f>IF(N100="nulová",J100,0)</f>
        <v>0</v>
      </c>
      <c r="BJ100" s="435" t="s">
        <v>81</v>
      </c>
      <c r="BK100" s="460">
        <f>ROUND(I100*H100,2)</f>
        <v>0</v>
      </c>
      <c r="BL100" s="435" t="s">
        <v>244</v>
      </c>
      <c r="BM100" s="459" t="s">
        <v>1588</v>
      </c>
    </row>
    <row r="101" spans="1:65" s="438" customFormat="1" ht="19.5">
      <c r="A101" s="373"/>
      <c r="B101" s="38"/>
      <c r="C101" s="373"/>
      <c r="D101" s="198" t="s">
        <v>1073</v>
      </c>
      <c r="E101" s="373"/>
      <c r="F101" s="250" t="s">
        <v>1589</v>
      </c>
      <c r="G101" s="373"/>
      <c r="H101" s="373"/>
      <c r="I101" s="373"/>
      <c r="J101" s="373"/>
      <c r="K101" s="373"/>
      <c r="L101" s="38"/>
      <c r="M101" s="194"/>
      <c r="N101" s="195"/>
      <c r="O101" s="67"/>
      <c r="P101" s="67"/>
      <c r="Q101" s="67"/>
      <c r="R101" s="67"/>
      <c r="S101" s="67"/>
      <c r="T101" s="68"/>
      <c r="U101" s="373"/>
      <c r="V101" s="373"/>
      <c r="W101" s="373"/>
      <c r="X101" s="373"/>
      <c r="Y101" s="373"/>
      <c r="Z101" s="373"/>
      <c r="AA101" s="373"/>
      <c r="AB101" s="373"/>
      <c r="AC101" s="373"/>
      <c r="AD101" s="373"/>
      <c r="AE101" s="373"/>
      <c r="AT101" s="435" t="s">
        <v>1073</v>
      </c>
      <c r="AU101" s="435" t="s">
        <v>83</v>
      </c>
    </row>
    <row r="102" spans="1:65" s="438" customFormat="1" ht="24.2" customHeight="1">
      <c r="A102" s="373"/>
      <c r="B102" s="38"/>
      <c r="C102" s="178" t="s">
        <v>297</v>
      </c>
      <c r="D102" s="178" t="s">
        <v>240</v>
      </c>
      <c r="E102" s="179" t="s">
        <v>1590</v>
      </c>
      <c r="F102" s="180" t="s">
        <v>1591</v>
      </c>
      <c r="G102" s="181" t="s">
        <v>363</v>
      </c>
      <c r="H102" s="182">
        <v>1</v>
      </c>
      <c r="I102" s="183"/>
      <c r="J102" s="184">
        <f>ROUND(I102*H102,2)</f>
        <v>0</v>
      </c>
      <c r="K102" s="180" t="s">
        <v>21</v>
      </c>
      <c r="L102" s="38"/>
      <c r="M102" s="458" t="s">
        <v>21</v>
      </c>
      <c r="N102" s="186" t="s">
        <v>44</v>
      </c>
      <c r="O102" s="67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73"/>
      <c r="V102" s="373"/>
      <c r="W102" s="373"/>
      <c r="X102" s="373"/>
      <c r="Y102" s="373"/>
      <c r="Z102" s="373"/>
      <c r="AA102" s="373"/>
      <c r="AB102" s="373"/>
      <c r="AC102" s="373"/>
      <c r="AD102" s="373"/>
      <c r="AE102" s="373"/>
      <c r="AR102" s="459" t="s">
        <v>244</v>
      </c>
      <c r="AT102" s="459" t="s">
        <v>240</v>
      </c>
      <c r="AU102" s="459" t="s">
        <v>83</v>
      </c>
      <c r="AY102" s="435" t="s">
        <v>238</v>
      </c>
      <c r="BE102" s="460">
        <f>IF(N102="základní",J102,0)</f>
        <v>0</v>
      </c>
      <c r="BF102" s="460">
        <f>IF(N102="snížená",J102,0)</f>
        <v>0</v>
      </c>
      <c r="BG102" s="460">
        <f>IF(N102="zákl. přenesená",J102,0)</f>
        <v>0</v>
      </c>
      <c r="BH102" s="460">
        <f>IF(N102="sníž. přenesená",J102,0)</f>
        <v>0</v>
      </c>
      <c r="BI102" s="460">
        <f>IF(N102="nulová",J102,0)</f>
        <v>0</v>
      </c>
      <c r="BJ102" s="435" t="s">
        <v>81</v>
      </c>
      <c r="BK102" s="460">
        <f>ROUND(I102*H102,2)</f>
        <v>0</v>
      </c>
      <c r="BL102" s="435" t="s">
        <v>244</v>
      </c>
      <c r="BM102" s="459" t="s">
        <v>1592</v>
      </c>
    </row>
    <row r="103" spans="1:65" s="438" customFormat="1" ht="19.5">
      <c r="A103" s="373"/>
      <c r="B103" s="38"/>
      <c r="C103" s="373"/>
      <c r="D103" s="198" t="s">
        <v>1073</v>
      </c>
      <c r="E103" s="373"/>
      <c r="F103" s="250" t="s">
        <v>1593</v>
      </c>
      <c r="G103" s="373"/>
      <c r="H103" s="373"/>
      <c r="I103" s="373"/>
      <c r="J103" s="373"/>
      <c r="K103" s="373"/>
      <c r="L103" s="38"/>
      <c r="M103" s="194"/>
      <c r="N103" s="195"/>
      <c r="O103" s="67"/>
      <c r="P103" s="67"/>
      <c r="Q103" s="67"/>
      <c r="R103" s="67"/>
      <c r="S103" s="67"/>
      <c r="T103" s="68"/>
      <c r="U103" s="373"/>
      <c r="V103" s="373"/>
      <c r="W103" s="373"/>
      <c r="X103" s="373"/>
      <c r="Y103" s="373"/>
      <c r="Z103" s="373"/>
      <c r="AA103" s="373"/>
      <c r="AB103" s="373"/>
      <c r="AC103" s="373"/>
      <c r="AD103" s="373"/>
      <c r="AE103" s="373"/>
      <c r="AT103" s="435" t="s">
        <v>1073</v>
      </c>
      <c r="AU103" s="435" t="s">
        <v>83</v>
      </c>
    </row>
    <row r="104" spans="1:65" s="438" customFormat="1" ht="24.2" customHeight="1">
      <c r="A104" s="373"/>
      <c r="B104" s="38"/>
      <c r="C104" s="178" t="s">
        <v>303</v>
      </c>
      <c r="D104" s="178" t="s">
        <v>240</v>
      </c>
      <c r="E104" s="179" t="s">
        <v>1594</v>
      </c>
      <c r="F104" s="180" t="s">
        <v>1595</v>
      </c>
      <c r="G104" s="181" t="s">
        <v>363</v>
      </c>
      <c r="H104" s="182">
        <v>3</v>
      </c>
      <c r="I104" s="183"/>
      <c r="J104" s="184">
        <f>ROUND(I104*H104,2)</f>
        <v>0</v>
      </c>
      <c r="K104" s="180" t="s">
        <v>21</v>
      </c>
      <c r="L104" s="38"/>
      <c r="M104" s="458" t="s">
        <v>21</v>
      </c>
      <c r="N104" s="186" t="s">
        <v>44</v>
      </c>
      <c r="O104" s="67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73"/>
      <c r="V104" s="373"/>
      <c r="W104" s="373"/>
      <c r="X104" s="373"/>
      <c r="Y104" s="373"/>
      <c r="Z104" s="373"/>
      <c r="AA104" s="373"/>
      <c r="AB104" s="373"/>
      <c r="AC104" s="373"/>
      <c r="AD104" s="373"/>
      <c r="AE104" s="373"/>
      <c r="AR104" s="459" t="s">
        <v>244</v>
      </c>
      <c r="AT104" s="459" t="s">
        <v>240</v>
      </c>
      <c r="AU104" s="459" t="s">
        <v>83</v>
      </c>
      <c r="AY104" s="435" t="s">
        <v>238</v>
      </c>
      <c r="BE104" s="460">
        <f>IF(N104="základní",J104,0)</f>
        <v>0</v>
      </c>
      <c r="BF104" s="460">
        <f>IF(N104="snížená",J104,0)</f>
        <v>0</v>
      </c>
      <c r="BG104" s="460">
        <f>IF(N104="zákl. přenesená",J104,0)</f>
        <v>0</v>
      </c>
      <c r="BH104" s="460">
        <f>IF(N104="sníž. přenesená",J104,0)</f>
        <v>0</v>
      </c>
      <c r="BI104" s="460">
        <f>IF(N104="nulová",J104,0)</f>
        <v>0</v>
      </c>
      <c r="BJ104" s="435" t="s">
        <v>81</v>
      </c>
      <c r="BK104" s="460">
        <f>ROUND(I104*H104,2)</f>
        <v>0</v>
      </c>
      <c r="BL104" s="435" t="s">
        <v>244</v>
      </c>
      <c r="BM104" s="459" t="s">
        <v>1596</v>
      </c>
    </row>
    <row r="105" spans="1:65" s="438" customFormat="1" ht="19.5">
      <c r="A105" s="373"/>
      <c r="B105" s="38"/>
      <c r="C105" s="373"/>
      <c r="D105" s="198" t="s">
        <v>1073</v>
      </c>
      <c r="E105" s="373"/>
      <c r="F105" s="250" t="s">
        <v>1597</v>
      </c>
      <c r="G105" s="373"/>
      <c r="H105" s="373"/>
      <c r="I105" s="373"/>
      <c r="J105" s="373"/>
      <c r="K105" s="373"/>
      <c r="L105" s="38"/>
      <c r="M105" s="194"/>
      <c r="N105" s="195"/>
      <c r="O105" s="67"/>
      <c r="P105" s="67"/>
      <c r="Q105" s="67"/>
      <c r="R105" s="67"/>
      <c r="S105" s="67"/>
      <c r="T105" s="68"/>
      <c r="U105" s="373"/>
      <c r="V105" s="373"/>
      <c r="W105" s="373"/>
      <c r="X105" s="373"/>
      <c r="Y105" s="373"/>
      <c r="Z105" s="373"/>
      <c r="AA105" s="373"/>
      <c r="AB105" s="373"/>
      <c r="AC105" s="373"/>
      <c r="AD105" s="373"/>
      <c r="AE105" s="373"/>
      <c r="AT105" s="435" t="s">
        <v>1073</v>
      </c>
      <c r="AU105" s="435" t="s">
        <v>83</v>
      </c>
    </row>
    <row r="106" spans="1:65" s="163" customFormat="1" ht="22.9" customHeight="1">
      <c r="B106" s="162"/>
      <c r="D106" s="164" t="s">
        <v>72</v>
      </c>
      <c r="E106" s="176" t="s">
        <v>1598</v>
      </c>
      <c r="F106" s="176" t="s">
        <v>1599</v>
      </c>
      <c r="J106" s="177">
        <f>BK106</f>
        <v>0</v>
      </c>
      <c r="L106" s="162"/>
      <c r="M106" s="169"/>
      <c r="N106" s="170"/>
      <c r="O106" s="170"/>
      <c r="P106" s="171">
        <f>SUM(P107:P115)</f>
        <v>0</v>
      </c>
      <c r="Q106" s="170"/>
      <c r="R106" s="171">
        <f>SUM(R107:R115)</f>
        <v>0</v>
      </c>
      <c r="S106" s="170"/>
      <c r="T106" s="172">
        <f>SUM(T107:T115)</f>
        <v>0</v>
      </c>
      <c r="AR106" s="164" t="s">
        <v>81</v>
      </c>
      <c r="AT106" s="456" t="s">
        <v>72</v>
      </c>
      <c r="AU106" s="456" t="s">
        <v>81</v>
      </c>
      <c r="AY106" s="164" t="s">
        <v>238</v>
      </c>
      <c r="BK106" s="457">
        <f>SUM(BK107:BK115)</f>
        <v>0</v>
      </c>
    </row>
    <row r="107" spans="1:65" s="438" customFormat="1" ht="16.5" customHeight="1">
      <c r="A107" s="373"/>
      <c r="B107" s="38"/>
      <c r="C107" s="178" t="s">
        <v>308</v>
      </c>
      <c r="D107" s="178" t="s">
        <v>240</v>
      </c>
      <c r="E107" s="179" t="s">
        <v>1600</v>
      </c>
      <c r="F107" s="180" t="s">
        <v>1601</v>
      </c>
      <c r="G107" s="181" t="s">
        <v>363</v>
      </c>
      <c r="H107" s="182">
        <v>2</v>
      </c>
      <c r="I107" s="183"/>
      <c r="J107" s="184">
        <f t="shared" ref="J107:J115" si="0">ROUND(I107*H107,2)</f>
        <v>0</v>
      </c>
      <c r="K107" s="180" t="s">
        <v>21</v>
      </c>
      <c r="L107" s="38"/>
      <c r="M107" s="458" t="s">
        <v>21</v>
      </c>
      <c r="N107" s="186" t="s">
        <v>44</v>
      </c>
      <c r="O107" s="67"/>
      <c r="P107" s="187">
        <f t="shared" ref="P107:P115" si="1">O107*H107</f>
        <v>0</v>
      </c>
      <c r="Q107" s="187">
        <v>0</v>
      </c>
      <c r="R107" s="187">
        <f t="shared" ref="R107:R115" si="2">Q107*H107</f>
        <v>0</v>
      </c>
      <c r="S107" s="187">
        <v>0</v>
      </c>
      <c r="T107" s="188">
        <f t="shared" ref="T107:T115" si="3">S107*H107</f>
        <v>0</v>
      </c>
      <c r="U107" s="373"/>
      <c r="V107" s="373"/>
      <c r="W107" s="373"/>
      <c r="X107" s="373"/>
      <c r="Y107" s="373"/>
      <c r="Z107" s="373"/>
      <c r="AA107" s="373"/>
      <c r="AB107" s="373"/>
      <c r="AC107" s="373"/>
      <c r="AD107" s="373"/>
      <c r="AE107" s="373"/>
      <c r="AR107" s="459" t="s">
        <v>244</v>
      </c>
      <c r="AT107" s="459" t="s">
        <v>240</v>
      </c>
      <c r="AU107" s="459" t="s">
        <v>83</v>
      </c>
      <c r="AY107" s="435" t="s">
        <v>238</v>
      </c>
      <c r="BE107" s="460">
        <f t="shared" ref="BE107:BE115" si="4">IF(N107="základní",J107,0)</f>
        <v>0</v>
      </c>
      <c r="BF107" s="460">
        <f t="shared" ref="BF107:BF115" si="5">IF(N107="snížená",J107,0)</f>
        <v>0</v>
      </c>
      <c r="BG107" s="460">
        <f t="shared" ref="BG107:BG115" si="6">IF(N107="zákl. přenesená",J107,0)</f>
        <v>0</v>
      </c>
      <c r="BH107" s="460">
        <f t="shared" ref="BH107:BH115" si="7">IF(N107="sníž. přenesená",J107,0)</f>
        <v>0</v>
      </c>
      <c r="BI107" s="460">
        <f t="shared" ref="BI107:BI115" si="8">IF(N107="nulová",J107,0)</f>
        <v>0</v>
      </c>
      <c r="BJ107" s="435" t="s">
        <v>81</v>
      </c>
      <c r="BK107" s="460">
        <f t="shared" ref="BK107:BK115" si="9">ROUND(I107*H107,2)</f>
        <v>0</v>
      </c>
      <c r="BL107" s="435" t="s">
        <v>244</v>
      </c>
      <c r="BM107" s="459" t="s">
        <v>1602</v>
      </c>
    </row>
    <row r="108" spans="1:65" s="438" customFormat="1" ht="16.5" customHeight="1">
      <c r="A108" s="373"/>
      <c r="B108" s="38"/>
      <c r="C108" s="178" t="s">
        <v>313</v>
      </c>
      <c r="D108" s="178" t="s">
        <v>240</v>
      </c>
      <c r="E108" s="179" t="s">
        <v>1603</v>
      </c>
      <c r="F108" s="180" t="s">
        <v>1604</v>
      </c>
      <c r="G108" s="181" t="s">
        <v>363</v>
      </c>
      <c r="H108" s="182">
        <v>2</v>
      </c>
      <c r="I108" s="183"/>
      <c r="J108" s="184">
        <f t="shared" si="0"/>
        <v>0</v>
      </c>
      <c r="K108" s="180" t="s">
        <v>21</v>
      </c>
      <c r="L108" s="38"/>
      <c r="M108" s="458" t="s">
        <v>21</v>
      </c>
      <c r="N108" s="186" t="s">
        <v>44</v>
      </c>
      <c r="O108" s="67"/>
      <c r="P108" s="187">
        <f t="shared" si="1"/>
        <v>0</v>
      </c>
      <c r="Q108" s="187">
        <v>0</v>
      </c>
      <c r="R108" s="187">
        <f t="shared" si="2"/>
        <v>0</v>
      </c>
      <c r="S108" s="187">
        <v>0</v>
      </c>
      <c r="T108" s="188">
        <f t="shared" si="3"/>
        <v>0</v>
      </c>
      <c r="U108" s="373"/>
      <c r="V108" s="373"/>
      <c r="W108" s="373"/>
      <c r="X108" s="373"/>
      <c r="Y108" s="373"/>
      <c r="Z108" s="373"/>
      <c r="AA108" s="373"/>
      <c r="AB108" s="373"/>
      <c r="AC108" s="373"/>
      <c r="AD108" s="373"/>
      <c r="AE108" s="373"/>
      <c r="AR108" s="459" t="s">
        <v>244</v>
      </c>
      <c r="AT108" s="459" t="s">
        <v>240</v>
      </c>
      <c r="AU108" s="459" t="s">
        <v>83</v>
      </c>
      <c r="AY108" s="435" t="s">
        <v>238</v>
      </c>
      <c r="BE108" s="460">
        <f t="shared" si="4"/>
        <v>0</v>
      </c>
      <c r="BF108" s="460">
        <f t="shared" si="5"/>
        <v>0</v>
      </c>
      <c r="BG108" s="460">
        <f t="shared" si="6"/>
        <v>0</v>
      </c>
      <c r="BH108" s="460">
        <f t="shared" si="7"/>
        <v>0</v>
      </c>
      <c r="BI108" s="460">
        <f t="shared" si="8"/>
        <v>0</v>
      </c>
      <c r="BJ108" s="435" t="s">
        <v>81</v>
      </c>
      <c r="BK108" s="460">
        <f t="shared" si="9"/>
        <v>0</v>
      </c>
      <c r="BL108" s="435" t="s">
        <v>244</v>
      </c>
      <c r="BM108" s="459" t="s">
        <v>1605</v>
      </c>
    </row>
    <row r="109" spans="1:65" s="438" customFormat="1" ht="16.5" customHeight="1">
      <c r="A109" s="373"/>
      <c r="B109" s="38"/>
      <c r="C109" s="178" t="s">
        <v>318</v>
      </c>
      <c r="D109" s="178" t="s">
        <v>240</v>
      </c>
      <c r="E109" s="179" t="s">
        <v>1606</v>
      </c>
      <c r="F109" s="180" t="s">
        <v>1607</v>
      </c>
      <c r="G109" s="181" t="s">
        <v>363</v>
      </c>
      <c r="H109" s="182">
        <v>4</v>
      </c>
      <c r="I109" s="183"/>
      <c r="J109" s="184">
        <f t="shared" si="0"/>
        <v>0</v>
      </c>
      <c r="K109" s="180" t="s">
        <v>21</v>
      </c>
      <c r="L109" s="38"/>
      <c r="M109" s="458" t="s">
        <v>21</v>
      </c>
      <c r="N109" s="186" t="s">
        <v>44</v>
      </c>
      <c r="O109" s="67"/>
      <c r="P109" s="187">
        <f t="shared" si="1"/>
        <v>0</v>
      </c>
      <c r="Q109" s="187">
        <v>0</v>
      </c>
      <c r="R109" s="187">
        <f t="shared" si="2"/>
        <v>0</v>
      </c>
      <c r="S109" s="187">
        <v>0</v>
      </c>
      <c r="T109" s="188">
        <f t="shared" si="3"/>
        <v>0</v>
      </c>
      <c r="U109" s="373"/>
      <c r="V109" s="373"/>
      <c r="W109" s="373"/>
      <c r="X109" s="373"/>
      <c r="Y109" s="373"/>
      <c r="Z109" s="373"/>
      <c r="AA109" s="373"/>
      <c r="AB109" s="373"/>
      <c r="AC109" s="373"/>
      <c r="AD109" s="373"/>
      <c r="AE109" s="373"/>
      <c r="AR109" s="459" t="s">
        <v>244</v>
      </c>
      <c r="AT109" s="459" t="s">
        <v>240</v>
      </c>
      <c r="AU109" s="459" t="s">
        <v>83</v>
      </c>
      <c r="AY109" s="435" t="s">
        <v>238</v>
      </c>
      <c r="BE109" s="460">
        <f t="shared" si="4"/>
        <v>0</v>
      </c>
      <c r="BF109" s="460">
        <f t="shared" si="5"/>
        <v>0</v>
      </c>
      <c r="BG109" s="460">
        <f t="shared" si="6"/>
        <v>0</v>
      </c>
      <c r="BH109" s="460">
        <f t="shared" si="7"/>
        <v>0</v>
      </c>
      <c r="BI109" s="460">
        <f t="shared" si="8"/>
        <v>0</v>
      </c>
      <c r="BJ109" s="435" t="s">
        <v>81</v>
      </c>
      <c r="BK109" s="460">
        <f t="shared" si="9"/>
        <v>0</v>
      </c>
      <c r="BL109" s="435" t="s">
        <v>244</v>
      </c>
      <c r="BM109" s="459" t="s">
        <v>1608</v>
      </c>
    </row>
    <row r="110" spans="1:65" s="438" customFormat="1" ht="16.5" customHeight="1">
      <c r="A110" s="373"/>
      <c r="B110" s="38"/>
      <c r="C110" s="178" t="s">
        <v>323</v>
      </c>
      <c r="D110" s="178" t="s">
        <v>240</v>
      </c>
      <c r="E110" s="179" t="s">
        <v>1609</v>
      </c>
      <c r="F110" s="180" t="s">
        <v>1610</v>
      </c>
      <c r="G110" s="181" t="s">
        <v>363</v>
      </c>
      <c r="H110" s="182">
        <v>1</v>
      </c>
      <c r="I110" s="183"/>
      <c r="J110" s="184">
        <f t="shared" si="0"/>
        <v>0</v>
      </c>
      <c r="K110" s="180" t="s">
        <v>21</v>
      </c>
      <c r="L110" s="38"/>
      <c r="M110" s="458" t="s">
        <v>21</v>
      </c>
      <c r="N110" s="186" t="s">
        <v>44</v>
      </c>
      <c r="O110" s="67"/>
      <c r="P110" s="187">
        <f t="shared" si="1"/>
        <v>0</v>
      </c>
      <c r="Q110" s="187">
        <v>0</v>
      </c>
      <c r="R110" s="187">
        <f t="shared" si="2"/>
        <v>0</v>
      </c>
      <c r="S110" s="187">
        <v>0</v>
      </c>
      <c r="T110" s="188">
        <f t="shared" si="3"/>
        <v>0</v>
      </c>
      <c r="U110" s="373"/>
      <c r="V110" s="373"/>
      <c r="W110" s="373"/>
      <c r="X110" s="373"/>
      <c r="Y110" s="373"/>
      <c r="Z110" s="373"/>
      <c r="AA110" s="373"/>
      <c r="AB110" s="373"/>
      <c r="AC110" s="373"/>
      <c r="AD110" s="373"/>
      <c r="AE110" s="373"/>
      <c r="AR110" s="459" t="s">
        <v>244</v>
      </c>
      <c r="AT110" s="459" t="s">
        <v>240</v>
      </c>
      <c r="AU110" s="459" t="s">
        <v>83</v>
      </c>
      <c r="AY110" s="435" t="s">
        <v>238</v>
      </c>
      <c r="BE110" s="460">
        <f t="shared" si="4"/>
        <v>0</v>
      </c>
      <c r="BF110" s="460">
        <f t="shared" si="5"/>
        <v>0</v>
      </c>
      <c r="BG110" s="460">
        <f t="shared" si="6"/>
        <v>0</v>
      </c>
      <c r="BH110" s="460">
        <f t="shared" si="7"/>
        <v>0</v>
      </c>
      <c r="BI110" s="460">
        <f t="shared" si="8"/>
        <v>0</v>
      </c>
      <c r="BJ110" s="435" t="s">
        <v>81</v>
      </c>
      <c r="BK110" s="460">
        <f t="shared" si="9"/>
        <v>0</v>
      </c>
      <c r="BL110" s="435" t="s">
        <v>244</v>
      </c>
      <c r="BM110" s="459" t="s">
        <v>1611</v>
      </c>
    </row>
    <row r="111" spans="1:65" s="438" customFormat="1" ht="16.5" customHeight="1">
      <c r="A111" s="373"/>
      <c r="B111" s="38"/>
      <c r="C111" s="178" t="s">
        <v>329</v>
      </c>
      <c r="D111" s="178" t="s">
        <v>240</v>
      </c>
      <c r="E111" s="179" t="s">
        <v>1612</v>
      </c>
      <c r="F111" s="180" t="s">
        <v>1613</v>
      </c>
      <c r="G111" s="181" t="s">
        <v>363</v>
      </c>
      <c r="H111" s="182">
        <v>22</v>
      </c>
      <c r="I111" s="183"/>
      <c r="J111" s="184">
        <f t="shared" si="0"/>
        <v>0</v>
      </c>
      <c r="K111" s="180" t="s">
        <v>21</v>
      </c>
      <c r="L111" s="38"/>
      <c r="M111" s="458" t="s">
        <v>21</v>
      </c>
      <c r="N111" s="186" t="s">
        <v>44</v>
      </c>
      <c r="O111" s="67"/>
      <c r="P111" s="187">
        <f t="shared" si="1"/>
        <v>0</v>
      </c>
      <c r="Q111" s="187">
        <v>0</v>
      </c>
      <c r="R111" s="187">
        <f t="shared" si="2"/>
        <v>0</v>
      </c>
      <c r="S111" s="187">
        <v>0</v>
      </c>
      <c r="T111" s="188">
        <f t="shared" si="3"/>
        <v>0</v>
      </c>
      <c r="U111" s="373"/>
      <c r="V111" s="373"/>
      <c r="W111" s="373"/>
      <c r="X111" s="373"/>
      <c r="Y111" s="373"/>
      <c r="Z111" s="373"/>
      <c r="AA111" s="373"/>
      <c r="AB111" s="373"/>
      <c r="AC111" s="373"/>
      <c r="AD111" s="373"/>
      <c r="AE111" s="373"/>
      <c r="AR111" s="459" t="s">
        <v>244</v>
      </c>
      <c r="AT111" s="459" t="s">
        <v>240</v>
      </c>
      <c r="AU111" s="459" t="s">
        <v>83</v>
      </c>
      <c r="AY111" s="435" t="s">
        <v>238</v>
      </c>
      <c r="BE111" s="460">
        <f t="shared" si="4"/>
        <v>0</v>
      </c>
      <c r="BF111" s="460">
        <f t="shared" si="5"/>
        <v>0</v>
      </c>
      <c r="BG111" s="460">
        <f t="shared" si="6"/>
        <v>0</v>
      </c>
      <c r="BH111" s="460">
        <f t="shared" si="7"/>
        <v>0</v>
      </c>
      <c r="BI111" s="460">
        <f t="shared" si="8"/>
        <v>0</v>
      </c>
      <c r="BJ111" s="435" t="s">
        <v>81</v>
      </c>
      <c r="BK111" s="460">
        <f t="shared" si="9"/>
        <v>0</v>
      </c>
      <c r="BL111" s="435" t="s">
        <v>244</v>
      </c>
      <c r="BM111" s="459" t="s">
        <v>1614</v>
      </c>
    </row>
    <row r="112" spans="1:65" s="438" customFormat="1" ht="21.75" customHeight="1">
      <c r="A112" s="373"/>
      <c r="B112" s="38"/>
      <c r="C112" s="178" t="s">
        <v>335</v>
      </c>
      <c r="D112" s="178" t="s">
        <v>240</v>
      </c>
      <c r="E112" s="179" t="s">
        <v>1615</v>
      </c>
      <c r="F112" s="180" t="s">
        <v>1616</v>
      </c>
      <c r="G112" s="181" t="s">
        <v>363</v>
      </c>
      <c r="H112" s="182">
        <v>2</v>
      </c>
      <c r="I112" s="183"/>
      <c r="J112" s="184">
        <f t="shared" si="0"/>
        <v>0</v>
      </c>
      <c r="K112" s="180" t="s">
        <v>21</v>
      </c>
      <c r="L112" s="38"/>
      <c r="M112" s="458" t="s">
        <v>21</v>
      </c>
      <c r="N112" s="186" t="s">
        <v>44</v>
      </c>
      <c r="O112" s="67"/>
      <c r="P112" s="187">
        <f t="shared" si="1"/>
        <v>0</v>
      </c>
      <c r="Q112" s="187">
        <v>0</v>
      </c>
      <c r="R112" s="187">
        <f t="shared" si="2"/>
        <v>0</v>
      </c>
      <c r="S112" s="187">
        <v>0</v>
      </c>
      <c r="T112" s="188">
        <f t="shared" si="3"/>
        <v>0</v>
      </c>
      <c r="U112" s="373"/>
      <c r="V112" s="373"/>
      <c r="W112" s="373"/>
      <c r="X112" s="373"/>
      <c r="Y112" s="373"/>
      <c r="Z112" s="373"/>
      <c r="AA112" s="373"/>
      <c r="AB112" s="373"/>
      <c r="AC112" s="373"/>
      <c r="AD112" s="373"/>
      <c r="AE112" s="373"/>
      <c r="AR112" s="459" t="s">
        <v>244</v>
      </c>
      <c r="AT112" s="459" t="s">
        <v>240</v>
      </c>
      <c r="AU112" s="459" t="s">
        <v>83</v>
      </c>
      <c r="AY112" s="435" t="s">
        <v>238</v>
      </c>
      <c r="BE112" s="460">
        <f t="shared" si="4"/>
        <v>0</v>
      </c>
      <c r="BF112" s="460">
        <f t="shared" si="5"/>
        <v>0</v>
      </c>
      <c r="BG112" s="460">
        <f t="shared" si="6"/>
        <v>0</v>
      </c>
      <c r="BH112" s="460">
        <f t="shared" si="7"/>
        <v>0</v>
      </c>
      <c r="BI112" s="460">
        <f t="shared" si="8"/>
        <v>0</v>
      </c>
      <c r="BJ112" s="435" t="s">
        <v>81</v>
      </c>
      <c r="BK112" s="460">
        <f t="shared" si="9"/>
        <v>0</v>
      </c>
      <c r="BL112" s="435" t="s">
        <v>244</v>
      </c>
      <c r="BM112" s="459" t="s">
        <v>1617</v>
      </c>
    </row>
    <row r="113" spans="1:65" s="438" customFormat="1" ht="21.75" customHeight="1">
      <c r="A113" s="373"/>
      <c r="B113" s="38"/>
      <c r="C113" s="178" t="s">
        <v>8</v>
      </c>
      <c r="D113" s="178" t="s">
        <v>240</v>
      </c>
      <c r="E113" s="179" t="s">
        <v>1618</v>
      </c>
      <c r="F113" s="180" t="s">
        <v>1619</v>
      </c>
      <c r="G113" s="181" t="s">
        <v>363</v>
      </c>
      <c r="H113" s="182">
        <v>2</v>
      </c>
      <c r="I113" s="183"/>
      <c r="J113" s="184">
        <f t="shared" si="0"/>
        <v>0</v>
      </c>
      <c r="K113" s="180" t="s">
        <v>21</v>
      </c>
      <c r="L113" s="38"/>
      <c r="M113" s="458" t="s">
        <v>21</v>
      </c>
      <c r="N113" s="186" t="s">
        <v>44</v>
      </c>
      <c r="O113" s="67"/>
      <c r="P113" s="187">
        <f t="shared" si="1"/>
        <v>0</v>
      </c>
      <c r="Q113" s="187">
        <v>0</v>
      </c>
      <c r="R113" s="187">
        <f t="shared" si="2"/>
        <v>0</v>
      </c>
      <c r="S113" s="187">
        <v>0</v>
      </c>
      <c r="T113" s="188">
        <f t="shared" si="3"/>
        <v>0</v>
      </c>
      <c r="U113" s="373"/>
      <c r="V113" s="373"/>
      <c r="W113" s="373"/>
      <c r="X113" s="373"/>
      <c r="Y113" s="373"/>
      <c r="Z113" s="373"/>
      <c r="AA113" s="373"/>
      <c r="AB113" s="373"/>
      <c r="AC113" s="373"/>
      <c r="AD113" s="373"/>
      <c r="AE113" s="373"/>
      <c r="AR113" s="459" t="s">
        <v>244</v>
      </c>
      <c r="AT113" s="459" t="s">
        <v>240</v>
      </c>
      <c r="AU113" s="459" t="s">
        <v>83</v>
      </c>
      <c r="AY113" s="435" t="s">
        <v>238</v>
      </c>
      <c r="BE113" s="460">
        <f t="shared" si="4"/>
        <v>0</v>
      </c>
      <c r="BF113" s="460">
        <f t="shared" si="5"/>
        <v>0</v>
      </c>
      <c r="BG113" s="460">
        <f t="shared" si="6"/>
        <v>0</v>
      </c>
      <c r="BH113" s="460">
        <f t="shared" si="7"/>
        <v>0</v>
      </c>
      <c r="BI113" s="460">
        <f t="shared" si="8"/>
        <v>0</v>
      </c>
      <c r="BJ113" s="435" t="s">
        <v>81</v>
      </c>
      <c r="BK113" s="460">
        <f t="shared" si="9"/>
        <v>0</v>
      </c>
      <c r="BL113" s="435" t="s">
        <v>244</v>
      </c>
      <c r="BM113" s="459" t="s">
        <v>1620</v>
      </c>
    </row>
    <row r="114" spans="1:65" s="438" customFormat="1" ht="16.5" customHeight="1">
      <c r="A114" s="373"/>
      <c r="B114" s="38"/>
      <c r="C114" s="178" t="s">
        <v>344</v>
      </c>
      <c r="D114" s="178" t="s">
        <v>240</v>
      </c>
      <c r="E114" s="179" t="s">
        <v>1621</v>
      </c>
      <c r="F114" s="180" t="s">
        <v>1622</v>
      </c>
      <c r="G114" s="181" t="s">
        <v>363</v>
      </c>
      <c r="H114" s="182">
        <v>40</v>
      </c>
      <c r="I114" s="183"/>
      <c r="J114" s="184">
        <f t="shared" si="0"/>
        <v>0</v>
      </c>
      <c r="K114" s="180" t="s">
        <v>21</v>
      </c>
      <c r="L114" s="38"/>
      <c r="M114" s="458" t="s">
        <v>21</v>
      </c>
      <c r="N114" s="186" t="s">
        <v>44</v>
      </c>
      <c r="O114" s="67"/>
      <c r="P114" s="187">
        <f t="shared" si="1"/>
        <v>0</v>
      </c>
      <c r="Q114" s="187">
        <v>0</v>
      </c>
      <c r="R114" s="187">
        <f t="shared" si="2"/>
        <v>0</v>
      </c>
      <c r="S114" s="187">
        <v>0</v>
      </c>
      <c r="T114" s="188">
        <f t="shared" si="3"/>
        <v>0</v>
      </c>
      <c r="U114" s="373"/>
      <c r="V114" s="373"/>
      <c r="W114" s="373"/>
      <c r="X114" s="373"/>
      <c r="Y114" s="373"/>
      <c r="Z114" s="373"/>
      <c r="AA114" s="373"/>
      <c r="AB114" s="373"/>
      <c r="AC114" s="373"/>
      <c r="AD114" s="373"/>
      <c r="AE114" s="373"/>
      <c r="AR114" s="459" t="s">
        <v>244</v>
      </c>
      <c r="AT114" s="459" t="s">
        <v>240</v>
      </c>
      <c r="AU114" s="459" t="s">
        <v>83</v>
      </c>
      <c r="AY114" s="435" t="s">
        <v>238</v>
      </c>
      <c r="BE114" s="460">
        <f t="shared" si="4"/>
        <v>0</v>
      </c>
      <c r="BF114" s="460">
        <f t="shared" si="5"/>
        <v>0</v>
      </c>
      <c r="BG114" s="460">
        <f t="shared" si="6"/>
        <v>0</v>
      </c>
      <c r="BH114" s="460">
        <f t="shared" si="7"/>
        <v>0</v>
      </c>
      <c r="BI114" s="460">
        <f t="shared" si="8"/>
        <v>0</v>
      </c>
      <c r="BJ114" s="435" t="s">
        <v>81</v>
      </c>
      <c r="BK114" s="460">
        <f t="shared" si="9"/>
        <v>0</v>
      </c>
      <c r="BL114" s="435" t="s">
        <v>244</v>
      </c>
      <c r="BM114" s="459" t="s">
        <v>1623</v>
      </c>
    </row>
    <row r="115" spans="1:65" s="438" customFormat="1" ht="16.5" customHeight="1">
      <c r="A115" s="373"/>
      <c r="B115" s="38"/>
      <c r="C115" s="178" t="s">
        <v>353</v>
      </c>
      <c r="D115" s="178" t="s">
        <v>240</v>
      </c>
      <c r="E115" s="179" t="s">
        <v>1624</v>
      </c>
      <c r="F115" s="180" t="s">
        <v>1625</v>
      </c>
      <c r="G115" s="181" t="s">
        <v>363</v>
      </c>
      <c r="H115" s="182">
        <v>5</v>
      </c>
      <c r="I115" s="183"/>
      <c r="J115" s="184">
        <f t="shared" si="0"/>
        <v>0</v>
      </c>
      <c r="K115" s="180" t="s">
        <v>21</v>
      </c>
      <c r="L115" s="38"/>
      <c r="M115" s="458" t="s">
        <v>21</v>
      </c>
      <c r="N115" s="186" t="s">
        <v>44</v>
      </c>
      <c r="O115" s="67"/>
      <c r="P115" s="187">
        <f t="shared" si="1"/>
        <v>0</v>
      </c>
      <c r="Q115" s="187">
        <v>0</v>
      </c>
      <c r="R115" s="187">
        <f t="shared" si="2"/>
        <v>0</v>
      </c>
      <c r="S115" s="187">
        <v>0</v>
      </c>
      <c r="T115" s="188">
        <f t="shared" si="3"/>
        <v>0</v>
      </c>
      <c r="U115" s="373"/>
      <c r="V115" s="373"/>
      <c r="W115" s="373"/>
      <c r="X115" s="373"/>
      <c r="Y115" s="373"/>
      <c r="Z115" s="373"/>
      <c r="AA115" s="373"/>
      <c r="AB115" s="373"/>
      <c r="AC115" s="373"/>
      <c r="AD115" s="373"/>
      <c r="AE115" s="373"/>
      <c r="AR115" s="459" t="s">
        <v>244</v>
      </c>
      <c r="AT115" s="459" t="s">
        <v>240</v>
      </c>
      <c r="AU115" s="459" t="s">
        <v>83</v>
      </c>
      <c r="AY115" s="435" t="s">
        <v>238</v>
      </c>
      <c r="BE115" s="460">
        <f t="shared" si="4"/>
        <v>0</v>
      </c>
      <c r="BF115" s="460">
        <f t="shared" si="5"/>
        <v>0</v>
      </c>
      <c r="BG115" s="460">
        <f t="shared" si="6"/>
        <v>0</v>
      </c>
      <c r="BH115" s="460">
        <f t="shared" si="7"/>
        <v>0</v>
      </c>
      <c r="BI115" s="460">
        <f t="shared" si="8"/>
        <v>0</v>
      </c>
      <c r="BJ115" s="435" t="s">
        <v>81</v>
      </c>
      <c r="BK115" s="460">
        <f t="shared" si="9"/>
        <v>0</v>
      </c>
      <c r="BL115" s="435" t="s">
        <v>244</v>
      </c>
      <c r="BM115" s="459" t="s">
        <v>1626</v>
      </c>
    </row>
    <row r="116" spans="1:65" s="163" customFormat="1" ht="22.9" customHeight="1">
      <c r="B116" s="162"/>
      <c r="D116" s="164" t="s">
        <v>72</v>
      </c>
      <c r="E116" s="176" t="s">
        <v>1627</v>
      </c>
      <c r="F116" s="176" t="s">
        <v>1628</v>
      </c>
      <c r="J116" s="177">
        <f>BK116</f>
        <v>0</v>
      </c>
      <c r="L116" s="162"/>
      <c r="M116" s="169"/>
      <c r="N116" s="170"/>
      <c r="O116" s="170"/>
      <c r="P116" s="171">
        <f>SUM(P117:P118)</f>
        <v>0</v>
      </c>
      <c r="Q116" s="170"/>
      <c r="R116" s="171">
        <f>SUM(R117:R118)</f>
        <v>0</v>
      </c>
      <c r="S116" s="170"/>
      <c r="T116" s="172">
        <f>SUM(T117:T118)</f>
        <v>0</v>
      </c>
      <c r="AR116" s="164" t="s">
        <v>81</v>
      </c>
      <c r="AT116" s="456" t="s">
        <v>72</v>
      </c>
      <c r="AU116" s="456" t="s">
        <v>81</v>
      </c>
      <c r="AY116" s="164" t="s">
        <v>238</v>
      </c>
      <c r="BK116" s="457">
        <f>SUM(BK117:BK118)</f>
        <v>0</v>
      </c>
    </row>
    <row r="117" spans="1:65" s="438" customFormat="1" ht="16.5" customHeight="1">
      <c r="A117" s="373"/>
      <c r="B117" s="38"/>
      <c r="C117" s="178" t="s">
        <v>360</v>
      </c>
      <c r="D117" s="178" t="s">
        <v>240</v>
      </c>
      <c r="E117" s="179" t="s">
        <v>1629</v>
      </c>
      <c r="F117" s="180" t="s">
        <v>1630</v>
      </c>
      <c r="G117" s="181" t="s">
        <v>363</v>
      </c>
      <c r="H117" s="182">
        <v>1</v>
      </c>
      <c r="I117" s="183"/>
      <c r="J117" s="184">
        <f>ROUND(I117*H117,2)</f>
        <v>0</v>
      </c>
      <c r="K117" s="180" t="s">
        <v>21</v>
      </c>
      <c r="L117" s="38"/>
      <c r="M117" s="458" t="s">
        <v>21</v>
      </c>
      <c r="N117" s="186" t="s">
        <v>44</v>
      </c>
      <c r="O117" s="67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73"/>
      <c r="V117" s="373"/>
      <c r="W117" s="373"/>
      <c r="X117" s="373"/>
      <c r="Y117" s="373"/>
      <c r="Z117" s="373"/>
      <c r="AA117" s="373"/>
      <c r="AB117" s="373"/>
      <c r="AC117" s="373"/>
      <c r="AD117" s="373"/>
      <c r="AE117" s="373"/>
      <c r="AR117" s="459" t="s">
        <v>244</v>
      </c>
      <c r="AT117" s="459" t="s">
        <v>240</v>
      </c>
      <c r="AU117" s="459" t="s">
        <v>83</v>
      </c>
      <c r="AY117" s="435" t="s">
        <v>238</v>
      </c>
      <c r="BE117" s="460">
        <f>IF(N117="základní",J117,0)</f>
        <v>0</v>
      </c>
      <c r="BF117" s="460">
        <f>IF(N117="snížená",J117,0)</f>
        <v>0</v>
      </c>
      <c r="BG117" s="460">
        <f>IF(N117="zákl. přenesená",J117,0)</f>
        <v>0</v>
      </c>
      <c r="BH117" s="460">
        <f>IF(N117="sníž. přenesená",J117,0)</f>
        <v>0</v>
      </c>
      <c r="BI117" s="460">
        <f>IF(N117="nulová",J117,0)</f>
        <v>0</v>
      </c>
      <c r="BJ117" s="435" t="s">
        <v>81</v>
      </c>
      <c r="BK117" s="460">
        <f>ROUND(I117*H117,2)</f>
        <v>0</v>
      </c>
      <c r="BL117" s="435" t="s">
        <v>244</v>
      </c>
      <c r="BM117" s="459" t="s">
        <v>1631</v>
      </c>
    </row>
    <row r="118" spans="1:65" s="438" customFormat="1" ht="16.5" customHeight="1">
      <c r="A118" s="373"/>
      <c r="B118" s="38"/>
      <c r="C118" s="178" t="s">
        <v>367</v>
      </c>
      <c r="D118" s="178" t="s">
        <v>240</v>
      </c>
      <c r="E118" s="179" t="s">
        <v>1632</v>
      </c>
      <c r="F118" s="180" t="s">
        <v>1633</v>
      </c>
      <c r="G118" s="181" t="s">
        <v>363</v>
      </c>
      <c r="H118" s="182">
        <v>1</v>
      </c>
      <c r="I118" s="183"/>
      <c r="J118" s="184">
        <f>ROUND(I118*H118,2)</f>
        <v>0</v>
      </c>
      <c r="K118" s="180" t="s">
        <v>21</v>
      </c>
      <c r="L118" s="38"/>
      <c r="M118" s="458" t="s">
        <v>21</v>
      </c>
      <c r="N118" s="186" t="s">
        <v>44</v>
      </c>
      <c r="O118" s="67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73"/>
      <c r="V118" s="373"/>
      <c r="W118" s="373"/>
      <c r="X118" s="373"/>
      <c r="Y118" s="193"/>
      <c r="Z118" s="373"/>
      <c r="AA118" s="373"/>
      <c r="AB118" s="373"/>
      <c r="AC118" s="373"/>
      <c r="AD118" s="373"/>
      <c r="AE118" s="373"/>
      <c r="AR118" s="459" t="s">
        <v>244</v>
      </c>
      <c r="AT118" s="459" t="s">
        <v>240</v>
      </c>
      <c r="AU118" s="459" t="s">
        <v>83</v>
      </c>
      <c r="AY118" s="435" t="s">
        <v>238</v>
      </c>
      <c r="BE118" s="460">
        <f>IF(N118="základní",J118,0)</f>
        <v>0</v>
      </c>
      <c r="BF118" s="460">
        <f>IF(N118="snížená",J118,0)</f>
        <v>0</v>
      </c>
      <c r="BG118" s="460">
        <f>IF(N118="zákl. přenesená",J118,0)</f>
        <v>0</v>
      </c>
      <c r="BH118" s="460">
        <f>IF(N118="sníž. přenesená",J118,0)</f>
        <v>0</v>
      </c>
      <c r="BI118" s="460">
        <f>IF(N118="nulová",J118,0)</f>
        <v>0</v>
      </c>
      <c r="BJ118" s="435" t="s">
        <v>81</v>
      </c>
      <c r="BK118" s="460">
        <f>ROUND(I118*H118,2)</f>
        <v>0</v>
      </c>
      <c r="BL118" s="435" t="s">
        <v>244</v>
      </c>
      <c r="BM118" s="459" t="s">
        <v>1634</v>
      </c>
    </row>
    <row r="119" spans="1:65" s="163" customFormat="1" ht="22.9" customHeight="1">
      <c r="B119" s="162"/>
      <c r="D119" s="164" t="s">
        <v>72</v>
      </c>
      <c r="E119" s="176" t="s">
        <v>1635</v>
      </c>
      <c r="F119" s="176" t="s">
        <v>1636</v>
      </c>
      <c r="J119" s="177">
        <f>BK119</f>
        <v>0</v>
      </c>
      <c r="L119" s="162"/>
      <c r="M119" s="169"/>
      <c r="N119" s="170"/>
      <c r="O119" s="170"/>
      <c r="P119" s="171">
        <f>SUM(P120:P129)</f>
        <v>0</v>
      </c>
      <c r="Q119" s="170"/>
      <c r="R119" s="171">
        <f>SUM(R120:R129)</f>
        <v>0</v>
      </c>
      <c r="S119" s="170"/>
      <c r="T119" s="172">
        <f>SUM(T120:T129)</f>
        <v>0</v>
      </c>
      <c r="AR119" s="164" t="s">
        <v>81</v>
      </c>
      <c r="AT119" s="456" t="s">
        <v>72</v>
      </c>
      <c r="AU119" s="456" t="s">
        <v>81</v>
      </c>
      <c r="AY119" s="164" t="s">
        <v>238</v>
      </c>
      <c r="BK119" s="457">
        <f>SUM(BK120:BK129)</f>
        <v>0</v>
      </c>
    </row>
    <row r="120" spans="1:65" s="438" customFormat="1" ht="16.5" customHeight="1">
      <c r="A120" s="373"/>
      <c r="B120" s="38"/>
      <c r="C120" s="178" t="s">
        <v>374</v>
      </c>
      <c r="D120" s="178" t="s">
        <v>240</v>
      </c>
      <c r="E120" s="179" t="s">
        <v>1637</v>
      </c>
      <c r="F120" s="180" t="s">
        <v>1638</v>
      </c>
      <c r="G120" s="181" t="s">
        <v>145</v>
      </c>
      <c r="H120" s="182">
        <v>150</v>
      </c>
      <c r="I120" s="183"/>
      <c r="J120" s="184">
        <f t="shared" ref="J120:J129" si="10">ROUND(I120*H120,2)</f>
        <v>0</v>
      </c>
      <c r="K120" s="180" t="s">
        <v>21</v>
      </c>
      <c r="L120" s="38"/>
      <c r="M120" s="458" t="s">
        <v>21</v>
      </c>
      <c r="N120" s="186" t="s">
        <v>44</v>
      </c>
      <c r="O120" s="67"/>
      <c r="P120" s="187">
        <f t="shared" ref="P120:P129" si="11">O120*H120</f>
        <v>0</v>
      </c>
      <c r="Q120" s="187">
        <v>0</v>
      </c>
      <c r="R120" s="187">
        <f t="shared" ref="R120:R129" si="12">Q120*H120</f>
        <v>0</v>
      </c>
      <c r="S120" s="187">
        <v>0</v>
      </c>
      <c r="T120" s="188">
        <f t="shared" ref="T120:T129" si="13">S120*H120</f>
        <v>0</v>
      </c>
      <c r="U120" s="373"/>
      <c r="V120" s="373"/>
      <c r="W120" s="373"/>
      <c r="X120" s="373"/>
      <c r="Y120" s="373"/>
      <c r="Z120" s="373"/>
      <c r="AA120" s="373"/>
      <c r="AB120" s="373"/>
      <c r="AC120" s="373"/>
      <c r="AD120" s="373"/>
      <c r="AE120" s="373"/>
      <c r="AR120" s="459" t="s">
        <v>244</v>
      </c>
      <c r="AT120" s="459" t="s">
        <v>240</v>
      </c>
      <c r="AU120" s="459" t="s">
        <v>83</v>
      </c>
      <c r="AY120" s="435" t="s">
        <v>238</v>
      </c>
      <c r="BE120" s="460">
        <f t="shared" ref="BE120:BE129" si="14">IF(N120="základní",J120,0)</f>
        <v>0</v>
      </c>
      <c r="BF120" s="460">
        <f t="shared" ref="BF120:BF129" si="15">IF(N120="snížená",J120,0)</f>
        <v>0</v>
      </c>
      <c r="BG120" s="460">
        <f t="shared" ref="BG120:BG129" si="16">IF(N120="zákl. přenesená",J120,0)</f>
        <v>0</v>
      </c>
      <c r="BH120" s="460">
        <f t="shared" ref="BH120:BH129" si="17">IF(N120="sníž. přenesená",J120,0)</f>
        <v>0</v>
      </c>
      <c r="BI120" s="460">
        <f t="shared" ref="BI120:BI129" si="18">IF(N120="nulová",J120,0)</f>
        <v>0</v>
      </c>
      <c r="BJ120" s="435" t="s">
        <v>81</v>
      </c>
      <c r="BK120" s="460">
        <f t="shared" ref="BK120:BK129" si="19">ROUND(I120*H120,2)</f>
        <v>0</v>
      </c>
      <c r="BL120" s="435" t="s">
        <v>244</v>
      </c>
      <c r="BM120" s="459" t="s">
        <v>1639</v>
      </c>
    </row>
    <row r="121" spans="1:65" s="438" customFormat="1" ht="16.5" customHeight="1">
      <c r="A121" s="373"/>
      <c r="B121" s="38"/>
      <c r="C121" s="178" t="s">
        <v>7</v>
      </c>
      <c r="D121" s="178" t="s">
        <v>240</v>
      </c>
      <c r="E121" s="179" t="s">
        <v>1640</v>
      </c>
      <c r="F121" s="180" t="s">
        <v>1641</v>
      </c>
      <c r="G121" s="181" t="s">
        <v>145</v>
      </c>
      <c r="H121" s="182">
        <v>130</v>
      </c>
      <c r="I121" s="183"/>
      <c r="J121" s="184">
        <f t="shared" si="10"/>
        <v>0</v>
      </c>
      <c r="K121" s="180" t="s">
        <v>21</v>
      </c>
      <c r="L121" s="38"/>
      <c r="M121" s="458" t="s">
        <v>21</v>
      </c>
      <c r="N121" s="186" t="s">
        <v>44</v>
      </c>
      <c r="O121" s="67"/>
      <c r="P121" s="187">
        <f t="shared" si="11"/>
        <v>0</v>
      </c>
      <c r="Q121" s="187">
        <v>0</v>
      </c>
      <c r="R121" s="187">
        <f t="shared" si="12"/>
        <v>0</v>
      </c>
      <c r="S121" s="187">
        <v>0</v>
      </c>
      <c r="T121" s="188">
        <f t="shared" si="13"/>
        <v>0</v>
      </c>
      <c r="U121" s="373"/>
      <c r="V121" s="373"/>
      <c r="W121" s="373"/>
      <c r="X121" s="373"/>
      <c r="Y121" s="373"/>
      <c r="Z121" s="373"/>
      <c r="AA121" s="373"/>
      <c r="AB121" s="373"/>
      <c r="AC121" s="373"/>
      <c r="AD121" s="373"/>
      <c r="AE121" s="373"/>
      <c r="AR121" s="459" t="s">
        <v>244</v>
      </c>
      <c r="AT121" s="459" t="s">
        <v>240</v>
      </c>
      <c r="AU121" s="459" t="s">
        <v>83</v>
      </c>
      <c r="AY121" s="435" t="s">
        <v>238</v>
      </c>
      <c r="BE121" s="460">
        <f t="shared" si="14"/>
        <v>0</v>
      </c>
      <c r="BF121" s="460">
        <f t="shared" si="15"/>
        <v>0</v>
      </c>
      <c r="BG121" s="460">
        <f t="shared" si="16"/>
        <v>0</v>
      </c>
      <c r="BH121" s="460">
        <f t="shared" si="17"/>
        <v>0</v>
      </c>
      <c r="BI121" s="460">
        <f t="shared" si="18"/>
        <v>0</v>
      </c>
      <c r="BJ121" s="435" t="s">
        <v>81</v>
      </c>
      <c r="BK121" s="460">
        <f t="shared" si="19"/>
        <v>0</v>
      </c>
      <c r="BL121" s="435" t="s">
        <v>244</v>
      </c>
      <c r="BM121" s="459" t="s">
        <v>1642</v>
      </c>
    </row>
    <row r="122" spans="1:65" s="438" customFormat="1" ht="16.5" customHeight="1">
      <c r="A122" s="373"/>
      <c r="B122" s="38"/>
      <c r="C122" s="178" t="s">
        <v>386</v>
      </c>
      <c r="D122" s="178" t="s">
        <v>240</v>
      </c>
      <c r="E122" s="179" t="s">
        <v>1643</v>
      </c>
      <c r="F122" s="180" t="s">
        <v>1644</v>
      </c>
      <c r="G122" s="181" t="s">
        <v>145</v>
      </c>
      <c r="H122" s="182">
        <v>30</v>
      </c>
      <c r="I122" s="183"/>
      <c r="J122" s="184">
        <f t="shared" si="10"/>
        <v>0</v>
      </c>
      <c r="K122" s="180" t="s">
        <v>21</v>
      </c>
      <c r="L122" s="38"/>
      <c r="M122" s="458" t="s">
        <v>21</v>
      </c>
      <c r="N122" s="186" t="s">
        <v>44</v>
      </c>
      <c r="O122" s="67"/>
      <c r="P122" s="187">
        <f t="shared" si="11"/>
        <v>0</v>
      </c>
      <c r="Q122" s="187">
        <v>0</v>
      </c>
      <c r="R122" s="187">
        <f t="shared" si="12"/>
        <v>0</v>
      </c>
      <c r="S122" s="187">
        <v>0</v>
      </c>
      <c r="T122" s="188">
        <f t="shared" si="13"/>
        <v>0</v>
      </c>
      <c r="U122" s="373"/>
      <c r="V122" s="373"/>
      <c r="W122" s="373"/>
      <c r="X122" s="373"/>
      <c r="Y122" s="373"/>
      <c r="Z122" s="373"/>
      <c r="AA122" s="373"/>
      <c r="AB122" s="373"/>
      <c r="AC122" s="373"/>
      <c r="AD122" s="373"/>
      <c r="AE122" s="373"/>
      <c r="AR122" s="459" t="s">
        <v>244</v>
      </c>
      <c r="AT122" s="459" t="s">
        <v>240</v>
      </c>
      <c r="AU122" s="459" t="s">
        <v>83</v>
      </c>
      <c r="AY122" s="435" t="s">
        <v>238</v>
      </c>
      <c r="BE122" s="460">
        <f t="shared" si="14"/>
        <v>0</v>
      </c>
      <c r="BF122" s="460">
        <f t="shared" si="15"/>
        <v>0</v>
      </c>
      <c r="BG122" s="460">
        <f t="shared" si="16"/>
        <v>0</v>
      </c>
      <c r="BH122" s="460">
        <f t="shared" si="17"/>
        <v>0</v>
      </c>
      <c r="BI122" s="460">
        <f t="shared" si="18"/>
        <v>0</v>
      </c>
      <c r="BJ122" s="435" t="s">
        <v>81</v>
      </c>
      <c r="BK122" s="460">
        <f t="shared" si="19"/>
        <v>0</v>
      </c>
      <c r="BL122" s="435" t="s">
        <v>244</v>
      </c>
      <c r="BM122" s="459" t="s">
        <v>1645</v>
      </c>
    </row>
    <row r="123" spans="1:65" s="438" customFormat="1" ht="16.5" customHeight="1">
      <c r="A123" s="373"/>
      <c r="B123" s="38"/>
      <c r="C123" s="178" t="s">
        <v>391</v>
      </c>
      <c r="D123" s="178" t="s">
        <v>240</v>
      </c>
      <c r="E123" s="179" t="s">
        <v>1646</v>
      </c>
      <c r="F123" s="180" t="s">
        <v>1647</v>
      </c>
      <c r="G123" s="181" t="s">
        <v>145</v>
      </c>
      <c r="H123" s="182">
        <v>100</v>
      </c>
      <c r="I123" s="183"/>
      <c r="J123" s="184">
        <f t="shared" si="10"/>
        <v>0</v>
      </c>
      <c r="K123" s="180" t="s">
        <v>21</v>
      </c>
      <c r="L123" s="38"/>
      <c r="M123" s="458" t="s">
        <v>21</v>
      </c>
      <c r="N123" s="186" t="s">
        <v>44</v>
      </c>
      <c r="O123" s="67"/>
      <c r="P123" s="187">
        <f t="shared" si="11"/>
        <v>0</v>
      </c>
      <c r="Q123" s="187">
        <v>0</v>
      </c>
      <c r="R123" s="187">
        <f t="shared" si="12"/>
        <v>0</v>
      </c>
      <c r="S123" s="187">
        <v>0</v>
      </c>
      <c r="T123" s="188">
        <f t="shared" si="13"/>
        <v>0</v>
      </c>
      <c r="U123" s="373"/>
      <c r="V123" s="373"/>
      <c r="W123" s="373"/>
      <c r="X123" s="373"/>
      <c r="Y123" s="373"/>
      <c r="Z123" s="373"/>
      <c r="AA123" s="373"/>
      <c r="AB123" s="373"/>
      <c r="AC123" s="373"/>
      <c r="AD123" s="373"/>
      <c r="AE123" s="373"/>
      <c r="AR123" s="459" t="s">
        <v>244</v>
      </c>
      <c r="AT123" s="459" t="s">
        <v>240</v>
      </c>
      <c r="AU123" s="459" t="s">
        <v>83</v>
      </c>
      <c r="AY123" s="435" t="s">
        <v>238</v>
      </c>
      <c r="BE123" s="460">
        <f t="shared" si="14"/>
        <v>0</v>
      </c>
      <c r="BF123" s="460">
        <f t="shared" si="15"/>
        <v>0</v>
      </c>
      <c r="BG123" s="460">
        <f t="shared" si="16"/>
        <v>0</v>
      </c>
      <c r="BH123" s="460">
        <f t="shared" si="17"/>
        <v>0</v>
      </c>
      <c r="BI123" s="460">
        <f t="shared" si="18"/>
        <v>0</v>
      </c>
      <c r="BJ123" s="435" t="s">
        <v>81</v>
      </c>
      <c r="BK123" s="460">
        <f t="shared" si="19"/>
        <v>0</v>
      </c>
      <c r="BL123" s="435" t="s">
        <v>244</v>
      </c>
      <c r="BM123" s="459" t="s">
        <v>1648</v>
      </c>
    </row>
    <row r="124" spans="1:65" s="438" customFormat="1" ht="16.5" customHeight="1">
      <c r="A124" s="373"/>
      <c r="B124" s="38"/>
      <c r="C124" s="178" t="s">
        <v>399</v>
      </c>
      <c r="D124" s="178" t="s">
        <v>240</v>
      </c>
      <c r="E124" s="179" t="s">
        <v>1649</v>
      </c>
      <c r="F124" s="180" t="s">
        <v>1650</v>
      </c>
      <c r="G124" s="181" t="s">
        <v>145</v>
      </c>
      <c r="H124" s="182">
        <v>20</v>
      </c>
      <c r="I124" s="183"/>
      <c r="J124" s="184">
        <f t="shared" si="10"/>
        <v>0</v>
      </c>
      <c r="K124" s="180" t="s">
        <v>21</v>
      </c>
      <c r="L124" s="38"/>
      <c r="M124" s="458" t="s">
        <v>21</v>
      </c>
      <c r="N124" s="186" t="s">
        <v>44</v>
      </c>
      <c r="O124" s="67"/>
      <c r="P124" s="187">
        <f t="shared" si="11"/>
        <v>0</v>
      </c>
      <c r="Q124" s="187">
        <v>0</v>
      </c>
      <c r="R124" s="187">
        <f t="shared" si="12"/>
        <v>0</v>
      </c>
      <c r="S124" s="187">
        <v>0</v>
      </c>
      <c r="T124" s="188">
        <f t="shared" si="13"/>
        <v>0</v>
      </c>
      <c r="U124" s="373"/>
      <c r="V124" s="373"/>
      <c r="W124" s="373"/>
      <c r="X124" s="373"/>
      <c r="Y124" s="373"/>
      <c r="Z124" s="373"/>
      <c r="AA124" s="373"/>
      <c r="AB124" s="373"/>
      <c r="AC124" s="373"/>
      <c r="AD124" s="373"/>
      <c r="AE124" s="373"/>
      <c r="AR124" s="459" t="s">
        <v>244</v>
      </c>
      <c r="AT124" s="459" t="s">
        <v>240</v>
      </c>
      <c r="AU124" s="459" t="s">
        <v>83</v>
      </c>
      <c r="AY124" s="435" t="s">
        <v>238</v>
      </c>
      <c r="BE124" s="460">
        <f t="shared" si="14"/>
        <v>0</v>
      </c>
      <c r="BF124" s="460">
        <f t="shared" si="15"/>
        <v>0</v>
      </c>
      <c r="BG124" s="460">
        <f t="shared" si="16"/>
        <v>0</v>
      </c>
      <c r="BH124" s="460">
        <f t="shared" si="17"/>
        <v>0</v>
      </c>
      <c r="BI124" s="460">
        <f t="shared" si="18"/>
        <v>0</v>
      </c>
      <c r="BJ124" s="435" t="s">
        <v>81</v>
      </c>
      <c r="BK124" s="460">
        <f t="shared" si="19"/>
        <v>0</v>
      </c>
      <c r="BL124" s="435" t="s">
        <v>244</v>
      </c>
      <c r="BM124" s="459" t="s">
        <v>1651</v>
      </c>
    </row>
    <row r="125" spans="1:65" s="438" customFormat="1" ht="16.5" customHeight="1">
      <c r="A125" s="373"/>
      <c r="B125" s="38"/>
      <c r="C125" s="178" t="s">
        <v>406</v>
      </c>
      <c r="D125" s="178" t="s">
        <v>240</v>
      </c>
      <c r="E125" s="179" t="s">
        <v>1652</v>
      </c>
      <c r="F125" s="180" t="s">
        <v>1653</v>
      </c>
      <c r="G125" s="181" t="s">
        <v>145</v>
      </c>
      <c r="H125" s="182">
        <v>15</v>
      </c>
      <c r="I125" s="183"/>
      <c r="J125" s="184">
        <f t="shared" si="10"/>
        <v>0</v>
      </c>
      <c r="K125" s="180" t="s">
        <v>21</v>
      </c>
      <c r="L125" s="38"/>
      <c r="M125" s="458" t="s">
        <v>21</v>
      </c>
      <c r="N125" s="186" t="s">
        <v>44</v>
      </c>
      <c r="O125" s="67"/>
      <c r="P125" s="187">
        <f t="shared" si="11"/>
        <v>0</v>
      </c>
      <c r="Q125" s="187">
        <v>0</v>
      </c>
      <c r="R125" s="187">
        <f t="shared" si="12"/>
        <v>0</v>
      </c>
      <c r="S125" s="187">
        <v>0</v>
      </c>
      <c r="T125" s="188">
        <f t="shared" si="13"/>
        <v>0</v>
      </c>
      <c r="U125" s="373"/>
      <c r="V125" s="373"/>
      <c r="W125" s="373"/>
      <c r="X125" s="373"/>
      <c r="Y125" s="373"/>
      <c r="Z125" s="373"/>
      <c r="AA125" s="373"/>
      <c r="AB125" s="373"/>
      <c r="AC125" s="373"/>
      <c r="AD125" s="373"/>
      <c r="AE125" s="373"/>
      <c r="AR125" s="459" t="s">
        <v>244</v>
      </c>
      <c r="AT125" s="459" t="s">
        <v>240</v>
      </c>
      <c r="AU125" s="459" t="s">
        <v>83</v>
      </c>
      <c r="AY125" s="435" t="s">
        <v>238</v>
      </c>
      <c r="BE125" s="460">
        <f t="shared" si="14"/>
        <v>0</v>
      </c>
      <c r="BF125" s="460">
        <f t="shared" si="15"/>
        <v>0</v>
      </c>
      <c r="BG125" s="460">
        <f t="shared" si="16"/>
        <v>0</v>
      </c>
      <c r="BH125" s="460">
        <f t="shared" si="17"/>
        <v>0</v>
      </c>
      <c r="BI125" s="460">
        <f t="shared" si="18"/>
        <v>0</v>
      </c>
      <c r="BJ125" s="435" t="s">
        <v>81</v>
      </c>
      <c r="BK125" s="460">
        <f t="shared" si="19"/>
        <v>0</v>
      </c>
      <c r="BL125" s="435" t="s">
        <v>244</v>
      </c>
      <c r="BM125" s="459" t="s">
        <v>1654</v>
      </c>
    </row>
    <row r="126" spans="1:65" s="438" customFormat="1" ht="33" customHeight="1">
      <c r="A126" s="373"/>
      <c r="B126" s="38"/>
      <c r="C126" s="178" t="s">
        <v>413</v>
      </c>
      <c r="D126" s="178" t="s">
        <v>240</v>
      </c>
      <c r="E126" s="179" t="s">
        <v>1655</v>
      </c>
      <c r="F126" s="180" t="s">
        <v>1656</v>
      </c>
      <c r="G126" s="181" t="s">
        <v>145</v>
      </c>
      <c r="H126" s="182">
        <v>20</v>
      </c>
      <c r="I126" s="183"/>
      <c r="J126" s="184">
        <f t="shared" si="10"/>
        <v>0</v>
      </c>
      <c r="K126" s="180" t="s">
        <v>21</v>
      </c>
      <c r="L126" s="38"/>
      <c r="M126" s="458" t="s">
        <v>21</v>
      </c>
      <c r="N126" s="186" t="s">
        <v>44</v>
      </c>
      <c r="O126" s="67"/>
      <c r="P126" s="187">
        <f t="shared" si="11"/>
        <v>0</v>
      </c>
      <c r="Q126" s="187">
        <v>0</v>
      </c>
      <c r="R126" s="187">
        <f t="shared" si="12"/>
        <v>0</v>
      </c>
      <c r="S126" s="187">
        <v>0</v>
      </c>
      <c r="T126" s="188">
        <f t="shared" si="13"/>
        <v>0</v>
      </c>
      <c r="U126" s="373"/>
      <c r="V126" s="373"/>
      <c r="W126" s="373"/>
      <c r="X126" s="373"/>
      <c r="Y126" s="373"/>
      <c r="Z126" s="373"/>
      <c r="AA126" s="373"/>
      <c r="AB126" s="373"/>
      <c r="AC126" s="373"/>
      <c r="AD126" s="373"/>
      <c r="AE126" s="373"/>
      <c r="AR126" s="459" t="s">
        <v>244</v>
      </c>
      <c r="AT126" s="459" t="s">
        <v>240</v>
      </c>
      <c r="AU126" s="459" t="s">
        <v>83</v>
      </c>
      <c r="AY126" s="435" t="s">
        <v>238</v>
      </c>
      <c r="BE126" s="460">
        <f t="shared" si="14"/>
        <v>0</v>
      </c>
      <c r="BF126" s="460">
        <f t="shared" si="15"/>
        <v>0</v>
      </c>
      <c r="BG126" s="460">
        <f t="shared" si="16"/>
        <v>0</v>
      </c>
      <c r="BH126" s="460">
        <f t="shared" si="17"/>
        <v>0</v>
      </c>
      <c r="BI126" s="460">
        <f t="shared" si="18"/>
        <v>0</v>
      </c>
      <c r="BJ126" s="435" t="s">
        <v>81</v>
      </c>
      <c r="BK126" s="460">
        <f t="shared" si="19"/>
        <v>0</v>
      </c>
      <c r="BL126" s="435" t="s">
        <v>244</v>
      </c>
      <c r="BM126" s="459" t="s">
        <v>1657</v>
      </c>
    </row>
    <row r="127" spans="1:65" s="438" customFormat="1" ht="16.5" customHeight="1">
      <c r="A127" s="373"/>
      <c r="B127" s="38"/>
      <c r="C127" s="178" t="s">
        <v>421</v>
      </c>
      <c r="D127" s="178" t="s">
        <v>240</v>
      </c>
      <c r="E127" s="179" t="s">
        <v>1658</v>
      </c>
      <c r="F127" s="180" t="s">
        <v>1659</v>
      </c>
      <c r="G127" s="181" t="s">
        <v>145</v>
      </c>
      <c r="H127" s="182">
        <v>25</v>
      </c>
      <c r="I127" s="183"/>
      <c r="J127" s="184">
        <f t="shared" si="10"/>
        <v>0</v>
      </c>
      <c r="K127" s="180" t="s">
        <v>21</v>
      </c>
      <c r="L127" s="38"/>
      <c r="M127" s="458" t="s">
        <v>21</v>
      </c>
      <c r="N127" s="186" t="s">
        <v>44</v>
      </c>
      <c r="O127" s="67"/>
      <c r="P127" s="187">
        <f t="shared" si="11"/>
        <v>0</v>
      </c>
      <c r="Q127" s="187">
        <v>0</v>
      </c>
      <c r="R127" s="187">
        <f t="shared" si="12"/>
        <v>0</v>
      </c>
      <c r="S127" s="187">
        <v>0</v>
      </c>
      <c r="T127" s="188">
        <f t="shared" si="13"/>
        <v>0</v>
      </c>
      <c r="U127" s="373"/>
      <c r="V127" s="373"/>
      <c r="W127" s="373"/>
      <c r="X127" s="373"/>
      <c r="Y127" s="373"/>
      <c r="Z127" s="373"/>
      <c r="AA127" s="373"/>
      <c r="AB127" s="373"/>
      <c r="AC127" s="373"/>
      <c r="AD127" s="373"/>
      <c r="AE127" s="373"/>
      <c r="AR127" s="459" t="s">
        <v>244</v>
      </c>
      <c r="AT127" s="459" t="s">
        <v>240</v>
      </c>
      <c r="AU127" s="459" t="s">
        <v>83</v>
      </c>
      <c r="AY127" s="435" t="s">
        <v>238</v>
      </c>
      <c r="BE127" s="460">
        <f t="shared" si="14"/>
        <v>0</v>
      </c>
      <c r="BF127" s="460">
        <f t="shared" si="15"/>
        <v>0</v>
      </c>
      <c r="BG127" s="460">
        <f t="shared" si="16"/>
        <v>0</v>
      </c>
      <c r="BH127" s="460">
        <f t="shared" si="17"/>
        <v>0</v>
      </c>
      <c r="BI127" s="460">
        <f t="shared" si="18"/>
        <v>0</v>
      </c>
      <c r="BJ127" s="435" t="s">
        <v>81</v>
      </c>
      <c r="BK127" s="460">
        <f t="shared" si="19"/>
        <v>0</v>
      </c>
      <c r="BL127" s="435" t="s">
        <v>244</v>
      </c>
      <c r="BM127" s="459" t="s">
        <v>1660</v>
      </c>
    </row>
    <row r="128" spans="1:65" s="438" customFormat="1" ht="16.5" customHeight="1">
      <c r="A128" s="373"/>
      <c r="B128" s="38"/>
      <c r="C128" s="178" t="s">
        <v>427</v>
      </c>
      <c r="D128" s="178" t="s">
        <v>240</v>
      </c>
      <c r="E128" s="179" t="s">
        <v>1661</v>
      </c>
      <c r="F128" s="180" t="s">
        <v>1662</v>
      </c>
      <c r="G128" s="181" t="s">
        <v>145</v>
      </c>
      <c r="H128" s="182">
        <v>50</v>
      </c>
      <c r="I128" s="183"/>
      <c r="J128" s="184">
        <f t="shared" si="10"/>
        <v>0</v>
      </c>
      <c r="K128" s="180" t="s">
        <v>21</v>
      </c>
      <c r="L128" s="38"/>
      <c r="M128" s="458" t="s">
        <v>21</v>
      </c>
      <c r="N128" s="186" t="s">
        <v>44</v>
      </c>
      <c r="O128" s="67"/>
      <c r="P128" s="187">
        <f t="shared" si="11"/>
        <v>0</v>
      </c>
      <c r="Q128" s="187">
        <v>0</v>
      </c>
      <c r="R128" s="187">
        <f t="shared" si="12"/>
        <v>0</v>
      </c>
      <c r="S128" s="187">
        <v>0</v>
      </c>
      <c r="T128" s="188">
        <f t="shared" si="13"/>
        <v>0</v>
      </c>
      <c r="U128" s="373"/>
      <c r="V128" s="373"/>
      <c r="W128" s="373"/>
      <c r="X128" s="373"/>
      <c r="Y128" s="373"/>
      <c r="Z128" s="373"/>
      <c r="AA128" s="373"/>
      <c r="AB128" s="373"/>
      <c r="AC128" s="373"/>
      <c r="AD128" s="373"/>
      <c r="AE128" s="373"/>
      <c r="AR128" s="459" t="s">
        <v>244</v>
      </c>
      <c r="AT128" s="459" t="s">
        <v>240</v>
      </c>
      <c r="AU128" s="459" t="s">
        <v>83</v>
      </c>
      <c r="AY128" s="435" t="s">
        <v>238</v>
      </c>
      <c r="BE128" s="460">
        <f t="shared" si="14"/>
        <v>0</v>
      </c>
      <c r="BF128" s="460">
        <f t="shared" si="15"/>
        <v>0</v>
      </c>
      <c r="BG128" s="460">
        <f t="shared" si="16"/>
        <v>0</v>
      </c>
      <c r="BH128" s="460">
        <f t="shared" si="17"/>
        <v>0</v>
      </c>
      <c r="BI128" s="460">
        <f t="shared" si="18"/>
        <v>0</v>
      </c>
      <c r="BJ128" s="435" t="s">
        <v>81</v>
      </c>
      <c r="BK128" s="460">
        <f t="shared" si="19"/>
        <v>0</v>
      </c>
      <c r="BL128" s="435" t="s">
        <v>244</v>
      </c>
      <c r="BM128" s="459" t="s">
        <v>1663</v>
      </c>
    </row>
    <row r="129" spans="1:65" s="438" customFormat="1" ht="16.5" customHeight="1">
      <c r="A129" s="373"/>
      <c r="B129" s="38"/>
      <c r="C129" s="178" t="s">
        <v>432</v>
      </c>
      <c r="D129" s="178" t="s">
        <v>240</v>
      </c>
      <c r="E129" s="179" t="s">
        <v>1664</v>
      </c>
      <c r="F129" s="180" t="s">
        <v>1665</v>
      </c>
      <c r="G129" s="181" t="s">
        <v>1122</v>
      </c>
      <c r="H129" s="182">
        <v>1</v>
      </c>
      <c r="I129" s="183"/>
      <c r="J129" s="184">
        <f t="shared" si="10"/>
        <v>0</v>
      </c>
      <c r="K129" s="180" t="s">
        <v>21</v>
      </c>
      <c r="L129" s="38"/>
      <c r="M129" s="458" t="s">
        <v>21</v>
      </c>
      <c r="N129" s="186" t="s">
        <v>44</v>
      </c>
      <c r="O129" s="67"/>
      <c r="P129" s="187">
        <f t="shared" si="11"/>
        <v>0</v>
      </c>
      <c r="Q129" s="187">
        <v>0</v>
      </c>
      <c r="R129" s="187">
        <f t="shared" si="12"/>
        <v>0</v>
      </c>
      <c r="S129" s="187">
        <v>0</v>
      </c>
      <c r="T129" s="188">
        <f t="shared" si="13"/>
        <v>0</v>
      </c>
      <c r="U129" s="373"/>
      <c r="V129" s="373"/>
      <c r="W129" s="373"/>
      <c r="X129" s="373"/>
      <c r="Y129" s="373"/>
      <c r="Z129" s="373"/>
      <c r="AA129" s="373"/>
      <c r="AB129" s="373"/>
      <c r="AC129" s="373"/>
      <c r="AD129" s="373"/>
      <c r="AE129" s="373"/>
      <c r="AR129" s="459" t="s">
        <v>244</v>
      </c>
      <c r="AT129" s="459" t="s">
        <v>240</v>
      </c>
      <c r="AU129" s="459" t="s">
        <v>83</v>
      </c>
      <c r="AY129" s="435" t="s">
        <v>238</v>
      </c>
      <c r="BE129" s="460">
        <f t="shared" si="14"/>
        <v>0</v>
      </c>
      <c r="BF129" s="460">
        <f t="shared" si="15"/>
        <v>0</v>
      </c>
      <c r="BG129" s="460">
        <f t="shared" si="16"/>
        <v>0</v>
      </c>
      <c r="BH129" s="460">
        <f t="shared" si="17"/>
        <v>0</v>
      </c>
      <c r="BI129" s="460">
        <f t="shared" si="18"/>
        <v>0</v>
      </c>
      <c r="BJ129" s="435" t="s">
        <v>81</v>
      </c>
      <c r="BK129" s="460">
        <f t="shared" si="19"/>
        <v>0</v>
      </c>
      <c r="BL129" s="435" t="s">
        <v>244</v>
      </c>
      <c r="BM129" s="459" t="s">
        <v>1666</v>
      </c>
    </row>
    <row r="130" spans="1:65" s="163" customFormat="1" ht="22.9" customHeight="1">
      <c r="B130" s="162"/>
      <c r="D130" s="164" t="s">
        <v>72</v>
      </c>
      <c r="E130" s="176" t="s">
        <v>1667</v>
      </c>
      <c r="F130" s="176" t="s">
        <v>1668</v>
      </c>
      <c r="J130" s="177">
        <f>BK130</f>
        <v>0</v>
      </c>
      <c r="L130" s="162"/>
      <c r="M130" s="169"/>
      <c r="N130" s="170"/>
      <c r="O130" s="170"/>
      <c r="P130" s="171">
        <f>P131</f>
        <v>0</v>
      </c>
      <c r="Q130" s="170"/>
      <c r="R130" s="171">
        <f>R131</f>
        <v>0</v>
      </c>
      <c r="S130" s="170"/>
      <c r="T130" s="172">
        <f>T131</f>
        <v>0</v>
      </c>
      <c r="AR130" s="164" t="s">
        <v>81</v>
      </c>
      <c r="AT130" s="456" t="s">
        <v>72</v>
      </c>
      <c r="AU130" s="456" t="s">
        <v>81</v>
      </c>
      <c r="AY130" s="164" t="s">
        <v>238</v>
      </c>
      <c r="BK130" s="457">
        <f>BK131</f>
        <v>0</v>
      </c>
    </row>
    <row r="131" spans="1:65" s="438" customFormat="1" ht="16.5" customHeight="1">
      <c r="A131" s="373"/>
      <c r="B131" s="38"/>
      <c r="C131" s="178" t="s">
        <v>439</v>
      </c>
      <c r="D131" s="178" t="s">
        <v>240</v>
      </c>
      <c r="E131" s="179" t="s">
        <v>1669</v>
      </c>
      <c r="F131" s="180" t="s">
        <v>1670</v>
      </c>
      <c r="G131" s="181" t="s">
        <v>1122</v>
      </c>
      <c r="H131" s="182">
        <v>4</v>
      </c>
      <c r="I131" s="183"/>
      <c r="J131" s="184">
        <f>ROUND(I131*H131,2)</f>
        <v>0</v>
      </c>
      <c r="K131" s="180" t="s">
        <v>21</v>
      </c>
      <c r="L131" s="38"/>
      <c r="M131" s="458" t="s">
        <v>21</v>
      </c>
      <c r="N131" s="186" t="s">
        <v>44</v>
      </c>
      <c r="O131" s="67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73"/>
      <c r="V131" s="373"/>
      <c r="W131" s="373"/>
      <c r="X131" s="373"/>
      <c r="Y131" s="373"/>
      <c r="Z131" s="373"/>
      <c r="AA131" s="373"/>
      <c r="AB131" s="373"/>
      <c r="AC131" s="373"/>
      <c r="AD131" s="373"/>
      <c r="AE131" s="373"/>
      <c r="AR131" s="459" t="s">
        <v>244</v>
      </c>
      <c r="AT131" s="459" t="s">
        <v>240</v>
      </c>
      <c r="AU131" s="459" t="s">
        <v>83</v>
      </c>
      <c r="AY131" s="435" t="s">
        <v>238</v>
      </c>
      <c r="BE131" s="460">
        <f>IF(N131="základní",J131,0)</f>
        <v>0</v>
      </c>
      <c r="BF131" s="460">
        <f>IF(N131="snížená",J131,0)</f>
        <v>0</v>
      </c>
      <c r="BG131" s="460">
        <f>IF(N131="zákl. přenesená",J131,0)</f>
        <v>0</v>
      </c>
      <c r="BH131" s="460">
        <f>IF(N131="sníž. přenesená",J131,0)</f>
        <v>0</v>
      </c>
      <c r="BI131" s="460">
        <f>IF(N131="nulová",J131,0)</f>
        <v>0</v>
      </c>
      <c r="BJ131" s="435" t="s">
        <v>81</v>
      </c>
      <c r="BK131" s="460">
        <f>ROUND(I131*H131,2)</f>
        <v>0</v>
      </c>
      <c r="BL131" s="435" t="s">
        <v>244</v>
      </c>
      <c r="BM131" s="459" t="s">
        <v>1671</v>
      </c>
    </row>
    <row r="132" spans="1:65" s="163" customFormat="1" ht="22.9" customHeight="1">
      <c r="B132" s="162"/>
      <c r="D132" s="164" t="s">
        <v>72</v>
      </c>
      <c r="E132" s="176" t="s">
        <v>1672</v>
      </c>
      <c r="F132" s="176" t="s">
        <v>1673</v>
      </c>
      <c r="J132" s="177">
        <f>BK132</f>
        <v>0</v>
      </c>
      <c r="L132" s="162"/>
      <c r="M132" s="169"/>
      <c r="N132" s="170"/>
      <c r="O132" s="170"/>
      <c r="P132" s="171">
        <f>P133</f>
        <v>0</v>
      </c>
      <c r="Q132" s="170"/>
      <c r="R132" s="171">
        <f>R133</f>
        <v>0</v>
      </c>
      <c r="S132" s="170"/>
      <c r="T132" s="172">
        <f>T133</f>
        <v>0</v>
      </c>
      <c r="AR132" s="164" t="s">
        <v>81</v>
      </c>
      <c r="AT132" s="456" t="s">
        <v>72</v>
      </c>
      <c r="AU132" s="456" t="s">
        <v>81</v>
      </c>
      <c r="AY132" s="164" t="s">
        <v>238</v>
      </c>
      <c r="BK132" s="457">
        <f>BK133</f>
        <v>0</v>
      </c>
    </row>
    <row r="133" spans="1:65" s="438" customFormat="1" ht="24.2" customHeight="1">
      <c r="A133" s="373"/>
      <c r="B133" s="38"/>
      <c r="C133" s="178" t="s">
        <v>445</v>
      </c>
      <c r="D133" s="178" t="s">
        <v>240</v>
      </c>
      <c r="E133" s="179" t="s">
        <v>1674</v>
      </c>
      <c r="F133" s="180" t="s">
        <v>1675</v>
      </c>
      <c r="G133" s="181" t="s">
        <v>1122</v>
      </c>
      <c r="H133" s="182">
        <v>1</v>
      </c>
      <c r="I133" s="183"/>
      <c r="J133" s="184">
        <f>ROUND(I133*H133,2)</f>
        <v>0</v>
      </c>
      <c r="K133" s="180" t="s">
        <v>21</v>
      </c>
      <c r="L133" s="38"/>
      <c r="M133" s="458" t="s">
        <v>21</v>
      </c>
      <c r="N133" s="186" t="s">
        <v>44</v>
      </c>
      <c r="O133" s="67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73"/>
      <c r="V133" s="373"/>
      <c r="W133" s="373"/>
      <c r="X133" s="373"/>
      <c r="Y133" s="373"/>
      <c r="Z133" s="373"/>
      <c r="AA133" s="373"/>
      <c r="AB133" s="373"/>
      <c r="AC133" s="373"/>
      <c r="AD133" s="373"/>
      <c r="AE133" s="373"/>
      <c r="AR133" s="459" t="s">
        <v>244</v>
      </c>
      <c r="AT133" s="459" t="s">
        <v>240</v>
      </c>
      <c r="AU133" s="459" t="s">
        <v>83</v>
      </c>
      <c r="AY133" s="435" t="s">
        <v>238</v>
      </c>
      <c r="BE133" s="460">
        <f>IF(N133="základní",J133,0)</f>
        <v>0</v>
      </c>
      <c r="BF133" s="460">
        <f>IF(N133="snížená",J133,0)</f>
        <v>0</v>
      </c>
      <c r="BG133" s="460">
        <f>IF(N133="zákl. přenesená",J133,0)</f>
        <v>0</v>
      </c>
      <c r="BH133" s="460">
        <f>IF(N133="sníž. přenesená",J133,0)</f>
        <v>0</v>
      </c>
      <c r="BI133" s="460">
        <f>IF(N133="nulová",J133,0)</f>
        <v>0</v>
      </c>
      <c r="BJ133" s="435" t="s">
        <v>81</v>
      </c>
      <c r="BK133" s="460">
        <f>ROUND(I133*H133,2)</f>
        <v>0</v>
      </c>
      <c r="BL133" s="435" t="s">
        <v>244</v>
      </c>
      <c r="BM133" s="459" t="s">
        <v>1676</v>
      </c>
    </row>
    <row r="134" spans="1:65" s="163" customFormat="1" ht="22.9" customHeight="1">
      <c r="B134" s="162"/>
      <c r="D134" s="164" t="s">
        <v>72</v>
      </c>
      <c r="E134" s="176" t="s">
        <v>1677</v>
      </c>
      <c r="F134" s="176" t="s">
        <v>2068</v>
      </c>
      <c r="J134" s="177">
        <f>BK134</f>
        <v>0</v>
      </c>
      <c r="L134" s="162"/>
      <c r="M134" s="169"/>
      <c r="N134" s="170"/>
      <c r="O134" s="170"/>
      <c r="P134" s="171">
        <f>P135</f>
        <v>0</v>
      </c>
      <c r="Q134" s="170"/>
      <c r="R134" s="171">
        <f>R135</f>
        <v>0</v>
      </c>
      <c r="S134" s="170"/>
      <c r="T134" s="172">
        <f>T135</f>
        <v>0</v>
      </c>
      <c r="AR134" s="164" t="s">
        <v>81</v>
      </c>
      <c r="AT134" s="456" t="s">
        <v>72</v>
      </c>
      <c r="AU134" s="456" t="s">
        <v>81</v>
      </c>
      <c r="AY134" s="164" t="s">
        <v>238</v>
      </c>
      <c r="BK134" s="457">
        <f>BK135</f>
        <v>0</v>
      </c>
    </row>
    <row r="135" spans="1:65" s="438" customFormat="1" ht="69.75" customHeight="1">
      <c r="A135" s="373"/>
      <c r="B135" s="38"/>
      <c r="C135" s="178" t="s">
        <v>450</v>
      </c>
      <c r="D135" s="178" t="s">
        <v>240</v>
      </c>
      <c r="E135" s="179" t="s">
        <v>1678</v>
      </c>
      <c r="F135" s="180" t="s">
        <v>2095</v>
      </c>
      <c r="G135" s="181" t="s">
        <v>1534</v>
      </c>
      <c r="H135" s="182">
        <v>15</v>
      </c>
      <c r="I135" s="183"/>
      <c r="J135" s="184">
        <f>ROUND(I135*H135,2)</f>
        <v>0</v>
      </c>
      <c r="K135" s="180" t="s">
        <v>21</v>
      </c>
      <c r="L135" s="38"/>
      <c r="M135" s="461" t="s">
        <v>21</v>
      </c>
      <c r="N135" s="256" t="s">
        <v>44</v>
      </c>
      <c r="O135" s="257"/>
      <c r="P135" s="258">
        <f>O135*H135</f>
        <v>0</v>
      </c>
      <c r="Q135" s="258">
        <v>0</v>
      </c>
      <c r="R135" s="258">
        <f>Q135*H135</f>
        <v>0</v>
      </c>
      <c r="S135" s="258">
        <v>0</v>
      </c>
      <c r="T135" s="259">
        <f>S135*H135</f>
        <v>0</v>
      </c>
      <c r="U135" s="373"/>
      <c r="V135" s="373"/>
      <c r="W135" s="373"/>
      <c r="X135" s="373"/>
      <c r="Y135" s="373"/>
      <c r="Z135" s="373"/>
      <c r="AA135" s="373"/>
      <c r="AB135" s="373"/>
      <c r="AC135" s="373"/>
      <c r="AD135" s="373"/>
      <c r="AE135" s="373"/>
      <c r="AR135" s="459" t="s">
        <v>244</v>
      </c>
      <c r="AT135" s="459" t="s">
        <v>240</v>
      </c>
      <c r="AU135" s="459" t="s">
        <v>83</v>
      </c>
      <c r="AY135" s="435" t="s">
        <v>238</v>
      </c>
      <c r="BE135" s="460">
        <f>IF(N135="základní",J135,0)</f>
        <v>0</v>
      </c>
      <c r="BF135" s="460">
        <f>IF(N135="snížená",J135,0)</f>
        <v>0</v>
      </c>
      <c r="BG135" s="460">
        <f>IF(N135="zákl. přenesená",J135,0)</f>
        <v>0</v>
      </c>
      <c r="BH135" s="460">
        <f>IF(N135="sníž. přenesená",J135,0)</f>
        <v>0</v>
      </c>
      <c r="BI135" s="460">
        <f>IF(N135="nulová",J135,0)</f>
        <v>0</v>
      </c>
      <c r="BJ135" s="435" t="s">
        <v>81</v>
      </c>
      <c r="BK135" s="460">
        <f>ROUND(I135*H135,2)</f>
        <v>0</v>
      </c>
      <c r="BL135" s="435" t="s">
        <v>244</v>
      </c>
      <c r="BM135" s="459" t="s">
        <v>1679</v>
      </c>
    </row>
    <row r="136" spans="1:65" s="438" customFormat="1" ht="6.95" customHeight="1">
      <c r="A136" s="373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38"/>
      <c r="M136" s="373"/>
      <c r="O136" s="373"/>
      <c r="P136" s="373"/>
      <c r="Q136" s="373"/>
      <c r="R136" s="373"/>
      <c r="S136" s="373"/>
      <c r="T136" s="373"/>
      <c r="U136" s="373"/>
      <c r="V136" s="373"/>
      <c r="W136" s="373"/>
      <c r="X136" s="373"/>
      <c r="Y136" s="373"/>
      <c r="Z136" s="373"/>
      <c r="AA136" s="373"/>
      <c r="AB136" s="373"/>
      <c r="AC136" s="373"/>
      <c r="AD136" s="373"/>
      <c r="AE136" s="373"/>
    </row>
  </sheetData>
  <sheetProtection algorithmName="SHA-512" hashValue="VfxfwP0XHY8HIei/nVJsBp+Mld10tVr6XTq5N3qUwdB4JntLeiF7hpgmeeSVfQkUVRH/y/4VW4Z4CxKoyulrjA==" saltValue="eFbOV+Jt0M4yEmq0JN35bg==" spinCount="100000" sheet="1" objects="1" scenarios="1" selectLockedCells="1"/>
  <autoFilter ref="C87:K135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topLeftCell="A146" zoomScaleNormal="100" workbookViewId="0">
      <selection activeCell="I166" sqref="I166"/>
    </sheetView>
  </sheetViews>
  <sheetFormatPr defaultRowHeight="11.25"/>
  <cols>
    <col min="1" max="1" width="8.33203125" style="367" customWidth="1"/>
    <col min="2" max="2" width="1.1640625" style="367" customWidth="1"/>
    <col min="3" max="3" width="4.1640625" style="367" customWidth="1"/>
    <col min="4" max="4" width="4.33203125" style="367" customWidth="1"/>
    <col min="5" max="5" width="17.1640625" style="367" customWidth="1"/>
    <col min="6" max="6" width="50.83203125" style="367" customWidth="1"/>
    <col min="7" max="7" width="7.5" style="367" customWidth="1"/>
    <col min="8" max="8" width="14" style="367" customWidth="1"/>
    <col min="9" max="9" width="15.83203125" style="367" customWidth="1"/>
    <col min="10" max="11" width="22.33203125" style="367" customWidth="1"/>
    <col min="12" max="12" width="9.33203125" style="367" customWidth="1"/>
    <col min="13" max="13" width="10.83203125" style="367" hidden="1" customWidth="1"/>
    <col min="14" max="14" width="9.33203125" style="367" hidden="1"/>
    <col min="15" max="20" width="14.1640625" style="367" hidden="1" customWidth="1"/>
    <col min="21" max="21" width="16.33203125" style="367" hidden="1" customWidth="1"/>
    <col min="22" max="22" width="12.33203125" style="367" customWidth="1"/>
    <col min="23" max="23" width="16.33203125" style="367" customWidth="1"/>
    <col min="24" max="24" width="12.33203125" style="367" customWidth="1"/>
    <col min="25" max="25" width="15" style="367" customWidth="1"/>
    <col min="26" max="26" width="11" style="367" customWidth="1"/>
    <col min="27" max="27" width="15" style="367" customWidth="1"/>
    <col min="28" max="28" width="16.33203125" style="367" customWidth="1"/>
    <col min="29" max="29" width="11" style="367" customWidth="1"/>
    <col min="30" max="30" width="15" style="367" customWidth="1"/>
    <col min="31" max="31" width="16.33203125" style="367" customWidth="1"/>
    <col min="32" max="43" width="9.33203125" style="367"/>
    <col min="44" max="65" width="9.33203125" style="367" hidden="1"/>
    <col min="66" max="16384" width="9.33203125" style="367"/>
  </cols>
  <sheetData>
    <row r="2" spans="1:46" ht="36.950000000000003" customHeight="1"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AT2" s="435" t="s">
        <v>95</v>
      </c>
    </row>
    <row r="3" spans="1:4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4"/>
      <c r="AT3" s="435" t="s">
        <v>83</v>
      </c>
    </row>
    <row r="4" spans="1:46" ht="24.95" customHeight="1">
      <c r="B4" s="24"/>
      <c r="D4" s="26" t="s">
        <v>108</v>
      </c>
      <c r="L4" s="24"/>
      <c r="M4" s="436" t="s">
        <v>10</v>
      </c>
      <c r="AT4" s="435" t="s">
        <v>4</v>
      </c>
    </row>
    <row r="5" spans="1:46" ht="6.95" customHeight="1">
      <c r="B5" s="24"/>
      <c r="L5" s="24"/>
    </row>
    <row r="6" spans="1:46" ht="12" customHeight="1">
      <c r="B6" s="24"/>
      <c r="D6" s="374" t="s">
        <v>16</v>
      </c>
      <c r="L6" s="24"/>
    </row>
    <row r="7" spans="1:46" ht="26.25" customHeight="1">
      <c r="B7" s="24"/>
      <c r="E7" s="417" t="str">
        <f>'Rekapitulace stavby'!K6</f>
        <v>Změna využití bytu školníka na speciálně pedagogické centrum a zateplení části objektu MŠ Parléřova</v>
      </c>
      <c r="F7" s="418"/>
      <c r="G7" s="418"/>
      <c r="H7" s="418"/>
      <c r="L7" s="24"/>
    </row>
    <row r="8" spans="1:46" s="438" customFormat="1" ht="12" customHeight="1">
      <c r="A8" s="373"/>
      <c r="B8" s="38"/>
      <c r="C8" s="373"/>
      <c r="D8" s="374" t="s">
        <v>122</v>
      </c>
      <c r="E8" s="373"/>
      <c r="F8" s="373"/>
      <c r="G8" s="373"/>
      <c r="H8" s="373"/>
      <c r="I8" s="373"/>
      <c r="J8" s="373"/>
      <c r="K8" s="373"/>
      <c r="L8" s="437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</row>
    <row r="9" spans="1:46" s="438" customFormat="1" ht="16.5" customHeight="1">
      <c r="A9" s="373"/>
      <c r="B9" s="38"/>
      <c r="C9" s="373"/>
      <c r="D9" s="373"/>
      <c r="E9" s="396" t="s">
        <v>1680</v>
      </c>
      <c r="F9" s="416"/>
      <c r="G9" s="416"/>
      <c r="H9" s="416"/>
      <c r="I9" s="373"/>
      <c r="J9" s="373"/>
      <c r="K9" s="373"/>
      <c r="L9" s="437"/>
      <c r="S9" s="373"/>
      <c r="T9" s="373"/>
      <c r="U9" s="373"/>
      <c r="V9" s="373"/>
      <c r="W9" s="373"/>
      <c r="X9" s="373"/>
      <c r="Y9" s="373"/>
      <c r="Z9" s="373"/>
      <c r="AA9" s="373"/>
      <c r="AB9" s="373"/>
      <c r="AC9" s="373"/>
      <c r="AD9" s="373"/>
      <c r="AE9" s="373"/>
    </row>
    <row r="10" spans="1:46" s="438" customFormat="1">
      <c r="A10" s="373"/>
      <c r="B10" s="38"/>
      <c r="C10" s="373"/>
      <c r="D10" s="373"/>
      <c r="E10" s="373"/>
      <c r="F10" s="373"/>
      <c r="G10" s="373"/>
      <c r="H10" s="373"/>
      <c r="I10" s="373"/>
      <c r="J10" s="373"/>
      <c r="K10" s="373"/>
      <c r="L10" s="437"/>
      <c r="S10" s="373"/>
      <c r="T10" s="373"/>
      <c r="U10" s="373"/>
      <c r="V10" s="373"/>
      <c r="W10" s="373"/>
      <c r="X10" s="373"/>
      <c r="Y10" s="373"/>
      <c r="Z10" s="373"/>
      <c r="AA10" s="373"/>
      <c r="AB10" s="373"/>
      <c r="AC10" s="373"/>
      <c r="AD10" s="373"/>
      <c r="AE10" s="373"/>
    </row>
    <row r="11" spans="1:46" s="438" customFormat="1" ht="12" customHeight="1">
      <c r="A11" s="373"/>
      <c r="B11" s="38"/>
      <c r="C11" s="373"/>
      <c r="D11" s="374" t="s">
        <v>18</v>
      </c>
      <c r="E11" s="373"/>
      <c r="F11" s="366" t="s">
        <v>19</v>
      </c>
      <c r="G11" s="373"/>
      <c r="H11" s="373"/>
      <c r="I11" s="374" t="s">
        <v>20</v>
      </c>
      <c r="J11" s="366" t="s">
        <v>21</v>
      </c>
      <c r="K11" s="373"/>
      <c r="L11" s="437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E11" s="373"/>
    </row>
    <row r="12" spans="1:46" s="438" customFormat="1" ht="12" customHeight="1">
      <c r="A12" s="373"/>
      <c r="B12" s="38"/>
      <c r="C12" s="373"/>
      <c r="D12" s="374" t="s">
        <v>22</v>
      </c>
      <c r="E12" s="373"/>
      <c r="F12" s="366" t="s">
        <v>23</v>
      </c>
      <c r="G12" s="373"/>
      <c r="H12" s="373"/>
      <c r="I12" s="374" t="s">
        <v>24</v>
      </c>
      <c r="J12" s="372" t="str">
        <f>'Rekapitulace stavby'!AN8</f>
        <v>26. 3. 2024</v>
      </c>
      <c r="K12" s="373"/>
      <c r="L12" s="437"/>
      <c r="S12" s="373"/>
      <c r="T12" s="373"/>
      <c r="U12" s="373"/>
      <c r="V12" s="373"/>
      <c r="W12" s="373"/>
      <c r="X12" s="373"/>
      <c r="Y12" s="373"/>
      <c r="Z12" s="373"/>
      <c r="AA12" s="373"/>
      <c r="AB12" s="373"/>
      <c r="AC12" s="373"/>
      <c r="AD12" s="373"/>
      <c r="AE12" s="373"/>
    </row>
    <row r="13" spans="1:46" s="438" customFormat="1" ht="10.9" customHeight="1">
      <c r="A13" s="373"/>
      <c r="B13" s="38"/>
      <c r="C13" s="373"/>
      <c r="D13" s="373"/>
      <c r="E13" s="373"/>
      <c r="F13" s="373"/>
      <c r="G13" s="373"/>
      <c r="H13" s="373"/>
      <c r="I13" s="373"/>
      <c r="J13" s="373"/>
      <c r="K13" s="373"/>
      <c r="L13" s="437"/>
      <c r="S13" s="373"/>
      <c r="T13" s="373"/>
      <c r="U13" s="373"/>
      <c r="V13" s="373"/>
      <c r="W13" s="373"/>
      <c r="X13" s="373"/>
      <c r="Y13" s="373"/>
      <c r="Z13" s="373"/>
      <c r="AA13" s="373"/>
      <c r="AB13" s="373"/>
      <c r="AC13" s="373"/>
      <c r="AD13" s="373"/>
      <c r="AE13" s="373"/>
    </row>
    <row r="14" spans="1:46" s="438" customFormat="1" ht="12" customHeight="1">
      <c r="A14" s="373"/>
      <c r="B14" s="38"/>
      <c r="C14" s="373"/>
      <c r="D14" s="374" t="s">
        <v>26</v>
      </c>
      <c r="E14" s="373"/>
      <c r="F14" s="373"/>
      <c r="G14" s="373"/>
      <c r="H14" s="373"/>
      <c r="I14" s="374" t="s">
        <v>27</v>
      </c>
      <c r="J14" s="366" t="s">
        <v>21</v>
      </c>
      <c r="K14" s="373"/>
      <c r="L14" s="437"/>
      <c r="S14" s="373"/>
      <c r="T14" s="373"/>
      <c r="U14" s="373"/>
      <c r="V14" s="373"/>
      <c r="W14" s="373"/>
      <c r="X14" s="373"/>
      <c r="Y14" s="373"/>
      <c r="Z14" s="373"/>
      <c r="AA14" s="373"/>
      <c r="AB14" s="373"/>
      <c r="AC14" s="373"/>
      <c r="AD14" s="373"/>
      <c r="AE14" s="373"/>
    </row>
    <row r="15" spans="1:46" s="438" customFormat="1" ht="18" customHeight="1">
      <c r="A15" s="373"/>
      <c r="B15" s="38"/>
      <c r="C15" s="373"/>
      <c r="D15" s="373"/>
      <c r="E15" s="366" t="s">
        <v>28</v>
      </c>
      <c r="F15" s="373"/>
      <c r="G15" s="373"/>
      <c r="H15" s="373"/>
      <c r="I15" s="374" t="s">
        <v>29</v>
      </c>
      <c r="J15" s="366" t="s">
        <v>21</v>
      </c>
      <c r="K15" s="373"/>
      <c r="L15" s="437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73"/>
    </row>
    <row r="16" spans="1:46" s="438" customFormat="1" ht="6.95" customHeight="1">
      <c r="A16" s="373"/>
      <c r="B16" s="38"/>
      <c r="C16" s="373"/>
      <c r="D16" s="373"/>
      <c r="E16" s="373"/>
      <c r="F16" s="373"/>
      <c r="G16" s="373"/>
      <c r="H16" s="373"/>
      <c r="I16" s="373"/>
      <c r="J16" s="373"/>
      <c r="K16" s="373"/>
      <c r="L16" s="437"/>
      <c r="S16" s="373"/>
      <c r="T16" s="373"/>
      <c r="U16" s="373"/>
      <c r="V16" s="373"/>
      <c r="W16" s="373"/>
      <c r="X16" s="373"/>
      <c r="Y16" s="373"/>
      <c r="Z16" s="373"/>
      <c r="AA16" s="373"/>
      <c r="AB16" s="373"/>
      <c r="AC16" s="373"/>
      <c r="AD16" s="373"/>
      <c r="AE16" s="373"/>
    </row>
    <row r="17" spans="1:31" s="438" customFormat="1" ht="12" customHeight="1">
      <c r="A17" s="373"/>
      <c r="B17" s="38"/>
      <c r="C17" s="373"/>
      <c r="D17" s="374" t="s">
        <v>30</v>
      </c>
      <c r="E17" s="373"/>
      <c r="F17" s="373"/>
      <c r="G17" s="373"/>
      <c r="H17" s="373"/>
      <c r="I17" s="374" t="s">
        <v>27</v>
      </c>
      <c r="J17" s="375" t="str">
        <f>'Rekapitulace stavby'!AN13</f>
        <v>Vyplň údaj</v>
      </c>
      <c r="K17" s="373"/>
      <c r="L17" s="437"/>
      <c r="S17" s="373"/>
      <c r="T17" s="373"/>
      <c r="U17" s="373"/>
      <c r="V17" s="373"/>
      <c r="W17" s="373"/>
      <c r="X17" s="373"/>
      <c r="Y17" s="373"/>
      <c r="Z17" s="373"/>
      <c r="AA17" s="373"/>
      <c r="AB17" s="373"/>
      <c r="AC17" s="373"/>
      <c r="AD17" s="373"/>
      <c r="AE17" s="373"/>
    </row>
    <row r="18" spans="1:31" s="438" customFormat="1" ht="18" customHeight="1">
      <c r="A18" s="373"/>
      <c r="B18" s="38"/>
      <c r="C18" s="373"/>
      <c r="D18" s="373"/>
      <c r="E18" s="423" t="str">
        <f>'Rekapitulace stavby'!E14</f>
        <v>Vyplň údaj</v>
      </c>
      <c r="F18" s="462"/>
      <c r="G18" s="462"/>
      <c r="H18" s="462"/>
      <c r="I18" s="374" t="s">
        <v>29</v>
      </c>
      <c r="J18" s="375" t="str">
        <f>'Rekapitulace stavby'!AN14</f>
        <v>Vyplň údaj</v>
      </c>
      <c r="K18" s="373"/>
      <c r="L18" s="437"/>
      <c r="S18" s="373"/>
      <c r="T18" s="373"/>
      <c r="U18" s="373"/>
      <c r="V18" s="373"/>
      <c r="W18" s="373"/>
      <c r="X18" s="373"/>
      <c r="Y18" s="373"/>
      <c r="Z18" s="373"/>
      <c r="AA18" s="373"/>
      <c r="AB18" s="373"/>
      <c r="AC18" s="373"/>
      <c r="AD18" s="373"/>
      <c r="AE18" s="373"/>
    </row>
    <row r="19" spans="1:31" s="438" customFormat="1" ht="6.95" customHeight="1">
      <c r="A19" s="373"/>
      <c r="B19" s="38"/>
      <c r="C19" s="373"/>
      <c r="D19" s="373"/>
      <c r="E19" s="373"/>
      <c r="F19" s="373"/>
      <c r="G19" s="373"/>
      <c r="H19" s="373"/>
      <c r="I19" s="373"/>
      <c r="J19" s="373"/>
      <c r="K19" s="373"/>
      <c r="L19" s="437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</row>
    <row r="20" spans="1:31" s="438" customFormat="1" ht="12" customHeight="1">
      <c r="A20" s="373"/>
      <c r="B20" s="38"/>
      <c r="C20" s="373"/>
      <c r="D20" s="374" t="s">
        <v>32</v>
      </c>
      <c r="E20" s="373"/>
      <c r="F20" s="373"/>
      <c r="G20" s="373"/>
      <c r="H20" s="373"/>
      <c r="I20" s="374" t="s">
        <v>27</v>
      </c>
      <c r="J20" s="366" t="s">
        <v>21</v>
      </c>
      <c r="K20" s="373"/>
      <c r="L20" s="437"/>
      <c r="S20" s="373"/>
      <c r="T20" s="373"/>
      <c r="U20" s="373"/>
      <c r="V20" s="373"/>
      <c r="W20" s="373"/>
      <c r="X20" s="373"/>
      <c r="Y20" s="373"/>
      <c r="Z20" s="373"/>
      <c r="AA20" s="373"/>
      <c r="AB20" s="373"/>
      <c r="AC20" s="373"/>
      <c r="AD20" s="373"/>
      <c r="AE20" s="373"/>
    </row>
    <row r="21" spans="1:31" s="438" customFormat="1" ht="18" customHeight="1">
      <c r="A21" s="373"/>
      <c r="B21" s="38"/>
      <c r="C21" s="373"/>
      <c r="D21" s="373"/>
      <c r="E21" s="366" t="s">
        <v>33</v>
      </c>
      <c r="F21" s="373"/>
      <c r="G21" s="373"/>
      <c r="H21" s="373"/>
      <c r="I21" s="374" t="s">
        <v>29</v>
      </c>
      <c r="J21" s="366" t="s">
        <v>21</v>
      </c>
      <c r="K21" s="373"/>
      <c r="L21" s="437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</row>
    <row r="22" spans="1:31" s="438" customFormat="1" ht="6.95" customHeight="1">
      <c r="A22" s="373"/>
      <c r="B22" s="38"/>
      <c r="C22" s="373"/>
      <c r="D22" s="373"/>
      <c r="E22" s="373"/>
      <c r="F22" s="373"/>
      <c r="G22" s="373"/>
      <c r="H22" s="373"/>
      <c r="I22" s="373"/>
      <c r="J22" s="373"/>
      <c r="K22" s="373"/>
      <c r="L22" s="437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</row>
    <row r="23" spans="1:31" s="438" customFormat="1" ht="12" customHeight="1">
      <c r="A23" s="373"/>
      <c r="B23" s="38"/>
      <c r="C23" s="373"/>
      <c r="D23" s="374" t="s">
        <v>35</v>
      </c>
      <c r="E23" s="373"/>
      <c r="F23" s="373"/>
      <c r="G23" s="373"/>
      <c r="H23" s="373"/>
      <c r="I23" s="374" t="s">
        <v>27</v>
      </c>
      <c r="J23" s="366" t="str">
        <f>IF('Rekapitulace stavby'!AN19="","",'Rekapitulace stavby'!AN19)</f>
        <v/>
      </c>
      <c r="K23" s="373"/>
      <c r="L23" s="437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</row>
    <row r="24" spans="1:31" s="438" customFormat="1" ht="18" customHeight="1">
      <c r="A24" s="373"/>
      <c r="B24" s="38"/>
      <c r="C24" s="373"/>
      <c r="D24" s="373"/>
      <c r="E24" s="366" t="str">
        <f>IF('Rekapitulace stavby'!E20="","",'Rekapitulace stavby'!E20)</f>
        <v>Tomáš Vašek, Sněhurčina 710, 460 15 Liberec 15</v>
      </c>
      <c r="F24" s="373"/>
      <c r="G24" s="373"/>
      <c r="H24" s="373"/>
      <c r="I24" s="374" t="s">
        <v>29</v>
      </c>
      <c r="J24" s="366" t="str">
        <f>IF('Rekapitulace stavby'!AN20="","",'Rekapitulace stavby'!AN20)</f>
        <v/>
      </c>
      <c r="K24" s="373"/>
      <c r="L24" s="437"/>
      <c r="S24" s="373"/>
      <c r="T24" s="373"/>
      <c r="U24" s="373"/>
      <c r="V24" s="373"/>
      <c r="W24" s="373"/>
      <c r="X24" s="373"/>
      <c r="Y24" s="373"/>
      <c r="Z24" s="373"/>
      <c r="AA24" s="373"/>
      <c r="AB24" s="373"/>
      <c r="AC24" s="373"/>
      <c r="AD24" s="373"/>
      <c r="AE24" s="373"/>
    </row>
    <row r="25" spans="1:31" s="438" customFormat="1" ht="6.95" customHeight="1">
      <c r="A25" s="373"/>
      <c r="B25" s="38"/>
      <c r="C25" s="373"/>
      <c r="D25" s="373"/>
      <c r="E25" s="373"/>
      <c r="F25" s="373"/>
      <c r="G25" s="373"/>
      <c r="H25" s="373"/>
      <c r="I25" s="373"/>
      <c r="J25" s="373"/>
      <c r="K25" s="373"/>
      <c r="L25" s="437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</row>
    <row r="26" spans="1:31" s="438" customFormat="1" ht="12" customHeight="1">
      <c r="A26" s="373"/>
      <c r="B26" s="38"/>
      <c r="C26" s="373"/>
      <c r="D26" s="374" t="s">
        <v>37</v>
      </c>
      <c r="E26" s="373"/>
      <c r="F26" s="373"/>
      <c r="G26" s="373"/>
      <c r="H26" s="373"/>
      <c r="I26" s="373"/>
      <c r="J26" s="373"/>
      <c r="K26" s="373"/>
      <c r="L26" s="437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</row>
    <row r="27" spans="1:31" s="442" customFormat="1" ht="16.5" customHeight="1">
      <c r="A27" s="439"/>
      <c r="B27" s="440"/>
      <c r="C27" s="439"/>
      <c r="D27" s="439"/>
      <c r="E27" s="415" t="s">
        <v>21</v>
      </c>
      <c r="F27" s="415"/>
      <c r="G27" s="415"/>
      <c r="H27" s="415"/>
      <c r="I27" s="439"/>
      <c r="J27" s="439"/>
      <c r="K27" s="439"/>
      <c r="L27" s="441"/>
      <c r="S27" s="439"/>
      <c r="T27" s="439"/>
      <c r="U27" s="439"/>
      <c r="V27" s="439"/>
      <c r="W27" s="439"/>
      <c r="X27" s="439"/>
      <c r="Y27" s="439"/>
      <c r="Z27" s="439"/>
      <c r="AA27" s="439"/>
      <c r="AB27" s="439"/>
      <c r="AC27" s="439"/>
      <c r="AD27" s="439"/>
      <c r="AE27" s="439"/>
    </row>
    <row r="28" spans="1:31" s="438" customFormat="1" ht="6.95" customHeight="1">
      <c r="A28" s="373"/>
      <c r="B28" s="38"/>
      <c r="C28" s="373"/>
      <c r="D28" s="373"/>
      <c r="E28" s="373"/>
      <c r="F28" s="373"/>
      <c r="G28" s="373"/>
      <c r="H28" s="373"/>
      <c r="I28" s="373"/>
      <c r="J28" s="373"/>
      <c r="K28" s="373"/>
      <c r="L28" s="437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</row>
    <row r="29" spans="1:31" s="438" customFormat="1" ht="6.95" customHeight="1">
      <c r="A29" s="373"/>
      <c r="B29" s="38"/>
      <c r="C29" s="373"/>
      <c r="D29" s="75"/>
      <c r="E29" s="75"/>
      <c r="F29" s="75"/>
      <c r="G29" s="75"/>
      <c r="H29" s="75"/>
      <c r="I29" s="75"/>
      <c r="J29" s="75"/>
      <c r="K29" s="75"/>
      <c r="L29" s="437"/>
      <c r="S29" s="373"/>
      <c r="T29" s="373"/>
      <c r="U29" s="373"/>
      <c r="V29" s="373"/>
      <c r="W29" s="373"/>
      <c r="X29" s="373"/>
      <c r="Y29" s="373"/>
      <c r="Z29" s="373"/>
      <c r="AA29" s="373"/>
      <c r="AB29" s="373"/>
      <c r="AC29" s="373"/>
      <c r="AD29" s="373"/>
      <c r="AE29" s="373"/>
    </row>
    <row r="30" spans="1:31" s="438" customFormat="1" ht="25.35" customHeight="1">
      <c r="A30" s="373"/>
      <c r="B30" s="38"/>
      <c r="C30" s="373"/>
      <c r="D30" s="443" t="s">
        <v>39</v>
      </c>
      <c r="E30" s="373"/>
      <c r="F30" s="373"/>
      <c r="G30" s="373"/>
      <c r="H30" s="373"/>
      <c r="I30" s="373"/>
      <c r="J30" s="371">
        <f>ROUND(J80, 2)</f>
        <v>0</v>
      </c>
      <c r="K30" s="373"/>
      <c r="L30" s="437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</row>
    <row r="31" spans="1:31" s="438" customFormat="1" ht="6.95" customHeight="1">
      <c r="A31" s="373"/>
      <c r="B31" s="38"/>
      <c r="C31" s="373"/>
      <c r="D31" s="75"/>
      <c r="E31" s="75"/>
      <c r="F31" s="75"/>
      <c r="G31" s="75"/>
      <c r="H31" s="75"/>
      <c r="I31" s="75"/>
      <c r="J31" s="75"/>
      <c r="K31" s="75"/>
      <c r="L31" s="437"/>
      <c r="S31" s="373"/>
      <c r="T31" s="373"/>
      <c r="U31" s="373"/>
      <c r="V31" s="373"/>
      <c r="W31" s="373"/>
      <c r="X31" s="373"/>
      <c r="Y31" s="373"/>
      <c r="Z31" s="373"/>
      <c r="AA31" s="373"/>
      <c r="AB31" s="373"/>
      <c r="AC31" s="373"/>
      <c r="AD31" s="373"/>
      <c r="AE31" s="373"/>
    </row>
    <row r="32" spans="1:31" s="438" customFormat="1" ht="14.45" customHeight="1">
      <c r="A32" s="373"/>
      <c r="B32" s="38"/>
      <c r="C32" s="373"/>
      <c r="D32" s="373"/>
      <c r="E32" s="373"/>
      <c r="F32" s="370" t="s">
        <v>41</v>
      </c>
      <c r="G32" s="373"/>
      <c r="H32" s="373"/>
      <c r="I32" s="370" t="s">
        <v>40</v>
      </c>
      <c r="J32" s="370" t="s">
        <v>42</v>
      </c>
      <c r="K32" s="373"/>
      <c r="L32" s="437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</row>
    <row r="33" spans="1:31" s="438" customFormat="1" ht="14.45" customHeight="1">
      <c r="A33" s="373"/>
      <c r="B33" s="38"/>
      <c r="C33" s="373"/>
      <c r="D33" s="444" t="s">
        <v>43</v>
      </c>
      <c r="E33" s="374" t="s">
        <v>44</v>
      </c>
      <c r="F33" s="445">
        <f>ROUND((SUM(BE80:BE169)),  2)</f>
        <v>0</v>
      </c>
      <c r="G33" s="373"/>
      <c r="H33" s="373"/>
      <c r="I33" s="446">
        <v>0.21</v>
      </c>
      <c r="J33" s="445">
        <f>ROUND(((SUM(BE80:BE169))*I33),  2)</f>
        <v>0</v>
      </c>
      <c r="K33" s="373"/>
      <c r="L33" s="437"/>
      <c r="S33" s="373"/>
      <c r="T33" s="373"/>
      <c r="U33" s="373"/>
      <c r="V33" s="373"/>
      <c r="W33" s="373"/>
      <c r="X33" s="373"/>
      <c r="Y33" s="373"/>
      <c r="Z33" s="373"/>
      <c r="AA33" s="373"/>
      <c r="AB33" s="373"/>
      <c r="AC33" s="373"/>
      <c r="AD33" s="373"/>
      <c r="AE33" s="373"/>
    </row>
    <row r="34" spans="1:31" s="438" customFormat="1" ht="14.45" customHeight="1">
      <c r="A34" s="373"/>
      <c r="B34" s="38"/>
      <c r="C34" s="373"/>
      <c r="D34" s="373"/>
      <c r="E34" s="374" t="s">
        <v>45</v>
      </c>
      <c r="F34" s="445">
        <f>ROUND((SUM(BF80:BF169)),  2)</f>
        <v>0</v>
      </c>
      <c r="G34" s="373"/>
      <c r="H34" s="373"/>
      <c r="I34" s="446">
        <v>0.15</v>
      </c>
      <c r="J34" s="445">
        <f>ROUND(((SUM(BF80:BF169))*I34),  2)</f>
        <v>0</v>
      </c>
      <c r="K34" s="373"/>
      <c r="L34" s="437"/>
      <c r="S34" s="373"/>
      <c r="T34" s="373"/>
      <c r="U34" s="373"/>
      <c r="V34" s="373"/>
      <c r="W34" s="373"/>
      <c r="X34" s="373"/>
      <c r="Y34" s="373"/>
      <c r="Z34" s="373"/>
      <c r="AA34" s="373"/>
      <c r="AB34" s="373"/>
      <c r="AC34" s="373"/>
      <c r="AD34" s="373"/>
      <c r="AE34" s="373"/>
    </row>
    <row r="35" spans="1:31" s="438" customFormat="1" ht="14.45" hidden="1" customHeight="1">
      <c r="A35" s="373"/>
      <c r="B35" s="38"/>
      <c r="C35" s="373"/>
      <c r="D35" s="373"/>
      <c r="E35" s="374" t="s">
        <v>46</v>
      </c>
      <c r="F35" s="445">
        <f>ROUND((SUM(BG80:BG169)),  2)</f>
        <v>0</v>
      </c>
      <c r="G35" s="373"/>
      <c r="H35" s="373"/>
      <c r="I35" s="446">
        <v>0.21</v>
      </c>
      <c r="J35" s="445">
        <f>0</f>
        <v>0</v>
      </c>
      <c r="K35" s="373"/>
      <c r="L35" s="437"/>
      <c r="S35" s="373"/>
      <c r="T35" s="373"/>
      <c r="U35" s="373"/>
      <c r="V35" s="373"/>
      <c r="W35" s="373"/>
      <c r="X35" s="373"/>
      <c r="Y35" s="373"/>
      <c r="Z35" s="373"/>
      <c r="AA35" s="373"/>
      <c r="AB35" s="373"/>
      <c r="AC35" s="373"/>
      <c r="AD35" s="373"/>
      <c r="AE35" s="373"/>
    </row>
    <row r="36" spans="1:31" s="438" customFormat="1" ht="14.45" hidden="1" customHeight="1">
      <c r="A36" s="373"/>
      <c r="B36" s="38"/>
      <c r="C36" s="373"/>
      <c r="D36" s="373"/>
      <c r="E36" s="374" t="s">
        <v>47</v>
      </c>
      <c r="F36" s="445">
        <f>ROUND((SUM(BH80:BH169)),  2)</f>
        <v>0</v>
      </c>
      <c r="G36" s="373"/>
      <c r="H36" s="373"/>
      <c r="I36" s="446">
        <v>0.15</v>
      </c>
      <c r="J36" s="445">
        <f>0</f>
        <v>0</v>
      </c>
      <c r="K36" s="373"/>
      <c r="L36" s="437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</row>
    <row r="37" spans="1:31" s="438" customFormat="1" ht="14.45" hidden="1" customHeight="1">
      <c r="A37" s="373"/>
      <c r="B37" s="38"/>
      <c r="C37" s="373"/>
      <c r="D37" s="373"/>
      <c r="E37" s="374" t="s">
        <v>48</v>
      </c>
      <c r="F37" s="445">
        <f>ROUND((SUM(BI80:BI169)),  2)</f>
        <v>0</v>
      </c>
      <c r="G37" s="373"/>
      <c r="H37" s="373"/>
      <c r="I37" s="446">
        <v>0</v>
      </c>
      <c r="J37" s="445">
        <f>0</f>
        <v>0</v>
      </c>
      <c r="K37" s="373"/>
      <c r="L37" s="437"/>
      <c r="S37" s="373"/>
      <c r="T37" s="373"/>
      <c r="U37" s="373"/>
      <c r="V37" s="373"/>
      <c r="W37" s="373"/>
      <c r="X37" s="373"/>
      <c r="Y37" s="373"/>
      <c r="Z37" s="373"/>
      <c r="AA37" s="373"/>
      <c r="AB37" s="373"/>
      <c r="AC37" s="373"/>
      <c r="AD37" s="373"/>
      <c r="AE37" s="373"/>
    </row>
    <row r="38" spans="1:31" s="438" customFormat="1" ht="6.95" customHeight="1">
      <c r="A38" s="373"/>
      <c r="B38" s="38"/>
      <c r="C38" s="373"/>
      <c r="D38" s="373"/>
      <c r="E38" s="373"/>
      <c r="F38" s="373"/>
      <c r="G38" s="373"/>
      <c r="H38" s="373"/>
      <c r="I38" s="373"/>
      <c r="J38" s="373"/>
      <c r="K38" s="373"/>
      <c r="L38" s="437"/>
      <c r="S38" s="373"/>
      <c r="T38" s="373"/>
      <c r="U38" s="373"/>
      <c r="V38" s="373"/>
      <c r="W38" s="373"/>
      <c r="X38" s="373"/>
      <c r="Y38" s="373"/>
      <c r="Z38" s="373"/>
      <c r="AA38" s="373"/>
      <c r="AB38" s="373"/>
      <c r="AC38" s="373"/>
      <c r="AD38" s="373"/>
      <c r="AE38" s="373"/>
    </row>
    <row r="39" spans="1:31" s="438" customFormat="1" ht="25.35" customHeight="1">
      <c r="A39" s="373"/>
      <c r="B39" s="38"/>
      <c r="C39" s="136"/>
      <c r="D39" s="447" t="s">
        <v>49</v>
      </c>
      <c r="E39" s="69"/>
      <c r="F39" s="69"/>
      <c r="G39" s="448" t="s">
        <v>50</v>
      </c>
      <c r="H39" s="449" t="s">
        <v>51</v>
      </c>
      <c r="I39" s="69"/>
      <c r="J39" s="450">
        <f>SUM(J30:J37)</f>
        <v>0</v>
      </c>
      <c r="K39" s="451"/>
      <c r="L39" s="437"/>
      <c r="S39" s="373"/>
      <c r="T39" s="373"/>
      <c r="U39" s="373"/>
      <c r="V39" s="373"/>
      <c r="W39" s="373"/>
      <c r="X39" s="373"/>
      <c r="Y39" s="373"/>
      <c r="Z39" s="373"/>
      <c r="AA39" s="373"/>
      <c r="AB39" s="373"/>
      <c r="AC39" s="373"/>
      <c r="AD39" s="373"/>
      <c r="AE39" s="373"/>
    </row>
    <row r="40" spans="1:31" s="438" customFormat="1" ht="14.45" customHeight="1">
      <c r="A40" s="373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437"/>
      <c r="S40" s="373"/>
      <c r="T40" s="373"/>
      <c r="U40" s="373"/>
      <c r="V40" s="373"/>
      <c r="W40" s="373"/>
      <c r="X40" s="373"/>
      <c r="Y40" s="373"/>
      <c r="Z40" s="373"/>
      <c r="AA40" s="373"/>
      <c r="AB40" s="373"/>
      <c r="AC40" s="373"/>
      <c r="AD40" s="373"/>
      <c r="AE40" s="373"/>
    </row>
    <row r="44" spans="1:31" s="438" customFormat="1" ht="6.95" customHeight="1">
      <c r="A44" s="373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437"/>
      <c r="S44" s="373"/>
      <c r="T44" s="373"/>
      <c r="U44" s="373"/>
      <c r="V44" s="373"/>
      <c r="W44" s="373"/>
      <c r="X44" s="373"/>
      <c r="Y44" s="373"/>
      <c r="Z44" s="373"/>
      <c r="AA44" s="373"/>
      <c r="AB44" s="373"/>
      <c r="AC44" s="373"/>
      <c r="AD44" s="373"/>
      <c r="AE44" s="373"/>
    </row>
    <row r="45" spans="1:31" s="438" customFormat="1" ht="24.95" customHeight="1">
      <c r="A45" s="373"/>
      <c r="B45" s="38"/>
      <c r="C45" s="26" t="s">
        <v>199</v>
      </c>
      <c r="D45" s="373"/>
      <c r="E45" s="373"/>
      <c r="F45" s="373"/>
      <c r="G45" s="373"/>
      <c r="H45" s="373"/>
      <c r="I45" s="373"/>
      <c r="J45" s="373"/>
      <c r="K45" s="373"/>
      <c r="L45" s="437"/>
      <c r="S45" s="373"/>
      <c r="T45" s="373"/>
      <c r="U45" s="373"/>
      <c r="V45" s="373"/>
      <c r="W45" s="373"/>
      <c r="X45" s="373"/>
      <c r="Y45" s="373"/>
      <c r="Z45" s="373"/>
      <c r="AA45" s="373"/>
      <c r="AB45" s="373"/>
      <c r="AC45" s="373"/>
      <c r="AD45" s="373"/>
      <c r="AE45" s="373"/>
    </row>
    <row r="46" spans="1:31" s="438" customFormat="1" ht="6.95" customHeight="1">
      <c r="A46" s="373"/>
      <c r="B46" s="38"/>
      <c r="C46" s="373"/>
      <c r="D46" s="373"/>
      <c r="E46" s="373"/>
      <c r="F46" s="373"/>
      <c r="G46" s="373"/>
      <c r="H46" s="373"/>
      <c r="I46" s="373"/>
      <c r="J46" s="373"/>
      <c r="K46" s="373"/>
      <c r="L46" s="437"/>
      <c r="S46" s="373"/>
      <c r="T46" s="373"/>
      <c r="U46" s="373"/>
      <c r="V46" s="373"/>
      <c r="W46" s="373"/>
      <c r="X46" s="373"/>
      <c r="Y46" s="373"/>
      <c r="Z46" s="373"/>
      <c r="AA46" s="373"/>
      <c r="AB46" s="373"/>
      <c r="AC46" s="373"/>
      <c r="AD46" s="373"/>
      <c r="AE46" s="373"/>
    </row>
    <row r="47" spans="1:31" s="438" customFormat="1" ht="12" customHeight="1">
      <c r="A47" s="373"/>
      <c r="B47" s="38"/>
      <c r="C47" s="374" t="s">
        <v>16</v>
      </c>
      <c r="D47" s="373"/>
      <c r="E47" s="373"/>
      <c r="F47" s="373"/>
      <c r="G47" s="373"/>
      <c r="H47" s="373"/>
      <c r="I47" s="373"/>
      <c r="J47" s="373"/>
      <c r="K47" s="373"/>
      <c r="L47" s="437"/>
      <c r="S47" s="373"/>
      <c r="T47" s="373"/>
      <c r="U47" s="373"/>
      <c r="V47" s="373"/>
      <c r="W47" s="373"/>
      <c r="X47" s="373"/>
      <c r="Y47" s="373"/>
      <c r="Z47" s="373"/>
      <c r="AA47" s="373"/>
      <c r="AB47" s="373"/>
      <c r="AC47" s="373"/>
      <c r="AD47" s="373"/>
      <c r="AE47" s="373"/>
    </row>
    <row r="48" spans="1:31" s="438" customFormat="1" ht="26.25" customHeight="1">
      <c r="A48" s="373"/>
      <c r="B48" s="38"/>
      <c r="C48" s="373"/>
      <c r="D48" s="373"/>
      <c r="E48" s="417" t="str">
        <f>E7</f>
        <v>Změna využití bytu školníka na speciálně pedagogické centrum a zateplení části objektu MŠ Parléřova</v>
      </c>
      <c r="F48" s="418"/>
      <c r="G48" s="418"/>
      <c r="H48" s="418"/>
      <c r="I48" s="373"/>
      <c r="J48" s="373"/>
      <c r="K48" s="373"/>
      <c r="L48" s="437"/>
      <c r="S48" s="373"/>
      <c r="T48" s="373"/>
      <c r="U48" s="373"/>
      <c r="V48" s="373"/>
      <c r="W48" s="373"/>
      <c r="X48" s="373"/>
      <c r="Y48" s="373"/>
      <c r="Z48" s="373"/>
      <c r="AA48" s="373"/>
      <c r="AB48" s="373"/>
      <c r="AC48" s="373"/>
      <c r="AD48" s="373"/>
      <c r="AE48" s="373"/>
    </row>
    <row r="49" spans="1:47" s="438" customFormat="1" ht="12" customHeight="1">
      <c r="A49" s="373"/>
      <c r="B49" s="38"/>
      <c r="C49" s="374" t="s">
        <v>122</v>
      </c>
      <c r="D49" s="373"/>
      <c r="E49" s="373"/>
      <c r="F49" s="373"/>
      <c r="G49" s="373"/>
      <c r="H49" s="373"/>
      <c r="I49" s="373"/>
      <c r="J49" s="373"/>
      <c r="K49" s="373"/>
      <c r="L49" s="437"/>
      <c r="S49" s="373"/>
      <c r="T49" s="373"/>
      <c r="U49" s="373"/>
      <c r="V49" s="373"/>
      <c r="W49" s="373"/>
      <c r="X49" s="373"/>
      <c r="Y49" s="373"/>
      <c r="Z49" s="373"/>
      <c r="AA49" s="373"/>
      <c r="AB49" s="373"/>
      <c r="AC49" s="373"/>
      <c r="AD49" s="373"/>
      <c r="AE49" s="373"/>
    </row>
    <row r="50" spans="1:47" s="438" customFormat="1" ht="16.5" customHeight="1">
      <c r="A50" s="373"/>
      <c r="B50" s="38"/>
      <c r="C50" s="373"/>
      <c r="D50" s="373"/>
      <c r="E50" s="396" t="str">
        <f>E9</f>
        <v>05 - Mobiliář</v>
      </c>
      <c r="F50" s="416"/>
      <c r="G50" s="416"/>
      <c r="H50" s="416"/>
      <c r="I50" s="373"/>
      <c r="J50" s="373"/>
      <c r="K50" s="373"/>
      <c r="L50" s="437"/>
      <c r="S50" s="373"/>
      <c r="T50" s="373"/>
      <c r="U50" s="373"/>
      <c r="V50" s="373"/>
      <c r="W50" s="373"/>
      <c r="X50" s="373"/>
      <c r="Y50" s="373"/>
      <c r="Z50" s="373"/>
      <c r="AA50" s="373"/>
      <c r="AB50" s="373"/>
      <c r="AC50" s="373"/>
      <c r="AD50" s="373"/>
      <c r="AE50" s="373"/>
    </row>
    <row r="51" spans="1:47" s="438" customFormat="1" ht="6.95" customHeight="1">
      <c r="A51" s="373"/>
      <c r="B51" s="38"/>
      <c r="C51" s="373"/>
      <c r="D51" s="373"/>
      <c r="E51" s="373"/>
      <c r="F51" s="373"/>
      <c r="G51" s="373"/>
      <c r="H51" s="373"/>
      <c r="I51" s="373"/>
      <c r="J51" s="373"/>
      <c r="K51" s="373"/>
      <c r="L51" s="437"/>
      <c r="S51" s="373"/>
      <c r="T51" s="373"/>
      <c r="U51" s="373"/>
      <c r="V51" s="373"/>
      <c r="W51" s="373"/>
      <c r="X51" s="373"/>
      <c r="Y51" s="373"/>
      <c r="Z51" s="373"/>
      <c r="AA51" s="373"/>
      <c r="AB51" s="373"/>
      <c r="AC51" s="373"/>
      <c r="AD51" s="373"/>
      <c r="AE51" s="373"/>
    </row>
    <row r="52" spans="1:47" s="438" customFormat="1" ht="12" customHeight="1">
      <c r="A52" s="373"/>
      <c r="B52" s="38"/>
      <c r="C52" s="374" t="s">
        <v>22</v>
      </c>
      <c r="D52" s="373"/>
      <c r="E52" s="373"/>
      <c r="F52" s="366" t="str">
        <f>F12</f>
        <v>Parléřova 2a/47, Praha 6</v>
      </c>
      <c r="G52" s="373"/>
      <c r="H52" s="373"/>
      <c r="I52" s="374" t="s">
        <v>24</v>
      </c>
      <c r="J52" s="372" t="str">
        <f>IF(J12="","",J12)</f>
        <v>26. 3. 2024</v>
      </c>
      <c r="K52" s="373"/>
      <c r="L52" s="437"/>
      <c r="S52" s="373"/>
      <c r="T52" s="373"/>
      <c r="U52" s="373"/>
      <c r="V52" s="373"/>
      <c r="W52" s="373"/>
      <c r="X52" s="373"/>
      <c r="Y52" s="373"/>
      <c r="Z52" s="373"/>
      <c r="AA52" s="373"/>
      <c r="AB52" s="373"/>
      <c r="AC52" s="373"/>
      <c r="AD52" s="373"/>
      <c r="AE52" s="373"/>
    </row>
    <row r="53" spans="1:47" s="438" customFormat="1" ht="6.95" customHeight="1">
      <c r="A53" s="373"/>
      <c r="B53" s="38"/>
      <c r="C53" s="373"/>
      <c r="D53" s="373"/>
      <c r="E53" s="373"/>
      <c r="F53" s="373"/>
      <c r="G53" s="373"/>
      <c r="H53" s="373"/>
      <c r="I53" s="373"/>
      <c r="J53" s="373"/>
      <c r="K53" s="373"/>
      <c r="L53" s="437"/>
      <c r="S53" s="373"/>
      <c r="T53" s="373"/>
      <c r="U53" s="373"/>
      <c r="V53" s="373"/>
      <c r="W53" s="373"/>
      <c r="X53" s="373"/>
      <c r="Y53" s="373"/>
      <c r="Z53" s="373"/>
      <c r="AA53" s="373"/>
      <c r="AB53" s="373"/>
      <c r="AC53" s="373"/>
      <c r="AD53" s="373"/>
      <c r="AE53" s="373"/>
    </row>
    <row r="54" spans="1:47" s="438" customFormat="1" ht="40.15" customHeight="1">
      <c r="A54" s="373"/>
      <c r="B54" s="38"/>
      <c r="C54" s="374" t="s">
        <v>26</v>
      </c>
      <c r="D54" s="373"/>
      <c r="E54" s="373"/>
      <c r="F54" s="366" t="str">
        <f>E15</f>
        <v>ÚMČ Praha 6 - Odbor školství a kultury</v>
      </c>
      <c r="G54" s="373"/>
      <c r="H54" s="373"/>
      <c r="I54" s="374" t="s">
        <v>32</v>
      </c>
      <c r="J54" s="369" t="str">
        <f>E21</f>
        <v>Ing.Vít Kocourek, Prosecká 683/115, 190 00 Praha 9</v>
      </c>
      <c r="K54" s="373"/>
      <c r="L54" s="437"/>
      <c r="S54" s="373"/>
      <c r="T54" s="373"/>
      <c r="U54" s="373"/>
      <c r="V54" s="373"/>
      <c r="W54" s="373"/>
      <c r="X54" s="373"/>
      <c r="Y54" s="373"/>
      <c r="Z54" s="373"/>
      <c r="AA54" s="373"/>
      <c r="AB54" s="373"/>
      <c r="AC54" s="373"/>
      <c r="AD54" s="373"/>
      <c r="AE54" s="373"/>
    </row>
    <row r="55" spans="1:47" s="438" customFormat="1" ht="40.15" customHeight="1">
      <c r="A55" s="373"/>
      <c r="B55" s="38"/>
      <c r="C55" s="374" t="s">
        <v>30</v>
      </c>
      <c r="D55" s="373"/>
      <c r="E55" s="373"/>
      <c r="F55" s="366" t="str">
        <f>IF(E18="","",E18)</f>
        <v>Vyplň údaj</v>
      </c>
      <c r="G55" s="373"/>
      <c r="H55" s="373"/>
      <c r="I55" s="374" t="s">
        <v>35</v>
      </c>
      <c r="J55" s="369" t="str">
        <f>E24</f>
        <v>Tomáš Vašek, Sněhurčina 710, 460 15 Liberec 15</v>
      </c>
      <c r="K55" s="373"/>
      <c r="L55" s="437"/>
      <c r="S55" s="373"/>
      <c r="T55" s="373"/>
      <c r="U55" s="373"/>
      <c r="V55" s="373"/>
      <c r="W55" s="373"/>
      <c r="X55" s="373"/>
      <c r="Y55" s="373"/>
      <c r="Z55" s="373"/>
      <c r="AA55" s="373"/>
      <c r="AB55" s="373"/>
      <c r="AC55" s="373"/>
      <c r="AD55" s="373"/>
      <c r="AE55" s="373"/>
    </row>
    <row r="56" spans="1:47" s="438" customFormat="1" ht="10.35" customHeight="1">
      <c r="A56" s="373"/>
      <c r="B56" s="38"/>
      <c r="C56" s="373"/>
      <c r="D56" s="373"/>
      <c r="E56" s="373"/>
      <c r="F56" s="373"/>
      <c r="G56" s="373"/>
      <c r="H56" s="373"/>
      <c r="I56" s="373"/>
      <c r="J56" s="373"/>
      <c r="K56" s="373"/>
      <c r="L56" s="437"/>
      <c r="S56" s="373"/>
      <c r="T56" s="373"/>
      <c r="U56" s="373"/>
      <c r="V56" s="373"/>
      <c r="W56" s="373"/>
      <c r="X56" s="373"/>
      <c r="Y56" s="373"/>
      <c r="Z56" s="373"/>
      <c r="AA56" s="373"/>
      <c r="AB56" s="373"/>
      <c r="AC56" s="373"/>
      <c r="AD56" s="373"/>
      <c r="AE56" s="373"/>
    </row>
    <row r="57" spans="1:47" s="438" customFormat="1" ht="29.25" customHeight="1">
      <c r="A57" s="373"/>
      <c r="B57" s="38"/>
      <c r="C57" s="135" t="s">
        <v>200</v>
      </c>
      <c r="D57" s="136"/>
      <c r="E57" s="136"/>
      <c r="F57" s="136"/>
      <c r="G57" s="136"/>
      <c r="H57" s="136"/>
      <c r="I57" s="136"/>
      <c r="J57" s="137" t="s">
        <v>201</v>
      </c>
      <c r="K57" s="136"/>
      <c r="L57" s="437"/>
      <c r="S57" s="373"/>
      <c r="T57" s="373"/>
      <c r="U57" s="373"/>
      <c r="V57" s="373"/>
      <c r="W57" s="373"/>
      <c r="X57" s="373"/>
      <c r="Y57" s="373"/>
      <c r="Z57" s="373"/>
      <c r="AA57" s="373"/>
      <c r="AB57" s="373"/>
      <c r="AC57" s="373"/>
      <c r="AD57" s="373"/>
      <c r="AE57" s="373"/>
    </row>
    <row r="58" spans="1:47" s="438" customFormat="1" ht="10.35" customHeight="1">
      <c r="A58" s="373"/>
      <c r="B58" s="38"/>
      <c r="C58" s="373"/>
      <c r="D58" s="373"/>
      <c r="E58" s="373"/>
      <c r="F58" s="373"/>
      <c r="G58" s="373"/>
      <c r="H58" s="373"/>
      <c r="I58" s="373"/>
      <c r="J58" s="373"/>
      <c r="K58" s="373"/>
      <c r="L58" s="437"/>
      <c r="S58" s="373"/>
      <c r="T58" s="373"/>
      <c r="U58" s="373"/>
      <c r="V58" s="373"/>
      <c r="W58" s="373"/>
      <c r="X58" s="373"/>
      <c r="Y58" s="373"/>
      <c r="Z58" s="373"/>
      <c r="AA58" s="373"/>
      <c r="AB58" s="373"/>
      <c r="AC58" s="373"/>
      <c r="AD58" s="373"/>
      <c r="AE58" s="373"/>
    </row>
    <row r="59" spans="1:47" s="438" customFormat="1" ht="22.9" customHeight="1">
      <c r="A59" s="373"/>
      <c r="B59" s="38"/>
      <c r="C59" s="138" t="s">
        <v>71</v>
      </c>
      <c r="D59" s="373"/>
      <c r="E59" s="373"/>
      <c r="F59" s="373"/>
      <c r="G59" s="373"/>
      <c r="H59" s="373"/>
      <c r="I59" s="373"/>
      <c r="J59" s="371">
        <f>J80</f>
        <v>0</v>
      </c>
      <c r="K59" s="373"/>
      <c r="L59" s="437"/>
      <c r="S59" s="373"/>
      <c r="T59" s="373"/>
      <c r="U59" s="373"/>
      <c r="V59" s="373"/>
      <c r="W59" s="373"/>
      <c r="X59" s="373"/>
      <c r="Y59" s="373"/>
      <c r="Z59" s="373"/>
      <c r="AA59" s="373"/>
      <c r="AB59" s="373"/>
      <c r="AC59" s="373"/>
      <c r="AD59" s="373"/>
      <c r="AE59" s="373"/>
      <c r="AU59" s="435" t="s">
        <v>202</v>
      </c>
    </row>
    <row r="60" spans="1:47" s="140" customFormat="1" ht="24.95" customHeight="1">
      <c r="B60" s="139"/>
      <c r="D60" s="141" t="s">
        <v>1681</v>
      </c>
      <c r="E60" s="142"/>
      <c r="F60" s="142"/>
      <c r="G60" s="142"/>
      <c r="H60" s="142"/>
      <c r="I60" s="142"/>
      <c r="J60" s="143">
        <f>J81</f>
        <v>0</v>
      </c>
      <c r="L60" s="139"/>
    </row>
    <row r="61" spans="1:47" s="438" customFormat="1" ht="21.75" customHeight="1">
      <c r="A61" s="373"/>
      <c r="B61" s="38"/>
      <c r="C61" s="373"/>
      <c r="D61" s="373"/>
      <c r="E61" s="373"/>
      <c r="F61" s="373"/>
      <c r="G61" s="373"/>
      <c r="H61" s="373"/>
      <c r="I61" s="373"/>
      <c r="J61" s="373"/>
      <c r="K61" s="373"/>
      <c r="L61" s="437"/>
      <c r="S61" s="373"/>
      <c r="T61" s="373"/>
      <c r="U61" s="373"/>
      <c r="V61" s="373"/>
      <c r="W61" s="373"/>
      <c r="X61" s="373"/>
      <c r="Y61" s="373"/>
      <c r="Z61" s="373"/>
      <c r="AA61" s="373"/>
      <c r="AB61" s="373"/>
      <c r="AC61" s="373"/>
      <c r="AD61" s="373"/>
      <c r="AE61" s="373"/>
    </row>
    <row r="62" spans="1:47" s="438" customFormat="1" ht="6.95" customHeight="1">
      <c r="A62" s="373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437"/>
      <c r="S62" s="373"/>
      <c r="T62" s="373"/>
      <c r="U62" s="373"/>
      <c r="V62" s="373"/>
      <c r="W62" s="373"/>
      <c r="X62" s="373"/>
      <c r="Y62" s="373"/>
      <c r="Z62" s="373"/>
      <c r="AA62" s="373"/>
      <c r="AB62" s="373"/>
      <c r="AC62" s="373"/>
      <c r="AD62" s="373"/>
      <c r="AE62" s="373"/>
    </row>
    <row r="66" spans="1:63" s="438" customFormat="1" ht="6.95" customHeight="1">
      <c r="A66" s="373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437"/>
      <c r="S66" s="373"/>
      <c r="T66" s="373"/>
      <c r="U66" s="373"/>
      <c r="V66" s="373"/>
      <c r="W66" s="373"/>
      <c r="X66" s="373"/>
      <c r="Y66" s="373"/>
      <c r="Z66" s="373"/>
      <c r="AA66" s="373"/>
      <c r="AB66" s="373"/>
      <c r="AC66" s="373"/>
      <c r="AD66" s="373"/>
      <c r="AE66" s="373"/>
    </row>
    <row r="67" spans="1:63" s="438" customFormat="1" ht="24.95" customHeight="1">
      <c r="A67" s="373"/>
      <c r="B67" s="38"/>
      <c r="C67" s="26" t="s">
        <v>223</v>
      </c>
      <c r="D67" s="373"/>
      <c r="E67" s="373"/>
      <c r="F67" s="373"/>
      <c r="G67" s="373"/>
      <c r="H67" s="373"/>
      <c r="I67" s="373"/>
      <c r="J67" s="373"/>
      <c r="K67" s="373"/>
      <c r="L67" s="437"/>
      <c r="S67" s="373"/>
      <c r="T67" s="373"/>
      <c r="U67" s="373"/>
      <c r="V67" s="373"/>
      <c r="W67" s="373"/>
      <c r="X67" s="373"/>
      <c r="Y67" s="373"/>
      <c r="Z67" s="373"/>
      <c r="AA67" s="373"/>
      <c r="AB67" s="373"/>
      <c r="AC67" s="373"/>
      <c r="AD67" s="373"/>
      <c r="AE67" s="373"/>
    </row>
    <row r="68" spans="1:63" s="438" customFormat="1" ht="6.95" customHeight="1">
      <c r="A68" s="373"/>
      <c r="B68" s="38"/>
      <c r="C68" s="373"/>
      <c r="D68" s="373"/>
      <c r="E68" s="373"/>
      <c r="F68" s="373"/>
      <c r="G68" s="373"/>
      <c r="H68" s="373"/>
      <c r="I68" s="373"/>
      <c r="J68" s="373"/>
      <c r="K68" s="373"/>
      <c r="L68" s="437"/>
      <c r="S68" s="373"/>
      <c r="T68" s="373"/>
      <c r="U68" s="373"/>
      <c r="V68" s="373"/>
      <c r="W68" s="373"/>
      <c r="X68" s="373"/>
      <c r="Y68" s="373"/>
      <c r="Z68" s="373"/>
      <c r="AA68" s="373"/>
      <c r="AB68" s="373"/>
      <c r="AC68" s="373"/>
      <c r="AD68" s="373"/>
      <c r="AE68" s="373"/>
    </row>
    <row r="69" spans="1:63" s="438" customFormat="1" ht="12" customHeight="1">
      <c r="A69" s="373"/>
      <c r="B69" s="38"/>
      <c r="C69" s="374" t="s">
        <v>16</v>
      </c>
      <c r="D69" s="373"/>
      <c r="E69" s="373"/>
      <c r="F69" s="373"/>
      <c r="G69" s="373"/>
      <c r="H69" s="373"/>
      <c r="I69" s="373"/>
      <c r="J69" s="373"/>
      <c r="K69" s="373"/>
      <c r="L69" s="437"/>
      <c r="S69" s="373"/>
      <c r="T69" s="373"/>
      <c r="U69" s="373"/>
      <c r="V69" s="373"/>
      <c r="W69" s="373"/>
      <c r="X69" s="373"/>
      <c r="Y69" s="373"/>
      <c r="Z69" s="373"/>
      <c r="AA69" s="373"/>
      <c r="AB69" s="373"/>
      <c r="AC69" s="373"/>
      <c r="AD69" s="373"/>
      <c r="AE69" s="373"/>
    </row>
    <row r="70" spans="1:63" s="438" customFormat="1" ht="26.25" customHeight="1">
      <c r="A70" s="373"/>
      <c r="B70" s="38"/>
      <c r="C70" s="373"/>
      <c r="D70" s="373"/>
      <c r="E70" s="417" t="str">
        <f>E7</f>
        <v>Změna využití bytu školníka na speciálně pedagogické centrum a zateplení části objektu MŠ Parléřova</v>
      </c>
      <c r="F70" s="418"/>
      <c r="G70" s="418"/>
      <c r="H70" s="418"/>
      <c r="I70" s="373"/>
      <c r="J70" s="373"/>
      <c r="K70" s="373"/>
      <c r="L70" s="437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</row>
    <row r="71" spans="1:63" s="438" customFormat="1" ht="12" customHeight="1">
      <c r="A71" s="373"/>
      <c r="B71" s="38"/>
      <c r="C71" s="374" t="s">
        <v>122</v>
      </c>
      <c r="D71" s="373"/>
      <c r="E71" s="373"/>
      <c r="F71" s="373"/>
      <c r="G71" s="373"/>
      <c r="H71" s="373"/>
      <c r="I71" s="373"/>
      <c r="J71" s="373"/>
      <c r="K71" s="373"/>
      <c r="L71" s="437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</row>
    <row r="72" spans="1:63" s="438" customFormat="1" ht="16.5" customHeight="1">
      <c r="A72" s="373"/>
      <c r="B72" s="38"/>
      <c r="C72" s="373"/>
      <c r="D72" s="373"/>
      <c r="E72" s="396" t="str">
        <f>E9</f>
        <v>05 - Mobiliář</v>
      </c>
      <c r="F72" s="416"/>
      <c r="G72" s="416"/>
      <c r="H72" s="416"/>
      <c r="I72" s="373"/>
      <c r="J72" s="373"/>
      <c r="K72" s="373"/>
      <c r="L72" s="437"/>
      <c r="S72" s="373"/>
      <c r="T72" s="373"/>
      <c r="U72" s="373"/>
      <c r="V72" s="373"/>
      <c r="W72" s="373"/>
      <c r="X72" s="373"/>
      <c r="Y72" s="373"/>
      <c r="Z72" s="373"/>
      <c r="AA72" s="373"/>
      <c r="AB72" s="373"/>
      <c r="AC72" s="373"/>
      <c r="AD72" s="373"/>
      <c r="AE72" s="373"/>
    </row>
    <row r="73" spans="1:63" s="438" customFormat="1" ht="6.95" customHeight="1">
      <c r="A73" s="373"/>
      <c r="B73" s="38"/>
      <c r="C73" s="373"/>
      <c r="D73" s="373"/>
      <c r="E73" s="373"/>
      <c r="F73" s="373"/>
      <c r="G73" s="373"/>
      <c r="H73" s="373"/>
      <c r="I73" s="373"/>
      <c r="J73" s="373"/>
      <c r="K73" s="373"/>
      <c r="L73" s="437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</row>
    <row r="74" spans="1:63" s="438" customFormat="1" ht="12" customHeight="1">
      <c r="A74" s="373"/>
      <c r="B74" s="38"/>
      <c r="C74" s="374" t="s">
        <v>22</v>
      </c>
      <c r="D74" s="373"/>
      <c r="E74" s="373"/>
      <c r="F74" s="366" t="str">
        <f>F12</f>
        <v>Parléřova 2a/47, Praha 6</v>
      </c>
      <c r="G74" s="373"/>
      <c r="H74" s="373"/>
      <c r="I74" s="374" t="s">
        <v>24</v>
      </c>
      <c r="J74" s="372" t="str">
        <f>IF(J12="","",J12)</f>
        <v>26. 3. 2024</v>
      </c>
      <c r="K74" s="373"/>
      <c r="L74" s="437"/>
      <c r="S74" s="373"/>
      <c r="T74" s="373"/>
      <c r="U74" s="373"/>
      <c r="V74" s="373"/>
      <c r="W74" s="373"/>
      <c r="X74" s="373"/>
      <c r="Y74" s="373"/>
      <c r="Z74" s="373"/>
      <c r="AA74" s="373"/>
      <c r="AB74" s="373"/>
      <c r="AC74" s="373"/>
      <c r="AD74" s="373"/>
      <c r="AE74" s="373"/>
    </row>
    <row r="75" spans="1:63" s="438" customFormat="1" ht="6.95" customHeight="1">
      <c r="A75" s="373"/>
      <c r="B75" s="38"/>
      <c r="C75" s="373"/>
      <c r="D75" s="373"/>
      <c r="E75" s="373"/>
      <c r="F75" s="373"/>
      <c r="G75" s="373"/>
      <c r="H75" s="373"/>
      <c r="I75" s="373"/>
      <c r="J75" s="373"/>
      <c r="K75" s="373"/>
      <c r="L75" s="437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</row>
    <row r="76" spans="1:63" s="438" customFormat="1" ht="40.15" customHeight="1">
      <c r="A76" s="373"/>
      <c r="B76" s="38"/>
      <c r="C76" s="374" t="s">
        <v>26</v>
      </c>
      <c r="D76" s="373"/>
      <c r="E76" s="373"/>
      <c r="F76" s="366" t="str">
        <f>E15</f>
        <v>ÚMČ Praha 6 - Odbor školství a kultury</v>
      </c>
      <c r="G76" s="373"/>
      <c r="H76" s="373"/>
      <c r="I76" s="374" t="s">
        <v>32</v>
      </c>
      <c r="J76" s="369" t="str">
        <f>E21</f>
        <v>Ing.Vít Kocourek, Prosecká 683/115, 190 00 Praha 9</v>
      </c>
      <c r="K76" s="373"/>
      <c r="L76" s="437"/>
      <c r="S76" s="373"/>
      <c r="T76" s="373"/>
      <c r="U76" s="373"/>
      <c r="V76" s="373"/>
      <c r="W76" s="373"/>
      <c r="X76" s="373"/>
      <c r="Y76" s="373"/>
      <c r="Z76" s="373"/>
      <c r="AA76" s="373"/>
      <c r="AB76" s="373"/>
      <c r="AC76" s="373"/>
      <c r="AD76" s="373"/>
      <c r="AE76" s="373"/>
    </row>
    <row r="77" spans="1:63" s="438" customFormat="1" ht="40.15" customHeight="1">
      <c r="A77" s="373"/>
      <c r="B77" s="38"/>
      <c r="C77" s="374" t="s">
        <v>30</v>
      </c>
      <c r="D77" s="373"/>
      <c r="E77" s="373"/>
      <c r="F77" s="366" t="str">
        <f>IF(E18="","",E18)</f>
        <v>Vyplň údaj</v>
      </c>
      <c r="G77" s="373"/>
      <c r="H77" s="373"/>
      <c r="I77" s="374" t="s">
        <v>35</v>
      </c>
      <c r="J77" s="369" t="str">
        <f>E24</f>
        <v>Tomáš Vašek, Sněhurčina 710, 460 15 Liberec 15</v>
      </c>
      <c r="K77" s="373"/>
      <c r="L77" s="437"/>
      <c r="S77" s="373"/>
      <c r="T77" s="373"/>
      <c r="U77" s="373"/>
      <c r="V77" s="373"/>
      <c r="W77" s="373"/>
      <c r="X77" s="373"/>
      <c r="Y77" s="373"/>
      <c r="Z77" s="373"/>
      <c r="AA77" s="373"/>
      <c r="AB77" s="373"/>
      <c r="AC77" s="373"/>
      <c r="AD77" s="373"/>
      <c r="AE77" s="373"/>
    </row>
    <row r="78" spans="1:63" s="438" customFormat="1" ht="10.35" customHeight="1">
      <c r="A78" s="373"/>
      <c r="B78" s="38"/>
      <c r="C78" s="373"/>
      <c r="D78" s="373"/>
      <c r="E78" s="373"/>
      <c r="F78" s="373"/>
      <c r="G78" s="373"/>
      <c r="H78" s="373"/>
      <c r="I78" s="373"/>
      <c r="J78" s="373"/>
      <c r="K78" s="373"/>
      <c r="L78" s="437"/>
      <c r="S78" s="373"/>
      <c r="T78" s="373"/>
      <c r="U78" s="373"/>
      <c r="V78" s="373"/>
      <c r="W78" s="373"/>
      <c r="X78" s="373"/>
      <c r="Y78" s="373"/>
      <c r="Z78" s="373"/>
      <c r="AA78" s="373"/>
      <c r="AB78" s="373"/>
      <c r="AC78" s="373"/>
      <c r="AD78" s="373"/>
      <c r="AE78" s="373"/>
    </row>
    <row r="79" spans="1:63" s="454" customFormat="1" ht="29.25" customHeight="1">
      <c r="A79" s="452"/>
      <c r="B79" s="152"/>
      <c r="C79" s="153" t="s">
        <v>224</v>
      </c>
      <c r="D79" s="154" t="s">
        <v>58</v>
      </c>
      <c r="E79" s="154" t="s">
        <v>54</v>
      </c>
      <c r="F79" s="154" t="s">
        <v>55</v>
      </c>
      <c r="G79" s="154" t="s">
        <v>225</v>
      </c>
      <c r="H79" s="154" t="s">
        <v>226</v>
      </c>
      <c r="I79" s="154" t="s">
        <v>227</v>
      </c>
      <c r="J79" s="154" t="s">
        <v>201</v>
      </c>
      <c r="K79" s="155" t="s">
        <v>228</v>
      </c>
      <c r="L79" s="453"/>
      <c r="M79" s="71" t="s">
        <v>21</v>
      </c>
      <c r="N79" s="72" t="s">
        <v>43</v>
      </c>
      <c r="O79" s="72" t="s">
        <v>229</v>
      </c>
      <c r="P79" s="72" t="s">
        <v>230</v>
      </c>
      <c r="Q79" s="72" t="s">
        <v>231</v>
      </c>
      <c r="R79" s="72" t="s">
        <v>232</v>
      </c>
      <c r="S79" s="72" t="s">
        <v>233</v>
      </c>
      <c r="T79" s="73" t="s">
        <v>234</v>
      </c>
      <c r="U79" s="452"/>
      <c r="V79" s="452"/>
      <c r="W79" s="452"/>
      <c r="X79" s="452"/>
      <c r="Y79" s="452"/>
      <c r="Z79" s="452"/>
      <c r="AA79" s="452"/>
      <c r="AB79" s="452"/>
      <c r="AC79" s="452"/>
      <c r="AD79" s="452"/>
      <c r="AE79" s="452"/>
    </row>
    <row r="80" spans="1:63" s="438" customFormat="1" ht="22.9" customHeight="1">
      <c r="A80" s="373"/>
      <c r="B80" s="38"/>
      <c r="C80" s="78" t="s">
        <v>235</v>
      </c>
      <c r="D80" s="373"/>
      <c r="E80" s="373"/>
      <c r="F80" s="373"/>
      <c r="G80" s="373"/>
      <c r="H80" s="373"/>
      <c r="I80" s="373"/>
      <c r="J80" s="157">
        <f>BK80</f>
        <v>0</v>
      </c>
      <c r="K80" s="373"/>
      <c r="L80" s="38"/>
      <c r="M80" s="74"/>
      <c r="N80" s="158"/>
      <c r="O80" s="75"/>
      <c r="P80" s="159">
        <f>P81</f>
        <v>0</v>
      </c>
      <c r="Q80" s="75"/>
      <c r="R80" s="159">
        <f>R81</f>
        <v>0</v>
      </c>
      <c r="S80" s="75"/>
      <c r="T80" s="160">
        <f>T81</f>
        <v>0</v>
      </c>
      <c r="U80" s="373"/>
      <c r="V80" s="373"/>
      <c r="W80" s="373"/>
      <c r="X80" s="373"/>
      <c r="Y80" s="373"/>
      <c r="Z80" s="373"/>
      <c r="AA80" s="373"/>
      <c r="AB80" s="373"/>
      <c r="AC80" s="373"/>
      <c r="AD80" s="373"/>
      <c r="AE80" s="373"/>
      <c r="AT80" s="435" t="s">
        <v>72</v>
      </c>
      <c r="AU80" s="435" t="s">
        <v>202</v>
      </c>
      <c r="BK80" s="455">
        <f>BK81</f>
        <v>0</v>
      </c>
    </row>
    <row r="81" spans="1:65" s="163" customFormat="1" ht="25.9" customHeight="1">
      <c r="B81" s="162"/>
      <c r="D81" s="164" t="s">
        <v>72</v>
      </c>
      <c r="E81" s="165" t="s">
        <v>1682</v>
      </c>
      <c r="F81" s="165" t="s">
        <v>1683</v>
      </c>
      <c r="J81" s="167">
        <f>BK81</f>
        <v>0</v>
      </c>
      <c r="L81" s="162"/>
      <c r="M81" s="169"/>
      <c r="N81" s="170"/>
      <c r="O81" s="170"/>
      <c r="P81" s="171">
        <f>SUM(P82:P169)</f>
        <v>0</v>
      </c>
      <c r="Q81" s="170"/>
      <c r="R81" s="171">
        <f>SUM(R82:R169)</f>
        <v>0</v>
      </c>
      <c r="S81" s="170"/>
      <c r="T81" s="172">
        <f>SUM(T82:T169)</f>
        <v>0</v>
      </c>
      <c r="AR81" s="164" t="s">
        <v>244</v>
      </c>
      <c r="AT81" s="456" t="s">
        <v>72</v>
      </c>
      <c r="AU81" s="456" t="s">
        <v>73</v>
      </c>
      <c r="AY81" s="164" t="s">
        <v>238</v>
      </c>
      <c r="BK81" s="457">
        <f>SUM(BK82:BK169)</f>
        <v>0</v>
      </c>
    </row>
    <row r="82" spans="1:65" s="438" customFormat="1" ht="27.75" customHeight="1">
      <c r="A82" s="373"/>
      <c r="B82" s="38"/>
      <c r="C82" s="178" t="s">
        <v>81</v>
      </c>
      <c r="D82" s="178" t="s">
        <v>240</v>
      </c>
      <c r="E82" s="179" t="s">
        <v>1684</v>
      </c>
      <c r="F82" s="180" t="s">
        <v>2070</v>
      </c>
      <c r="G82" s="181" t="s">
        <v>363</v>
      </c>
      <c r="H82" s="182">
        <v>1</v>
      </c>
      <c r="I82" s="183"/>
      <c r="J82" s="184">
        <f>ROUND(I82*H82,2)</f>
        <v>0</v>
      </c>
      <c r="K82" s="180" t="s">
        <v>21</v>
      </c>
      <c r="L82" s="38"/>
      <c r="M82" s="458" t="s">
        <v>21</v>
      </c>
      <c r="N82" s="186" t="s">
        <v>44</v>
      </c>
      <c r="O82" s="67"/>
      <c r="P82" s="187">
        <f>O82*H82</f>
        <v>0</v>
      </c>
      <c r="Q82" s="187">
        <v>0</v>
      </c>
      <c r="R82" s="187">
        <f>Q82*H82</f>
        <v>0</v>
      </c>
      <c r="S82" s="187">
        <v>0</v>
      </c>
      <c r="T82" s="188">
        <f>S82*H82</f>
        <v>0</v>
      </c>
      <c r="U82" s="373"/>
      <c r="V82" s="373"/>
      <c r="W82" s="373"/>
      <c r="X82" s="373"/>
      <c r="Y82" s="373"/>
      <c r="Z82" s="373"/>
      <c r="AA82" s="373"/>
      <c r="AB82" s="373"/>
      <c r="AC82" s="373"/>
      <c r="AD82" s="373"/>
      <c r="AE82" s="373"/>
      <c r="AR82" s="459" t="s">
        <v>665</v>
      </c>
      <c r="AT82" s="459" t="s">
        <v>240</v>
      </c>
      <c r="AU82" s="459" t="s">
        <v>81</v>
      </c>
      <c r="AY82" s="435" t="s">
        <v>238</v>
      </c>
      <c r="BE82" s="460">
        <f>IF(N82="základní",J82,0)</f>
        <v>0</v>
      </c>
      <c r="BF82" s="460">
        <f>IF(N82="snížená",J82,0)</f>
        <v>0</v>
      </c>
      <c r="BG82" s="460">
        <f>IF(N82="zákl. přenesená",J82,0)</f>
        <v>0</v>
      </c>
      <c r="BH82" s="460">
        <f>IF(N82="sníž. přenesená",J82,0)</f>
        <v>0</v>
      </c>
      <c r="BI82" s="460">
        <f>IF(N82="nulová",J82,0)</f>
        <v>0</v>
      </c>
      <c r="BJ82" s="435" t="s">
        <v>81</v>
      </c>
      <c r="BK82" s="460">
        <f>ROUND(I82*H82,2)</f>
        <v>0</v>
      </c>
      <c r="BL82" s="435" t="s">
        <v>665</v>
      </c>
      <c r="BM82" s="459" t="s">
        <v>1685</v>
      </c>
    </row>
    <row r="83" spans="1:65" s="197" customFormat="1">
      <c r="B83" s="196"/>
      <c r="D83" s="198" t="s">
        <v>248</v>
      </c>
      <c r="E83" s="199" t="s">
        <v>21</v>
      </c>
      <c r="F83" s="200" t="s">
        <v>1686</v>
      </c>
      <c r="H83" s="199" t="s">
        <v>21</v>
      </c>
      <c r="L83" s="196"/>
      <c r="M83" s="203"/>
      <c r="N83" s="204"/>
      <c r="O83" s="204"/>
      <c r="P83" s="204"/>
      <c r="Q83" s="204"/>
      <c r="R83" s="204"/>
      <c r="S83" s="204"/>
      <c r="T83" s="205"/>
      <c r="AT83" s="199" t="s">
        <v>248</v>
      </c>
      <c r="AU83" s="199" t="s">
        <v>81</v>
      </c>
      <c r="AV83" s="197" t="s">
        <v>81</v>
      </c>
      <c r="AW83" s="197" t="s">
        <v>34</v>
      </c>
      <c r="AX83" s="197" t="s">
        <v>73</v>
      </c>
      <c r="AY83" s="199" t="s">
        <v>238</v>
      </c>
    </row>
    <row r="84" spans="1:65" s="208" customFormat="1">
      <c r="B84" s="207"/>
      <c r="D84" s="198" t="s">
        <v>248</v>
      </c>
      <c r="E84" s="209" t="s">
        <v>21</v>
      </c>
      <c r="F84" s="210" t="s">
        <v>81</v>
      </c>
      <c r="H84" s="211">
        <v>1</v>
      </c>
      <c r="L84" s="207"/>
      <c r="M84" s="214"/>
      <c r="N84" s="215"/>
      <c r="O84" s="215"/>
      <c r="P84" s="215"/>
      <c r="Q84" s="215"/>
      <c r="R84" s="215"/>
      <c r="S84" s="215"/>
      <c r="T84" s="216"/>
      <c r="AT84" s="209" t="s">
        <v>248</v>
      </c>
      <c r="AU84" s="209" t="s">
        <v>81</v>
      </c>
      <c r="AV84" s="208" t="s">
        <v>83</v>
      </c>
      <c r="AW84" s="208" t="s">
        <v>34</v>
      </c>
      <c r="AX84" s="208" t="s">
        <v>81</v>
      </c>
      <c r="AY84" s="209" t="s">
        <v>238</v>
      </c>
    </row>
    <row r="85" spans="1:65" s="438" customFormat="1" ht="24.2" customHeight="1">
      <c r="A85" s="373"/>
      <c r="B85" s="38"/>
      <c r="C85" s="178" t="s">
        <v>83</v>
      </c>
      <c r="D85" s="178" t="s">
        <v>240</v>
      </c>
      <c r="E85" s="179" t="s">
        <v>1687</v>
      </c>
      <c r="F85" s="180" t="s">
        <v>2071</v>
      </c>
      <c r="G85" s="181" t="s">
        <v>363</v>
      </c>
      <c r="H85" s="182">
        <v>1</v>
      </c>
      <c r="I85" s="183"/>
      <c r="J85" s="184">
        <f>ROUND(I85*H85,2)</f>
        <v>0</v>
      </c>
      <c r="K85" s="180" t="s">
        <v>21</v>
      </c>
      <c r="L85" s="38"/>
      <c r="M85" s="458" t="s">
        <v>21</v>
      </c>
      <c r="N85" s="186" t="s">
        <v>44</v>
      </c>
      <c r="O85" s="67"/>
      <c r="P85" s="187">
        <f>O85*H85</f>
        <v>0</v>
      </c>
      <c r="Q85" s="187">
        <v>0</v>
      </c>
      <c r="R85" s="187">
        <f>Q85*H85</f>
        <v>0</v>
      </c>
      <c r="S85" s="187">
        <v>0</v>
      </c>
      <c r="T85" s="188">
        <f>S85*H85</f>
        <v>0</v>
      </c>
      <c r="U85" s="373"/>
      <c r="V85" s="373"/>
      <c r="W85" s="373"/>
      <c r="X85" s="373"/>
      <c r="Y85" s="373"/>
      <c r="Z85" s="373"/>
      <c r="AA85" s="373"/>
      <c r="AB85" s="373"/>
      <c r="AC85" s="373"/>
      <c r="AD85" s="373"/>
      <c r="AE85" s="373"/>
      <c r="AR85" s="459" t="s">
        <v>665</v>
      </c>
      <c r="AT85" s="459" t="s">
        <v>240</v>
      </c>
      <c r="AU85" s="459" t="s">
        <v>81</v>
      </c>
      <c r="AY85" s="435" t="s">
        <v>238</v>
      </c>
      <c r="BE85" s="460">
        <f>IF(N85="základní",J85,0)</f>
        <v>0</v>
      </c>
      <c r="BF85" s="460">
        <f>IF(N85="snížená",J85,0)</f>
        <v>0</v>
      </c>
      <c r="BG85" s="460">
        <f>IF(N85="zákl. přenesená",J85,0)</f>
        <v>0</v>
      </c>
      <c r="BH85" s="460">
        <f>IF(N85="sníž. přenesená",J85,0)</f>
        <v>0</v>
      </c>
      <c r="BI85" s="460">
        <f>IF(N85="nulová",J85,0)</f>
        <v>0</v>
      </c>
      <c r="BJ85" s="435" t="s">
        <v>81</v>
      </c>
      <c r="BK85" s="460">
        <f>ROUND(I85*H85,2)</f>
        <v>0</v>
      </c>
      <c r="BL85" s="435" t="s">
        <v>665</v>
      </c>
      <c r="BM85" s="459" t="s">
        <v>1688</v>
      </c>
    </row>
    <row r="86" spans="1:65" s="197" customFormat="1">
      <c r="B86" s="196"/>
      <c r="D86" s="198" t="s">
        <v>248</v>
      </c>
      <c r="E86" s="199" t="s">
        <v>21</v>
      </c>
      <c r="F86" s="200" t="s">
        <v>1686</v>
      </c>
      <c r="H86" s="199" t="s">
        <v>21</v>
      </c>
      <c r="L86" s="196"/>
      <c r="M86" s="203"/>
      <c r="N86" s="204"/>
      <c r="O86" s="204"/>
      <c r="P86" s="204"/>
      <c r="Q86" s="204"/>
      <c r="R86" s="204"/>
      <c r="S86" s="204"/>
      <c r="T86" s="205"/>
      <c r="AT86" s="199" t="s">
        <v>248</v>
      </c>
      <c r="AU86" s="199" t="s">
        <v>81</v>
      </c>
      <c r="AV86" s="197" t="s">
        <v>81</v>
      </c>
      <c r="AW86" s="197" t="s">
        <v>34</v>
      </c>
      <c r="AX86" s="197" t="s">
        <v>73</v>
      </c>
      <c r="AY86" s="199" t="s">
        <v>238</v>
      </c>
    </row>
    <row r="87" spans="1:65" s="208" customFormat="1">
      <c r="B87" s="207"/>
      <c r="D87" s="198" t="s">
        <v>248</v>
      </c>
      <c r="E87" s="209" t="s">
        <v>21</v>
      </c>
      <c r="F87" s="210" t="s">
        <v>81</v>
      </c>
      <c r="H87" s="211">
        <v>1</v>
      </c>
      <c r="L87" s="207"/>
      <c r="M87" s="214"/>
      <c r="N87" s="215"/>
      <c r="O87" s="215"/>
      <c r="P87" s="215"/>
      <c r="Q87" s="215"/>
      <c r="R87" s="215"/>
      <c r="S87" s="215"/>
      <c r="T87" s="216"/>
      <c r="AT87" s="209" t="s">
        <v>248</v>
      </c>
      <c r="AU87" s="209" t="s">
        <v>81</v>
      </c>
      <c r="AV87" s="208" t="s">
        <v>83</v>
      </c>
      <c r="AW87" s="208" t="s">
        <v>34</v>
      </c>
      <c r="AX87" s="208" t="s">
        <v>81</v>
      </c>
      <c r="AY87" s="209" t="s">
        <v>238</v>
      </c>
    </row>
    <row r="88" spans="1:65" s="438" customFormat="1" ht="16.5" customHeight="1">
      <c r="A88" s="373"/>
      <c r="B88" s="38"/>
      <c r="C88" s="178" t="s">
        <v>258</v>
      </c>
      <c r="D88" s="178" t="s">
        <v>240</v>
      </c>
      <c r="E88" s="179" t="s">
        <v>1689</v>
      </c>
      <c r="F88" s="180" t="s">
        <v>2072</v>
      </c>
      <c r="G88" s="181" t="s">
        <v>363</v>
      </c>
      <c r="H88" s="182">
        <v>3</v>
      </c>
      <c r="I88" s="183"/>
      <c r="J88" s="184">
        <f>ROUND(I88*H88,2)</f>
        <v>0</v>
      </c>
      <c r="K88" s="180" t="s">
        <v>21</v>
      </c>
      <c r="L88" s="38"/>
      <c r="M88" s="458" t="s">
        <v>21</v>
      </c>
      <c r="N88" s="186" t="s">
        <v>44</v>
      </c>
      <c r="O88" s="67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73"/>
      <c r="V88" s="373"/>
      <c r="W88" s="373"/>
      <c r="X88" s="373"/>
      <c r="Y88" s="373"/>
      <c r="Z88" s="373"/>
      <c r="AA88" s="373"/>
      <c r="AB88" s="373"/>
      <c r="AC88" s="373"/>
      <c r="AD88" s="373"/>
      <c r="AE88" s="373"/>
      <c r="AR88" s="459" t="s">
        <v>665</v>
      </c>
      <c r="AT88" s="459" t="s">
        <v>240</v>
      </c>
      <c r="AU88" s="459" t="s">
        <v>81</v>
      </c>
      <c r="AY88" s="435" t="s">
        <v>238</v>
      </c>
      <c r="BE88" s="460">
        <f>IF(N88="základní",J88,0)</f>
        <v>0</v>
      </c>
      <c r="BF88" s="460">
        <f>IF(N88="snížená",J88,0)</f>
        <v>0</v>
      </c>
      <c r="BG88" s="460">
        <f>IF(N88="zákl. přenesená",J88,0)</f>
        <v>0</v>
      </c>
      <c r="BH88" s="460">
        <f>IF(N88="sníž. přenesená",J88,0)</f>
        <v>0</v>
      </c>
      <c r="BI88" s="460">
        <f>IF(N88="nulová",J88,0)</f>
        <v>0</v>
      </c>
      <c r="BJ88" s="435" t="s">
        <v>81</v>
      </c>
      <c r="BK88" s="460">
        <f>ROUND(I88*H88,2)</f>
        <v>0</v>
      </c>
      <c r="BL88" s="435" t="s">
        <v>665</v>
      </c>
      <c r="BM88" s="459" t="s">
        <v>1690</v>
      </c>
    </row>
    <row r="89" spans="1:65" s="197" customFormat="1">
      <c r="B89" s="196"/>
      <c r="D89" s="198" t="s">
        <v>248</v>
      </c>
      <c r="E89" s="199" t="s">
        <v>21</v>
      </c>
      <c r="F89" s="200" t="s">
        <v>1686</v>
      </c>
      <c r="H89" s="199" t="s">
        <v>21</v>
      </c>
      <c r="L89" s="196"/>
      <c r="M89" s="203"/>
      <c r="N89" s="204"/>
      <c r="O89" s="204"/>
      <c r="P89" s="204"/>
      <c r="Q89" s="204"/>
      <c r="R89" s="204"/>
      <c r="S89" s="204"/>
      <c r="T89" s="205"/>
      <c r="AT89" s="199" t="s">
        <v>248</v>
      </c>
      <c r="AU89" s="199" t="s">
        <v>81</v>
      </c>
      <c r="AV89" s="197" t="s">
        <v>81</v>
      </c>
      <c r="AW89" s="197" t="s">
        <v>34</v>
      </c>
      <c r="AX89" s="197" t="s">
        <v>73</v>
      </c>
      <c r="AY89" s="199" t="s">
        <v>238</v>
      </c>
    </row>
    <row r="90" spans="1:65" s="208" customFormat="1">
      <c r="B90" s="207"/>
      <c r="D90" s="198" t="s">
        <v>248</v>
      </c>
      <c r="E90" s="209" t="s">
        <v>21</v>
      </c>
      <c r="F90" s="210" t="s">
        <v>258</v>
      </c>
      <c r="H90" s="211">
        <v>3</v>
      </c>
      <c r="L90" s="207"/>
      <c r="M90" s="214"/>
      <c r="N90" s="215"/>
      <c r="O90" s="215"/>
      <c r="P90" s="215"/>
      <c r="Q90" s="215"/>
      <c r="R90" s="215"/>
      <c r="S90" s="215"/>
      <c r="T90" s="216"/>
      <c r="AT90" s="209" t="s">
        <v>248</v>
      </c>
      <c r="AU90" s="209" t="s">
        <v>81</v>
      </c>
      <c r="AV90" s="208" t="s">
        <v>83</v>
      </c>
      <c r="AW90" s="208" t="s">
        <v>34</v>
      </c>
      <c r="AX90" s="208" t="s">
        <v>81</v>
      </c>
      <c r="AY90" s="209" t="s">
        <v>238</v>
      </c>
    </row>
    <row r="91" spans="1:65" s="438" customFormat="1" ht="24.2" customHeight="1">
      <c r="A91" s="373"/>
      <c r="B91" s="38"/>
      <c r="C91" s="178" t="s">
        <v>244</v>
      </c>
      <c r="D91" s="178" t="s">
        <v>240</v>
      </c>
      <c r="E91" s="179" t="s">
        <v>1691</v>
      </c>
      <c r="F91" s="180" t="s">
        <v>2073</v>
      </c>
      <c r="G91" s="181" t="s">
        <v>363</v>
      </c>
      <c r="H91" s="182">
        <v>1</v>
      </c>
      <c r="I91" s="183"/>
      <c r="J91" s="184">
        <f>ROUND(I91*H91,2)</f>
        <v>0</v>
      </c>
      <c r="K91" s="180" t="s">
        <v>21</v>
      </c>
      <c r="L91" s="38"/>
      <c r="M91" s="458" t="s">
        <v>21</v>
      </c>
      <c r="N91" s="186" t="s">
        <v>44</v>
      </c>
      <c r="O91" s="67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73"/>
      <c r="V91" s="373"/>
      <c r="W91" s="373"/>
      <c r="X91" s="373"/>
      <c r="Y91" s="373"/>
      <c r="Z91" s="373"/>
      <c r="AA91" s="373"/>
      <c r="AB91" s="373"/>
      <c r="AC91" s="373"/>
      <c r="AD91" s="373"/>
      <c r="AE91" s="373"/>
      <c r="AR91" s="459" t="s">
        <v>665</v>
      </c>
      <c r="AT91" s="459" t="s">
        <v>240</v>
      </c>
      <c r="AU91" s="459" t="s">
        <v>81</v>
      </c>
      <c r="AY91" s="435" t="s">
        <v>238</v>
      </c>
      <c r="BE91" s="460">
        <f>IF(N91="základní",J91,0)</f>
        <v>0</v>
      </c>
      <c r="BF91" s="460">
        <f>IF(N91="snížená",J91,0)</f>
        <v>0</v>
      </c>
      <c r="BG91" s="460">
        <f>IF(N91="zákl. přenesená",J91,0)</f>
        <v>0</v>
      </c>
      <c r="BH91" s="460">
        <f>IF(N91="sníž. přenesená",J91,0)</f>
        <v>0</v>
      </c>
      <c r="BI91" s="460">
        <f>IF(N91="nulová",J91,0)</f>
        <v>0</v>
      </c>
      <c r="BJ91" s="435" t="s">
        <v>81</v>
      </c>
      <c r="BK91" s="460">
        <f>ROUND(I91*H91,2)</f>
        <v>0</v>
      </c>
      <c r="BL91" s="435" t="s">
        <v>665</v>
      </c>
      <c r="BM91" s="459" t="s">
        <v>1692</v>
      </c>
    </row>
    <row r="92" spans="1:65" s="197" customFormat="1">
      <c r="B92" s="196"/>
      <c r="D92" s="198" t="s">
        <v>248</v>
      </c>
      <c r="E92" s="199" t="s">
        <v>21</v>
      </c>
      <c r="F92" s="200" t="s">
        <v>1693</v>
      </c>
      <c r="H92" s="199" t="s">
        <v>21</v>
      </c>
      <c r="L92" s="196"/>
      <c r="M92" s="203"/>
      <c r="N92" s="204"/>
      <c r="O92" s="204"/>
      <c r="P92" s="204"/>
      <c r="Q92" s="204"/>
      <c r="R92" s="204"/>
      <c r="S92" s="204"/>
      <c r="T92" s="205"/>
      <c r="AT92" s="199" t="s">
        <v>248</v>
      </c>
      <c r="AU92" s="199" t="s">
        <v>81</v>
      </c>
      <c r="AV92" s="197" t="s">
        <v>81</v>
      </c>
      <c r="AW92" s="197" t="s">
        <v>34</v>
      </c>
      <c r="AX92" s="197" t="s">
        <v>73</v>
      </c>
      <c r="AY92" s="199" t="s">
        <v>238</v>
      </c>
    </row>
    <row r="93" spans="1:65" s="208" customFormat="1">
      <c r="B93" s="207"/>
      <c r="D93" s="198" t="s">
        <v>248</v>
      </c>
      <c r="E93" s="209" t="s">
        <v>21</v>
      </c>
      <c r="F93" s="210" t="s">
        <v>81</v>
      </c>
      <c r="H93" s="211">
        <v>1</v>
      </c>
      <c r="L93" s="207"/>
      <c r="M93" s="214"/>
      <c r="N93" s="215"/>
      <c r="O93" s="215"/>
      <c r="P93" s="215"/>
      <c r="Q93" s="215"/>
      <c r="R93" s="215"/>
      <c r="S93" s="215"/>
      <c r="T93" s="216"/>
      <c r="AT93" s="209" t="s">
        <v>248</v>
      </c>
      <c r="AU93" s="209" t="s">
        <v>81</v>
      </c>
      <c r="AV93" s="208" t="s">
        <v>83</v>
      </c>
      <c r="AW93" s="208" t="s">
        <v>34</v>
      </c>
      <c r="AX93" s="208" t="s">
        <v>81</v>
      </c>
      <c r="AY93" s="209" t="s">
        <v>238</v>
      </c>
    </row>
    <row r="94" spans="1:65" s="438" customFormat="1" ht="24">
      <c r="A94" s="373"/>
      <c r="B94" s="38"/>
      <c r="C94" s="178" t="s">
        <v>278</v>
      </c>
      <c r="D94" s="178" t="s">
        <v>240</v>
      </c>
      <c r="E94" s="179" t="s">
        <v>1694</v>
      </c>
      <c r="F94" s="180" t="s">
        <v>2074</v>
      </c>
      <c r="G94" s="181" t="s">
        <v>363</v>
      </c>
      <c r="H94" s="182">
        <v>1</v>
      </c>
      <c r="I94" s="183"/>
      <c r="J94" s="184">
        <f>ROUND(I94*H94,2)</f>
        <v>0</v>
      </c>
      <c r="K94" s="180" t="s">
        <v>21</v>
      </c>
      <c r="L94" s="38"/>
      <c r="M94" s="458" t="s">
        <v>21</v>
      </c>
      <c r="N94" s="186" t="s">
        <v>44</v>
      </c>
      <c r="O94" s="67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73"/>
      <c r="V94" s="373"/>
      <c r="W94" s="373"/>
      <c r="X94" s="373"/>
      <c r="Y94" s="373"/>
      <c r="Z94" s="373"/>
      <c r="AA94" s="373"/>
      <c r="AB94" s="373"/>
      <c r="AC94" s="373"/>
      <c r="AD94" s="373"/>
      <c r="AE94" s="373"/>
      <c r="AR94" s="459" t="s">
        <v>665</v>
      </c>
      <c r="AT94" s="459" t="s">
        <v>240</v>
      </c>
      <c r="AU94" s="459" t="s">
        <v>81</v>
      </c>
      <c r="AY94" s="435" t="s">
        <v>238</v>
      </c>
      <c r="BE94" s="460">
        <f>IF(N94="základní",J94,0)</f>
        <v>0</v>
      </c>
      <c r="BF94" s="460">
        <f>IF(N94="snížená",J94,0)</f>
        <v>0</v>
      </c>
      <c r="BG94" s="460">
        <f>IF(N94="zákl. přenesená",J94,0)</f>
        <v>0</v>
      </c>
      <c r="BH94" s="460">
        <f>IF(N94="sníž. přenesená",J94,0)</f>
        <v>0</v>
      </c>
      <c r="BI94" s="460">
        <f>IF(N94="nulová",J94,0)</f>
        <v>0</v>
      </c>
      <c r="BJ94" s="435" t="s">
        <v>81</v>
      </c>
      <c r="BK94" s="460">
        <f>ROUND(I94*H94,2)</f>
        <v>0</v>
      </c>
      <c r="BL94" s="435" t="s">
        <v>665</v>
      </c>
      <c r="BM94" s="459" t="s">
        <v>1695</v>
      </c>
    </row>
    <row r="95" spans="1:65" s="197" customFormat="1">
      <c r="B95" s="196"/>
      <c r="D95" s="198" t="s">
        <v>248</v>
      </c>
      <c r="E95" s="199" t="s">
        <v>21</v>
      </c>
      <c r="F95" s="200" t="s">
        <v>1693</v>
      </c>
      <c r="H95" s="199" t="s">
        <v>21</v>
      </c>
      <c r="L95" s="196"/>
      <c r="M95" s="203"/>
      <c r="N95" s="204"/>
      <c r="O95" s="204"/>
      <c r="P95" s="204"/>
      <c r="Q95" s="204"/>
      <c r="R95" s="204"/>
      <c r="S95" s="204"/>
      <c r="T95" s="205"/>
      <c r="AT95" s="199" t="s">
        <v>248</v>
      </c>
      <c r="AU95" s="199" t="s">
        <v>81</v>
      </c>
      <c r="AV95" s="197" t="s">
        <v>81</v>
      </c>
      <c r="AW95" s="197" t="s">
        <v>34</v>
      </c>
      <c r="AX95" s="197" t="s">
        <v>73</v>
      </c>
      <c r="AY95" s="199" t="s">
        <v>238</v>
      </c>
    </row>
    <row r="96" spans="1:65" s="208" customFormat="1">
      <c r="B96" s="207"/>
      <c r="D96" s="198" t="s">
        <v>248</v>
      </c>
      <c r="E96" s="209" t="s">
        <v>21</v>
      </c>
      <c r="F96" s="210" t="s">
        <v>81</v>
      </c>
      <c r="H96" s="211">
        <v>1</v>
      </c>
      <c r="L96" s="207"/>
      <c r="M96" s="214"/>
      <c r="N96" s="215"/>
      <c r="O96" s="215"/>
      <c r="P96" s="215"/>
      <c r="Q96" s="215"/>
      <c r="R96" s="215"/>
      <c r="S96" s="215"/>
      <c r="T96" s="216"/>
      <c r="AT96" s="209" t="s">
        <v>248</v>
      </c>
      <c r="AU96" s="209" t="s">
        <v>81</v>
      </c>
      <c r="AV96" s="208" t="s">
        <v>83</v>
      </c>
      <c r="AW96" s="208" t="s">
        <v>34</v>
      </c>
      <c r="AX96" s="208" t="s">
        <v>81</v>
      </c>
      <c r="AY96" s="209" t="s">
        <v>238</v>
      </c>
    </row>
    <row r="97" spans="1:65" s="438" customFormat="1" ht="24">
      <c r="A97" s="373"/>
      <c r="B97" s="38"/>
      <c r="C97" s="178" t="s">
        <v>285</v>
      </c>
      <c r="D97" s="178" t="s">
        <v>240</v>
      </c>
      <c r="E97" s="179" t="s">
        <v>1696</v>
      </c>
      <c r="F97" s="180" t="s">
        <v>2075</v>
      </c>
      <c r="G97" s="181" t="s">
        <v>363</v>
      </c>
      <c r="H97" s="182">
        <v>1</v>
      </c>
      <c r="I97" s="183"/>
      <c r="J97" s="184">
        <f>ROUND(I97*H97,2)</f>
        <v>0</v>
      </c>
      <c r="K97" s="180" t="s">
        <v>21</v>
      </c>
      <c r="L97" s="38"/>
      <c r="M97" s="458" t="s">
        <v>21</v>
      </c>
      <c r="N97" s="186" t="s">
        <v>44</v>
      </c>
      <c r="O97" s="67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73"/>
      <c r="V97" s="373"/>
      <c r="W97" s="373"/>
      <c r="X97" s="373"/>
      <c r="Y97" s="373"/>
      <c r="Z97" s="373"/>
      <c r="AA97" s="373"/>
      <c r="AB97" s="373"/>
      <c r="AC97" s="373"/>
      <c r="AD97" s="373"/>
      <c r="AE97" s="373"/>
      <c r="AR97" s="459" t="s">
        <v>665</v>
      </c>
      <c r="AT97" s="459" t="s">
        <v>240</v>
      </c>
      <c r="AU97" s="459" t="s">
        <v>81</v>
      </c>
      <c r="AY97" s="435" t="s">
        <v>238</v>
      </c>
      <c r="BE97" s="460">
        <f>IF(N97="základní",J97,0)</f>
        <v>0</v>
      </c>
      <c r="BF97" s="460">
        <f>IF(N97="snížená",J97,0)</f>
        <v>0</v>
      </c>
      <c r="BG97" s="460">
        <f>IF(N97="zákl. přenesená",J97,0)</f>
        <v>0</v>
      </c>
      <c r="BH97" s="460">
        <f>IF(N97="sníž. přenesená",J97,0)</f>
        <v>0</v>
      </c>
      <c r="BI97" s="460">
        <f>IF(N97="nulová",J97,0)</f>
        <v>0</v>
      </c>
      <c r="BJ97" s="435" t="s">
        <v>81</v>
      </c>
      <c r="BK97" s="460">
        <f>ROUND(I97*H97,2)</f>
        <v>0</v>
      </c>
      <c r="BL97" s="435" t="s">
        <v>665</v>
      </c>
      <c r="BM97" s="459" t="s">
        <v>1697</v>
      </c>
    </row>
    <row r="98" spans="1:65" s="197" customFormat="1">
      <c r="B98" s="196"/>
      <c r="D98" s="198" t="s">
        <v>248</v>
      </c>
      <c r="E98" s="199" t="s">
        <v>21</v>
      </c>
      <c r="F98" s="200" t="s">
        <v>1693</v>
      </c>
      <c r="H98" s="199" t="s">
        <v>21</v>
      </c>
      <c r="L98" s="196"/>
      <c r="M98" s="203"/>
      <c r="N98" s="204"/>
      <c r="O98" s="204"/>
      <c r="P98" s="204"/>
      <c r="Q98" s="204"/>
      <c r="R98" s="204"/>
      <c r="S98" s="204"/>
      <c r="T98" s="205"/>
      <c r="AT98" s="199" t="s">
        <v>248</v>
      </c>
      <c r="AU98" s="199" t="s">
        <v>81</v>
      </c>
      <c r="AV98" s="197" t="s">
        <v>81</v>
      </c>
      <c r="AW98" s="197" t="s">
        <v>34</v>
      </c>
      <c r="AX98" s="197" t="s">
        <v>73</v>
      </c>
      <c r="AY98" s="199" t="s">
        <v>238</v>
      </c>
    </row>
    <row r="99" spans="1:65" s="208" customFormat="1">
      <c r="B99" s="207"/>
      <c r="D99" s="198" t="s">
        <v>248</v>
      </c>
      <c r="E99" s="209" t="s">
        <v>21</v>
      </c>
      <c r="F99" s="210" t="s">
        <v>81</v>
      </c>
      <c r="H99" s="211">
        <v>1</v>
      </c>
      <c r="L99" s="207"/>
      <c r="M99" s="214"/>
      <c r="N99" s="215"/>
      <c r="O99" s="215"/>
      <c r="P99" s="215"/>
      <c r="Q99" s="215"/>
      <c r="R99" s="215"/>
      <c r="S99" s="215"/>
      <c r="T99" s="216"/>
      <c r="AT99" s="209" t="s">
        <v>248</v>
      </c>
      <c r="AU99" s="209" t="s">
        <v>81</v>
      </c>
      <c r="AV99" s="208" t="s">
        <v>83</v>
      </c>
      <c r="AW99" s="208" t="s">
        <v>34</v>
      </c>
      <c r="AX99" s="208" t="s">
        <v>81</v>
      </c>
      <c r="AY99" s="209" t="s">
        <v>238</v>
      </c>
    </row>
    <row r="100" spans="1:65" s="438" customFormat="1" ht="24.2" customHeight="1">
      <c r="A100" s="373"/>
      <c r="B100" s="38"/>
      <c r="C100" s="178" t="s">
        <v>297</v>
      </c>
      <c r="D100" s="178" t="s">
        <v>240</v>
      </c>
      <c r="E100" s="179" t="s">
        <v>1698</v>
      </c>
      <c r="F100" s="180" t="s">
        <v>2076</v>
      </c>
      <c r="G100" s="181" t="s">
        <v>363</v>
      </c>
      <c r="H100" s="182">
        <v>1</v>
      </c>
      <c r="I100" s="183"/>
      <c r="J100" s="184">
        <f>ROUND(I100*H100,2)</f>
        <v>0</v>
      </c>
      <c r="K100" s="180" t="s">
        <v>21</v>
      </c>
      <c r="L100" s="38"/>
      <c r="M100" s="458" t="s">
        <v>21</v>
      </c>
      <c r="N100" s="186" t="s">
        <v>44</v>
      </c>
      <c r="O100" s="67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73"/>
      <c r="V100" s="373"/>
      <c r="W100" s="373"/>
      <c r="X100" s="373"/>
      <c r="Y100" s="373"/>
      <c r="Z100" s="373"/>
      <c r="AA100" s="373"/>
      <c r="AB100" s="373"/>
      <c r="AC100" s="373"/>
      <c r="AD100" s="373"/>
      <c r="AE100" s="373"/>
      <c r="AR100" s="459" t="s">
        <v>665</v>
      </c>
      <c r="AT100" s="459" t="s">
        <v>240</v>
      </c>
      <c r="AU100" s="459" t="s">
        <v>81</v>
      </c>
      <c r="AY100" s="435" t="s">
        <v>238</v>
      </c>
      <c r="BE100" s="460">
        <f>IF(N100="základní",J100,0)</f>
        <v>0</v>
      </c>
      <c r="BF100" s="460">
        <f>IF(N100="snížená",J100,0)</f>
        <v>0</v>
      </c>
      <c r="BG100" s="460">
        <f>IF(N100="zákl. přenesená",J100,0)</f>
        <v>0</v>
      </c>
      <c r="BH100" s="460">
        <f>IF(N100="sníž. přenesená",J100,0)</f>
        <v>0</v>
      </c>
      <c r="BI100" s="460">
        <f>IF(N100="nulová",J100,0)</f>
        <v>0</v>
      </c>
      <c r="BJ100" s="435" t="s">
        <v>81</v>
      </c>
      <c r="BK100" s="460">
        <f>ROUND(I100*H100,2)</f>
        <v>0</v>
      </c>
      <c r="BL100" s="435" t="s">
        <v>665</v>
      </c>
      <c r="BM100" s="459" t="s">
        <v>1699</v>
      </c>
    </row>
    <row r="101" spans="1:65" s="197" customFormat="1">
      <c r="B101" s="196"/>
      <c r="D101" s="198" t="s">
        <v>248</v>
      </c>
      <c r="E101" s="199" t="s">
        <v>21</v>
      </c>
      <c r="F101" s="200" t="s">
        <v>1693</v>
      </c>
      <c r="H101" s="199" t="s">
        <v>21</v>
      </c>
      <c r="L101" s="196"/>
      <c r="M101" s="203"/>
      <c r="N101" s="204"/>
      <c r="O101" s="204"/>
      <c r="P101" s="204"/>
      <c r="Q101" s="204"/>
      <c r="R101" s="204"/>
      <c r="S101" s="204"/>
      <c r="T101" s="205"/>
      <c r="AT101" s="199" t="s">
        <v>248</v>
      </c>
      <c r="AU101" s="199" t="s">
        <v>81</v>
      </c>
      <c r="AV101" s="197" t="s">
        <v>81</v>
      </c>
      <c r="AW101" s="197" t="s">
        <v>34</v>
      </c>
      <c r="AX101" s="197" t="s">
        <v>73</v>
      </c>
      <c r="AY101" s="199" t="s">
        <v>238</v>
      </c>
    </row>
    <row r="102" spans="1:65" s="208" customFormat="1">
      <c r="B102" s="207"/>
      <c r="D102" s="198" t="s">
        <v>248</v>
      </c>
      <c r="E102" s="209" t="s">
        <v>21</v>
      </c>
      <c r="F102" s="210" t="s">
        <v>81</v>
      </c>
      <c r="H102" s="211">
        <v>1</v>
      </c>
      <c r="L102" s="207"/>
      <c r="M102" s="214"/>
      <c r="N102" s="215"/>
      <c r="O102" s="215"/>
      <c r="P102" s="215"/>
      <c r="Q102" s="215"/>
      <c r="R102" s="215"/>
      <c r="S102" s="215"/>
      <c r="T102" s="216"/>
      <c r="AT102" s="209" t="s">
        <v>248</v>
      </c>
      <c r="AU102" s="209" t="s">
        <v>81</v>
      </c>
      <c r="AV102" s="208" t="s">
        <v>83</v>
      </c>
      <c r="AW102" s="208" t="s">
        <v>34</v>
      </c>
      <c r="AX102" s="208" t="s">
        <v>81</v>
      </c>
      <c r="AY102" s="209" t="s">
        <v>238</v>
      </c>
    </row>
    <row r="103" spans="1:65" s="438" customFormat="1" ht="24.2" customHeight="1">
      <c r="A103" s="373"/>
      <c r="B103" s="38"/>
      <c r="C103" s="178" t="s">
        <v>303</v>
      </c>
      <c r="D103" s="178" t="s">
        <v>240</v>
      </c>
      <c r="E103" s="179" t="s">
        <v>1700</v>
      </c>
      <c r="F103" s="180" t="s">
        <v>2077</v>
      </c>
      <c r="G103" s="181" t="s">
        <v>363</v>
      </c>
      <c r="H103" s="182">
        <v>2</v>
      </c>
      <c r="I103" s="183"/>
      <c r="J103" s="184">
        <f>ROUND(I103*H103,2)</f>
        <v>0</v>
      </c>
      <c r="K103" s="180" t="s">
        <v>21</v>
      </c>
      <c r="L103" s="38"/>
      <c r="M103" s="458" t="s">
        <v>21</v>
      </c>
      <c r="N103" s="186" t="s">
        <v>44</v>
      </c>
      <c r="O103" s="67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73"/>
      <c r="V103" s="373"/>
      <c r="W103" s="373"/>
      <c r="X103" s="373"/>
      <c r="Y103" s="373"/>
      <c r="Z103" s="373"/>
      <c r="AA103" s="373"/>
      <c r="AB103" s="373"/>
      <c r="AC103" s="373"/>
      <c r="AD103" s="373"/>
      <c r="AE103" s="373"/>
      <c r="AR103" s="459" t="s">
        <v>665</v>
      </c>
      <c r="AT103" s="459" t="s">
        <v>240</v>
      </c>
      <c r="AU103" s="459" t="s">
        <v>81</v>
      </c>
      <c r="AY103" s="435" t="s">
        <v>238</v>
      </c>
      <c r="BE103" s="460">
        <f>IF(N103="základní",J103,0)</f>
        <v>0</v>
      </c>
      <c r="BF103" s="460">
        <f>IF(N103="snížená",J103,0)</f>
        <v>0</v>
      </c>
      <c r="BG103" s="460">
        <f>IF(N103="zákl. přenesená",J103,0)</f>
        <v>0</v>
      </c>
      <c r="BH103" s="460">
        <f>IF(N103="sníž. přenesená",J103,0)</f>
        <v>0</v>
      </c>
      <c r="BI103" s="460">
        <f>IF(N103="nulová",J103,0)</f>
        <v>0</v>
      </c>
      <c r="BJ103" s="435" t="s">
        <v>81</v>
      </c>
      <c r="BK103" s="460">
        <f>ROUND(I103*H103,2)</f>
        <v>0</v>
      </c>
      <c r="BL103" s="435" t="s">
        <v>665</v>
      </c>
      <c r="BM103" s="459" t="s">
        <v>1701</v>
      </c>
    </row>
    <row r="104" spans="1:65" s="197" customFormat="1">
      <c r="B104" s="196"/>
      <c r="D104" s="198" t="s">
        <v>248</v>
      </c>
      <c r="E104" s="199" t="s">
        <v>21</v>
      </c>
      <c r="F104" s="200" t="s">
        <v>1693</v>
      </c>
      <c r="H104" s="199" t="s">
        <v>21</v>
      </c>
      <c r="L104" s="196"/>
      <c r="M104" s="203"/>
      <c r="N104" s="204"/>
      <c r="O104" s="204"/>
      <c r="P104" s="204"/>
      <c r="Q104" s="204"/>
      <c r="R104" s="204"/>
      <c r="S104" s="204"/>
      <c r="T104" s="205"/>
      <c r="AT104" s="199" t="s">
        <v>248</v>
      </c>
      <c r="AU104" s="199" t="s">
        <v>81</v>
      </c>
      <c r="AV104" s="197" t="s">
        <v>81</v>
      </c>
      <c r="AW104" s="197" t="s">
        <v>34</v>
      </c>
      <c r="AX104" s="197" t="s">
        <v>73</v>
      </c>
      <c r="AY104" s="199" t="s">
        <v>238</v>
      </c>
    </row>
    <row r="105" spans="1:65" s="208" customFormat="1">
      <c r="B105" s="207"/>
      <c r="D105" s="198" t="s">
        <v>248</v>
      </c>
      <c r="E105" s="209" t="s">
        <v>21</v>
      </c>
      <c r="F105" s="210" t="s">
        <v>1702</v>
      </c>
      <c r="H105" s="211">
        <v>2</v>
      </c>
      <c r="L105" s="207"/>
      <c r="M105" s="214"/>
      <c r="N105" s="215"/>
      <c r="O105" s="215"/>
      <c r="P105" s="215"/>
      <c r="Q105" s="215"/>
      <c r="R105" s="215"/>
      <c r="S105" s="215"/>
      <c r="T105" s="216"/>
      <c r="AT105" s="209" t="s">
        <v>248</v>
      </c>
      <c r="AU105" s="209" t="s">
        <v>81</v>
      </c>
      <c r="AV105" s="208" t="s">
        <v>83</v>
      </c>
      <c r="AW105" s="208" t="s">
        <v>34</v>
      </c>
      <c r="AX105" s="208" t="s">
        <v>81</v>
      </c>
      <c r="AY105" s="209" t="s">
        <v>238</v>
      </c>
    </row>
    <row r="106" spans="1:65" s="438" customFormat="1" ht="24.2" customHeight="1">
      <c r="A106" s="373"/>
      <c r="B106" s="38"/>
      <c r="C106" s="178" t="s">
        <v>308</v>
      </c>
      <c r="D106" s="178" t="s">
        <v>240</v>
      </c>
      <c r="E106" s="179" t="s">
        <v>1703</v>
      </c>
      <c r="F106" s="180" t="s">
        <v>2078</v>
      </c>
      <c r="G106" s="181" t="s">
        <v>363</v>
      </c>
      <c r="H106" s="182">
        <v>1</v>
      </c>
      <c r="I106" s="183"/>
      <c r="J106" s="184">
        <f>ROUND(I106*H106,2)</f>
        <v>0</v>
      </c>
      <c r="K106" s="180" t="s">
        <v>21</v>
      </c>
      <c r="L106" s="38"/>
      <c r="M106" s="458" t="s">
        <v>21</v>
      </c>
      <c r="N106" s="186" t="s">
        <v>44</v>
      </c>
      <c r="O106" s="67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73"/>
      <c r="V106" s="373"/>
      <c r="W106" s="373"/>
      <c r="X106" s="373"/>
      <c r="Y106" s="373"/>
      <c r="Z106" s="373"/>
      <c r="AA106" s="373"/>
      <c r="AB106" s="373"/>
      <c r="AC106" s="373"/>
      <c r="AD106" s="373"/>
      <c r="AE106" s="373"/>
      <c r="AR106" s="459" t="s">
        <v>665</v>
      </c>
      <c r="AT106" s="459" t="s">
        <v>240</v>
      </c>
      <c r="AU106" s="459" t="s">
        <v>81</v>
      </c>
      <c r="AY106" s="435" t="s">
        <v>238</v>
      </c>
      <c r="BE106" s="460">
        <f>IF(N106="základní",J106,0)</f>
        <v>0</v>
      </c>
      <c r="BF106" s="460">
        <f>IF(N106="snížená",J106,0)</f>
        <v>0</v>
      </c>
      <c r="BG106" s="460">
        <f>IF(N106="zákl. přenesená",J106,0)</f>
        <v>0</v>
      </c>
      <c r="BH106" s="460">
        <f>IF(N106="sníž. přenesená",J106,0)</f>
        <v>0</v>
      </c>
      <c r="BI106" s="460">
        <f>IF(N106="nulová",J106,0)</f>
        <v>0</v>
      </c>
      <c r="BJ106" s="435" t="s">
        <v>81</v>
      </c>
      <c r="BK106" s="460">
        <f>ROUND(I106*H106,2)</f>
        <v>0</v>
      </c>
      <c r="BL106" s="435" t="s">
        <v>665</v>
      </c>
      <c r="BM106" s="459" t="s">
        <v>1704</v>
      </c>
    </row>
    <row r="107" spans="1:65" s="197" customFormat="1">
      <c r="B107" s="196"/>
      <c r="D107" s="198" t="s">
        <v>248</v>
      </c>
      <c r="E107" s="199" t="s">
        <v>21</v>
      </c>
      <c r="F107" s="200" t="s">
        <v>1693</v>
      </c>
      <c r="H107" s="199" t="s">
        <v>21</v>
      </c>
      <c r="L107" s="196"/>
      <c r="M107" s="203"/>
      <c r="N107" s="204"/>
      <c r="O107" s="204"/>
      <c r="P107" s="204"/>
      <c r="Q107" s="204"/>
      <c r="R107" s="204"/>
      <c r="S107" s="204"/>
      <c r="T107" s="205"/>
      <c r="AT107" s="199" t="s">
        <v>248</v>
      </c>
      <c r="AU107" s="199" t="s">
        <v>81</v>
      </c>
      <c r="AV107" s="197" t="s">
        <v>81</v>
      </c>
      <c r="AW107" s="197" t="s">
        <v>34</v>
      </c>
      <c r="AX107" s="197" t="s">
        <v>73</v>
      </c>
      <c r="AY107" s="199" t="s">
        <v>238</v>
      </c>
    </row>
    <row r="108" spans="1:65" s="208" customFormat="1">
      <c r="B108" s="207"/>
      <c r="D108" s="198" t="s">
        <v>248</v>
      </c>
      <c r="E108" s="209" t="s">
        <v>21</v>
      </c>
      <c r="F108" s="210" t="s">
        <v>81</v>
      </c>
      <c r="H108" s="211">
        <v>1</v>
      </c>
      <c r="L108" s="207"/>
      <c r="M108" s="214"/>
      <c r="N108" s="215"/>
      <c r="O108" s="215"/>
      <c r="P108" s="215"/>
      <c r="Q108" s="215"/>
      <c r="R108" s="215"/>
      <c r="S108" s="215"/>
      <c r="T108" s="216"/>
      <c r="AT108" s="209" t="s">
        <v>248</v>
      </c>
      <c r="AU108" s="209" t="s">
        <v>81</v>
      </c>
      <c r="AV108" s="208" t="s">
        <v>83</v>
      </c>
      <c r="AW108" s="208" t="s">
        <v>34</v>
      </c>
      <c r="AX108" s="208" t="s">
        <v>81</v>
      </c>
      <c r="AY108" s="209" t="s">
        <v>238</v>
      </c>
    </row>
    <row r="109" spans="1:65" s="438" customFormat="1" ht="24.2" customHeight="1">
      <c r="A109" s="373"/>
      <c r="B109" s="38"/>
      <c r="C109" s="178" t="s">
        <v>313</v>
      </c>
      <c r="D109" s="178" t="s">
        <v>240</v>
      </c>
      <c r="E109" s="179" t="s">
        <v>1705</v>
      </c>
      <c r="F109" s="180" t="s">
        <v>2079</v>
      </c>
      <c r="G109" s="181" t="s">
        <v>363</v>
      </c>
      <c r="H109" s="182">
        <v>2</v>
      </c>
      <c r="I109" s="183"/>
      <c r="J109" s="184">
        <f>ROUND(I109*H109,2)</f>
        <v>0</v>
      </c>
      <c r="K109" s="180" t="s">
        <v>21</v>
      </c>
      <c r="L109" s="38"/>
      <c r="M109" s="458" t="s">
        <v>21</v>
      </c>
      <c r="N109" s="186" t="s">
        <v>44</v>
      </c>
      <c r="O109" s="67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73"/>
      <c r="V109" s="373"/>
      <c r="W109" s="373"/>
      <c r="X109" s="373"/>
      <c r="Y109" s="373"/>
      <c r="Z109" s="373"/>
      <c r="AA109" s="373"/>
      <c r="AB109" s="373"/>
      <c r="AC109" s="373"/>
      <c r="AD109" s="373"/>
      <c r="AE109" s="373"/>
      <c r="AR109" s="459" t="s">
        <v>665</v>
      </c>
      <c r="AT109" s="459" t="s">
        <v>240</v>
      </c>
      <c r="AU109" s="459" t="s">
        <v>81</v>
      </c>
      <c r="AY109" s="435" t="s">
        <v>238</v>
      </c>
      <c r="BE109" s="460">
        <f>IF(N109="základní",J109,0)</f>
        <v>0</v>
      </c>
      <c r="BF109" s="460">
        <f>IF(N109="snížená",J109,0)</f>
        <v>0</v>
      </c>
      <c r="BG109" s="460">
        <f>IF(N109="zákl. přenesená",J109,0)</f>
        <v>0</v>
      </c>
      <c r="BH109" s="460">
        <f>IF(N109="sníž. přenesená",J109,0)</f>
        <v>0</v>
      </c>
      <c r="BI109" s="460">
        <f>IF(N109="nulová",J109,0)</f>
        <v>0</v>
      </c>
      <c r="BJ109" s="435" t="s">
        <v>81</v>
      </c>
      <c r="BK109" s="460">
        <f>ROUND(I109*H109,2)</f>
        <v>0</v>
      </c>
      <c r="BL109" s="435" t="s">
        <v>665</v>
      </c>
      <c r="BM109" s="459" t="s">
        <v>1706</v>
      </c>
    </row>
    <row r="110" spans="1:65" s="197" customFormat="1">
      <c r="B110" s="196"/>
      <c r="D110" s="198" t="s">
        <v>248</v>
      </c>
      <c r="E110" s="199" t="s">
        <v>21</v>
      </c>
      <c r="F110" s="200" t="s">
        <v>1693</v>
      </c>
      <c r="H110" s="199" t="s">
        <v>21</v>
      </c>
      <c r="L110" s="196"/>
      <c r="M110" s="203"/>
      <c r="N110" s="204"/>
      <c r="O110" s="204"/>
      <c r="P110" s="204"/>
      <c r="Q110" s="204"/>
      <c r="R110" s="204"/>
      <c r="S110" s="204"/>
      <c r="T110" s="205"/>
      <c r="AT110" s="199" t="s">
        <v>248</v>
      </c>
      <c r="AU110" s="199" t="s">
        <v>81</v>
      </c>
      <c r="AV110" s="197" t="s">
        <v>81</v>
      </c>
      <c r="AW110" s="197" t="s">
        <v>34</v>
      </c>
      <c r="AX110" s="197" t="s">
        <v>73</v>
      </c>
      <c r="AY110" s="199" t="s">
        <v>238</v>
      </c>
    </row>
    <row r="111" spans="1:65" s="208" customFormat="1">
      <c r="B111" s="207"/>
      <c r="D111" s="198" t="s">
        <v>248</v>
      </c>
      <c r="E111" s="209" t="s">
        <v>21</v>
      </c>
      <c r="F111" s="210" t="s">
        <v>81</v>
      </c>
      <c r="H111" s="211">
        <v>1</v>
      </c>
      <c r="L111" s="207"/>
      <c r="M111" s="214"/>
      <c r="N111" s="215"/>
      <c r="O111" s="215"/>
      <c r="P111" s="215"/>
      <c r="Q111" s="215"/>
      <c r="R111" s="215"/>
      <c r="S111" s="215"/>
      <c r="T111" s="216"/>
      <c r="AT111" s="209" t="s">
        <v>248</v>
      </c>
      <c r="AU111" s="209" t="s">
        <v>81</v>
      </c>
      <c r="AV111" s="208" t="s">
        <v>83</v>
      </c>
      <c r="AW111" s="208" t="s">
        <v>34</v>
      </c>
      <c r="AX111" s="208" t="s">
        <v>73</v>
      </c>
      <c r="AY111" s="209" t="s">
        <v>238</v>
      </c>
    </row>
    <row r="112" spans="1:65" s="197" customFormat="1">
      <c r="B112" s="196"/>
      <c r="D112" s="198" t="s">
        <v>248</v>
      </c>
      <c r="E112" s="199" t="s">
        <v>21</v>
      </c>
      <c r="F112" s="200" t="s">
        <v>1707</v>
      </c>
      <c r="H112" s="199" t="s">
        <v>21</v>
      </c>
      <c r="L112" s="196"/>
      <c r="M112" s="203"/>
      <c r="N112" s="204"/>
      <c r="O112" s="204"/>
      <c r="P112" s="204"/>
      <c r="Q112" s="204"/>
      <c r="R112" s="204"/>
      <c r="S112" s="204"/>
      <c r="T112" s="205"/>
      <c r="AT112" s="199" t="s">
        <v>248</v>
      </c>
      <c r="AU112" s="199" t="s">
        <v>81</v>
      </c>
      <c r="AV112" s="197" t="s">
        <v>81</v>
      </c>
      <c r="AW112" s="197" t="s">
        <v>34</v>
      </c>
      <c r="AX112" s="197" t="s">
        <v>73</v>
      </c>
      <c r="AY112" s="199" t="s">
        <v>238</v>
      </c>
    </row>
    <row r="113" spans="1:65" s="208" customFormat="1">
      <c r="B113" s="207"/>
      <c r="D113" s="198" t="s">
        <v>248</v>
      </c>
      <c r="E113" s="209" t="s">
        <v>21</v>
      </c>
      <c r="F113" s="210" t="s">
        <v>81</v>
      </c>
      <c r="H113" s="211">
        <v>1</v>
      </c>
      <c r="L113" s="207"/>
      <c r="M113" s="214"/>
      <c r="N113" s="215"/>
      <c r="O113" s="215"/>
      <c r="P113" s="215"/>
      <c r="Q113" s="215"/>
      <c r="R113" s="215"/>
      <c r="S113" s="215"/>
      <c r="T113" s="216"/>
      <c r="AT113" s="209" t="s">
        <v>248</v>
      </c>
      <c r="AU113" s="209" t="s">
        <v>81</v>
      </c>
      <c r="AV113" s="208" t="s">
        <v>83</v>
      </c>
      <c r="AW113" s="208" t="s">
        <v>34</v>
      </c>
      <c r="AX113" s="208" t="s">
        <v>73</v>
      </c>
      <c r="AY113" s="209" t="s">
        <v>238</v>
      </c>
    </row>
    <row r="114" spans="1:65" s="230" customFormat="1">
      <c r="B114" s="229"/>
      <c r="D114" s="198" t="s">
        <v>248</v>
      </c>
      <c r="E114" s="231" t="s">
        <v>21</v>
      </c>
      <c r="F114" s="232" t="s">
        <v>259</v>
      </c>
      <c r="H114" s="233">
        <v>2</v>
      </c>
      <c r="L114" s="229"/>
      <c r="M114" s="236"/>
      <c r="N114" s="237"/>
      <c r="O114" s="237"/>
      <c r="P114" s="237"/>
      <c r="Q114" s="237"/>
      <c r="R114" s="237"/>
      <c r="S114" s="237"/>
      <c r="T114" s="238"/>
      <c r="AT114" s="231" t="s">
        <v>248</v>
      </c>
      <c r="AU114" s="231" t="s">
        <v>81</v>
      </c>
      <c r="AV114" s="230" t="s">
        <v>244</v>
      </c>
      <c r="AW114" s="230" t="s">
        <v>34</v>
      </c>
      <c r="AX114" s="230" t="s">
        <v>81</v>
      </c>
      <c r="AY114" s="231" t="s">
        <v>238</v>
      </c>
    </row>
    <row r="115" spans="1:65" s="438" customFormat="1" ht="24">
      <c r="A115" s="373"/>
      <c r="B115" s="38"/>
      <c r="C115" s="178" t="s">
        <v>318</v>
      </c>
      <c r="D115" s="178" t="s">
        <v>240</v>
      </c>
      <c r="E115" s="179" t="s">
        <v>1708</v>
      </c>
      <c r="F115" s="180" t="s">
        <v>2080</v>
      </c>
      <c r="G115" s="181" t="s">
        <v>363</v>
      </c>
      <c r="H115" s="182">
        <v>2</v>
      </c>
      <c r="I115" s="183"/>
      <c r="J115" s="184">
        <f>ROUND(I115*H115,2)</f>
        <v>0</v>
      </c>
      <c r="K115" s="180" t="s">
        <v>21</v>
      </c>
      <c r="L115" s="38"/>
      <c r="M115" s="458" t="s">
        <v>21</v>
      </c>
      <c r="N115" s="186" t="s">
        <v>44</v>
      </c>
      <c r="O115" s="67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73"/>
      <c r="V115" s="373"/>
      <c r="W115" s="373"/>
      <c r="X115" s="373"/>
      <c r="Y115" s="373"/>
      <c r="Z115" s="373"/>
      <c r="AA115" s="373"/>
      <c r="AB115" s="373"/>
      <c r="AC115" s="373"/>
      <c r="AD115" s="373"/>
      <c r="AE115" s="373"/>
      <c r="AR115" s="459" t="s">
        <v>665</v>
      </c>
      <c r="AT115" s="459" t="s">
        <v>240</v>
      </c>
      <c r="AU115" s="459" t="s">
        <v>81</v>
      </c>
      <c r="AY115" s="435" t="s">
        <v>238</v>
      </c>
      <c r="BE115" s="460">
        <f>IF(N115="základní",J115,0)</f>
        <v>0</v>
      </c>
      <c r="BF115" s="460">
        <f>IF(N115="snížená",J115,0)</f>
        <v>0</v>
      </c>
      <c r="BG115" s="460">
        <f>IF(N115="zákl. přenesená",J115,0)</f>
        <v>0</v>
      </c>
      <c r="BH115" s="460">
        <f>IF(N115="sníž. přenesená",J115,0)</f>
        <v>0</v>
      </c>
      <c r="BI115" s="460">
        <f>IF(N115="nulová",J115,0)</f>
        <v>0</v>
      </c>
      <c r="BJ115" s="435" t="s">
        <v>81</v>
      </c>
      <c r="BK115" s="460">
        <f>ROUND(I115*H115,2)</f>
        <v>0</v>
      </c>
      <c r="BL115" s="435" t="s">
        <v>665</v>
      </c>
      <c r="BM115" s="459" t="s">
        <v>1709</v>
      </c>
    </row>
    <row r="116" spans="1:65" s="197" customFormat="1">
      <c r="B116" s="196"/>
      <c r="D116" s="198" t="s">
        <v>248</v>
      </c>
      <c r="E116" s="199" t="s">
        <v>21</v>
      </c>
      <c r="F116" s="200" t="s">
        <v>1693</v>
      </c>
      <c r="H116" s="199" t="s">
        <v>21</v>
      </c>
      <c r="L116" s="196"/>
      <c r="M116" s="203"/>
      <c r="N116" s="204"/>
      <c r="O116" s="204"/>
      <c r="P116" s="204"/>
      <c r="Q116" s="204"/>
      <c r="R116" s="204"/>
      <c r="S116" s="204"/>
      <c r="T116" s="205"/>
      <c r="AT116" s="199" t="s">
        <v>248</v>
      </c>
      <c r="AU116" s="199" t="s">
        <v>81</v>
      </c>
      <c r="AV116" s="197" t="s">
        <v>81</v>
      </c>
      <c r="AW116" s="197" t="s">
        <v>34</v>
      </c>
      <c r="AX116" s="197" t="s">
        <v>73</v>
      </c>
      <c r="AY116" s="199" t="s">
        <v>238</v>
      </c>
    </row>
    <row r="117" spans="1:65" s="208" customFormat="1">
      <c r="B117" s="207"/>
      <c r="D117" s="198" t="s">
        <v>248</v>
      </c>
      <c r="E117" s="209" t="s">
        <v>21</v>
      </c>
      <c r="F117" s="210" t="s">
        <v>81</v>
      </c>
      <c r="H117" s="211">
        <v>1</v>
      </c>
      <c r="L117" s="207"/>
      <c r="M117" s="214"/>
      <c r="N117" s="215"/>
      <c r="O117" s="215"/>
      <c r="P117" s="215"/>
      <c r="Q117" s="215"/>
      <c r="R117" s="215"/>
      <c r="S117" s="215"/>
      <c r="T117" s="216"/>
      <c r="AT117" s="209" t="s">
        <v>248</v>
      </c>
      <c r="AU117" s="209" t="s">
        <v>81</v>
      </c>
      <c r="AV117" s="208" t="s">
        <v>83</v>
      </c>
      <c r="AW117" s="208" t="s">
        <v>34</v>
      </c>
      <c r="AX117" s="208" t="s">
        <v>73</v>
      </c>
      <c r="AY117" s="209" t="s">
        <v>238</v>
      </c>
    </row>
    <row r="118" spans="1:65" s="197" customFormat="1">
      <c r="B118" s="196"/>
      <c r="D118" s="198" t="s">
        <v>248</v>
      </c>
      <c r="E118" s="199" t="s">
        <v>21</v>
      </c>
      <c r="F118" s="200" t="s">
        <v>1707</v>
      </c>
      <c r="H118" s="199" t="s">
        <v>21</v>
      </c>
      <c r="L118" s="196"/>
      <c r="M118" s="203"/>
      <c r="N118" s="204"/>
      <c r="O118" s="204"/>
      <c r="P118" s="204"/>
      <c r="Q118" s="204"/>
      <c r="R118" s="204"/>
      <c r="S118" s="204"/>
      <c r="T118" s="205"/>
      <c r="AT118" s="199" t="s">
        <v>248</v>
      </c>
      <c r="AU118" s="199" t="s">
        <v>81</v>
      </c>
      <c r="AV118" s="197" t="s">
        <v>81</v>
      </c>
      <c r="AW118" s="197" t="s">
        <v>34</v>
      </c>
      <c r="AX118" s="197" t="s">
        <v>73</v>
      </c>
      <c r="AY118" s="199" t="s">
        <v>238</v>
      </c>
    </row>
    <row r="119" spans="1:65" s="208" customFormat="1">
      <c r="B119" s="207"/>
      <c r="D119" s="198" t="s">
        <v>248</v>
      </c>
      <c r="E119" s="209" t="s">
        <v>21</v>
      </c>
      <c r="F119" s="210" t="s">
        <v>81</v>
      </c>
      <c r="H119" s="211">
        <v>1</v>
      </c>
      <c r="L119" s="207"/>
      <c r="M119" s="214"/>
      <c r="N119" s="215"/>
      <c r="O119" s="215"/>
      <c r="P119" s="215"/>
      <c r="Q119" s="215"/>
      <c r="R119" s="215"/>
      <c r="S119" s="215"/>
      <c r="T119" s="216"/>
      <c r="AT119" s="209" t="s">
        <v>248</v>
      </c>
      <c r="AU119" s="209" t="s">
        <v>81</v>
      </c>
      <c r="AV119" s="208" t="s">
        <v>83</v>
      </c>
      <c r="AW119" s="208" t="s">
        <v>34</v>
      </c>
      <c r="AX119" s="208" t="s">
        <v>73</v>
      </c>
      <c r="AY119" s="209" t="s">
        <v>238</v>
      </c>
    </row>
    <row r="120" spans="1:65" s="230" customFormat="1">
      <c r="B120" s="229"/>
      <c r="D120" s="198" t="s">
        <v>248</v>
      </c>
      <c r="E120" s="231" t="s">
        <v>21</v>
      </c>
      <c r="F120" s="232" t="s">
        <v>259</v>
      </c>
      <c r="H120" s="233">
        <v>2</v>
      </c>
      <c r="L120" s="229"/>
      <c r="M120" s="236"/>
      <c r="N120" s="237"/>
      <c r="O120" s="237"/>
      <c r="P120" s="237"/>
      <c r="Q120" s="237"/>
      <c r="R120" s="237"/>
      <c r="S120" s="237"/>
      <c r="T120" s="238"/>
      <c r="AT120" s="231" t="s">
        <v>248</v>
      </c>
      <c r="AU120" s="231" t="s">
        <v>81</v>
      </c>
      <c r="AV120" s="230" t="s">
        <v>244</v>
      </c>
      <c r="AW120" s="230" t="s">
        <v>34</v>
      </c>
      <c r="AX120" s="230" t="s">
        <v>81</v>
      </c>
      <c r="AY120" s="231" t="s">
        <v>238</v>
      </c>
    </row>
    <row r="121" spans="1:65" s="438" customFormat="1" ht="24.2" customHeight="1">
      <c r="A121" s="373"/>
      <c r="B121" s="38"/>
      <c r="C121" s="178" t="s">
        <v>323</v>
      </c>
      <c r="D121" s="178" t="s">
        <v>240</v>
      </c>
      <c r="E121" s="179" t="s">
        <v>1710</v>
      </c>
      <c r="F121" s="180" t="s">
        <v>2081</v>
      </c>
      <c r="G121" s="181" t="s">
        <v>363</v>
      </c>
      <c r="H121" s="182">
        <v>1</v>
      </c>
      <c r="I121" s="183"/>
      <c r="J121" s="184">
        <f>ROUND(I121*H121,2)</f>
        <v>0</v>
      </c>
      <c r="K121" s="180" t="s">
        <v>21</v>
      </c>
      <c r="L121" s="38"/>
      <c r="M121" s="458" t="s">
        <v>21</v>
      </c>
      <c r="N121" s="186" t="s">
        <v>44</v>
      </c>
      <c r="O121" s="67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73"/>
      <c r="V121" s="373"/>
      <c r="W121" s="373"/>
      <c r="X121" s="373"/>
      <c r="Y121" s="373"/>
      <c r="Z121" s="373"/>
      <c r="AA121" s="373"/>
      <c r="AB121" s="373"/>
      <c r="AC121" s="373"/>
      <c r="AD121" s="373"/>
      <c r="AE121" s="373"/>
      <c r="AR121" s="459" t="s">
        <v>665</v>
      </c>
      <c r="AT121" s="459" t="s">
        <v>240</v>
      </c>
      <c r="AU121" s="459" t="s">
        <v>81</v>
      </c>
      <c r="AY121" s="435" t="s">
        <v>238</v>
      </c>
      <c r="BE121" s="460">
        <f>IF(N121="základní",J121,0)</f>
        <v>0</v>
      </c>
      <c r="BF121" s="460">
        <f>IF(N121="snížená",J121,0)</f>
        <v>0</v>
      </c>
      <c r="BG121" s="460">
        <f>IF(N121="zákl. přenesená",J121,0)</f>
        <v>0</v>
      </c>
      <c r="BH121" s="460">
        <f>IF(N121="sníž. přenesená",J121,0)</f>
        <v>0</v>
      </c>
      <c r="BI121" s="460">
        <f>IF(N121="nulová",J121,0)</f>
        <v>0</v>
      </c>
      <c r="BJ121" s="435" t="s">
        <v>81</v>
      </c>
      <c r="BK121" s="460">
        <f>ROUND(I121*H121,2)</f>
        <v>0</v>
      </c>
      <c r="BL121" s="435" t="s">
        <v>665</v>
      </c>
      <c r="BM121" s="459" t="s">
        <v>1711</v>
      </c>
    </row>
    <row r="122" spans="1:65" s="197" customFormat="1">
      <c r="B122" s="196"/>
      <c r="D122" s="198" t="s">
        <v>248</v>
      </c>
      <c r="E122" s="199" t="s">
        <v>21</v>
      </c>
      <c r="F122" s="200" t="s">
        <v>1693</v>
      </c>
      <c r="H122" s="199" t="s">
        <v>21</v>
      </c>
      <c r="L122" s="196"/>
      <c r="M122" s="203"/>
      <c r="N122" s="204"/>
      <c r="O122" s="204"/>
      <c r="P122" s="204"/>
      <c r="Q122" s="204"/>
      <c r="R122" s="204"/>
      <c r="S122" s="204"/>
      <c r="T122" s="205"/>
      <c r="AT122" s="199" t="s">
        <v>248</v>
      </c>
      <c r="AU122" s="199" t="s">
        <v>81</v>
      </c>
      <c r="AV122" s="197" t="s">
        <v>81</v>
      </c>
      <c r="AW122" s="197" t="s">
        <v>34</v>
      </c>
      <c r="AX122" s="197" t="s">
        <v>73</v>
      </c>
      <c r="AY122" s="199" t="s">
        <v>238</v>
      </c>
    </row>
    <row r="123" spans="1:65" s="208" customFormat="1">
      <c r="B123" s="207"/>
      <c r="D123" s="198" t="s">
        <v>248</v>
      </c>
      <c r="E123" s="209" t="s">
        <v>21</v>
      </c>
      <c r="F123" s="210" t="s">
        <v>81</v>
      </c>
      <c r="H123" s="211">
        <v>1</v>
      </c>
      <c r="L123" s="207"/>
      <c r="M123" s="214"/>
      <c r="N123" s="215"/>
      <c r="O123" s="215"/>
      <c r="P123" s="215"/>
      <c r="Q123" s="215"/>
      <c r="R123" s="215"/>
      <c r="S123" s="215"/>
      <c r="T123" s="216"/>
      <c r="AT123" s="209" t="s">
        <v>248</v>
      </c>
      <c r="AU123" s="209" t="s">
        <v>81</v>
      </c>
      <c r="AV123" s="208" t="s">
        <v>83</v>
      </c>
      <c r="AW123" s="208" t="s">
        <v>34</v>
      </c>
      <c r="AX123" s="208" t="s">
        <v>81</v>
      </c>
      <c r="AY123" s="209" t="s">
        <v>238</v>
      </c>
    </row>
    <row r="124" spans="1:65" s="438" customFormat="1" ht="24">
      <c r="A124" s="373"/>
      <c r="B124" s="38"/>
      <c r="C124" s="178" t="s">
        <v>329</v>
      </c>
      <c r="D124" s="178" t="s">
        <v>240</v>
      </c>
      <c r="E124" s="179" t="s">
        <v>1712</v>
      </c>
      <c r="F124" s="180" t="s">
        <v>2082</v>
      </c>
      <c r="G124" s="181" t="s">
        <v>363</v>
      </c>
      <c r="H124" s="182">
        <v>4</v>
      </c>
      <c r="I124" s="183"/>
      <c r="J124" s="184">
        <f>ROUND(I124*H124,2)</f>
        <v>0</v>
      </c>
      <c r="K124" s="180" t="s">
        <v>21</v>
      </c>
      <c r="L124" s="38"/>
      <c r="M124" s="458" t="s">
        <v>21</v>
      </c>
      <c r="N124" s="186" t="s">
        <v>44</v>
      </c>
      <c r="O124" s="67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73"/>
      <c r="V124" s="373"/>
      <c r="W124" s="373"/>
      <c r="X124" s="373"/>
      <c r="Y124" s="373"/>
      <c r="Z124" s="373"/>
      <c r="AA124" s="373"/>
      <c r="AB124" s="373"/>
      <c r="AC124" s="373"/>
      <c r="AD124" s="373"/>
      <c r="AE124" s="373"/>
      <c r="AR124" s="459" t="s">
        <v>665</v>
      </c>
      <c r="AT124" s="459" t="s">
        <v>240</v>
      </c>
      <c r="AU124" s="459" t="s">
        <v>81</v>
      </c>
      <c r="AY124" s="435" t="s">
        <v>238</v>
      </c>
      <c r="BE124" s="460">
        <f>IF(N124="základní",J124,0)</f>
        <v>0</v>
      </c>
      <c r="BF124" s="460">
        <f>IF(N124="snížená",J124,0)</f>
        <v>0</v>
      </c>
      <c r="BG124" s="460">
        <f>IF(N124="zákl. přenesená",J124,0)</f>
        <v>0</v>
      </c>
      <c r="BH124" s="460">
        <f>IF(N124="sníž. přenesená",J124,0)</f>
        <v>0</v>
      </c>
      <c r="BI124" s="460">
        <f>IF(N124="nulová",J124,0)</f>
        <v>0</v>
      </c>
      <c r="BJ124" s="435" t="s">
        <v>81</v>
      </c>
      <c r="BK124" s="460">
        <f>ROUND(I124*H124,2)</f>
        <v>0</v>
      </c>
      <c r="BL124" s="435" t="s">
        <v>665</v>
      </c>
      <c r="BM124" s="459" t="s">
        <v>1713</v>
      </c>
    </row>
    <row r="125" spans="1:65" s="197" customFormat="1">
      <c r="B125" s="196"/>
      <c r="D125" s="198" t="s">
        <v>248</v>
      </c>
      <c r="E125" s="199" t="s">
        <v>21</v>
      </c>
      <c r="F125" s="200" t="s">
        <v>1693</v>
      </c>
      <c r="H125" s="199" t="s">
        <v>21</v>
      </c>
      <c r="L125" s="196"/>
      <c r="M125" s="203"/>
      <c r="N125" s="204"/>
      <c r="O125" s="204"/>
      <c r="P125" s="204"/>
      <c r="Q125" s="204"/>
      <c r="R125" s="204"/>
      <c r="S125" s="204"/>
      <c r="T125" s="205"/>
      <c r="AT125" s="199" t="s">
        <v>248</v>
      </c>
      <c r="AU125" s="199" t="s">
        <v>81</v>
      </c>
      <c r="AV125" s="197" t="s">
        <v>81</v>
      </c>
      <c r="AW125" s="197" t="s">
        <v>34</v>
      </c>
      <c r="AX125" s="197" t="s">
        <v>73</v>
      </c>
      <c r="AY125" s="199" t="s">
        <v>238</v>
      </c>
    </row>
    <row r="126" spans="1:65" s="208" customFormat="1">
      <c r="B126" s="207"/>
      <c r="D126" s="198" t="s">
        <v>248</v>
      </c>
      <c r="E126" s="209" t="s">
        <v>21</v>
      </c>
      <c r="F126" s="210" t="s">
        <v>83</v>
      </c>
      <c r="H126" s="211">
        <v>2</v>
      </c>
      <c r="L126" s="207"/>
      <c r="M126" s="214"/>
      <c r="N126" s="215"/>
      <c r="O126" s="215"/>
      <c r="P126" s="215"/>
      <c r="Q126" s="215"/>
      <c r="R126" s="215"/>
      <c r="S126" s="215"/>
      <c r="T126" s="216"/>
      <c r="AT126" s="209" t="s">
        <v>248</v>
      </c>
      <c r="AU126" s="209" t="s">
        <v>81</v>
      </c>
      <c r="AV126" s="208" t="s">
        <v>83</v>
      </c>
      <c r="AW126" s="208" t="s">
        <v>34</v>
      </c>
      <c r="AX126" s="208" t="s">
        <v>73</v>
      </c>
      <c r="AY126" s="209" t="s">
        <v>238</v>
      </c>
    </row>
    <row r="127" spans="1:65" s="197" customFormat="1">
      <c r="B127" s="196"/>
      <c r="D127" s="198" t="s">
        <v>248</v>
      </c>
      <c r="E127" s="199" t="s">
        <v>21</v>
      </c>
      <c r="F127" s="200" t="s">
        <v>1707</v>
      </c>
      <c r="H127" s="199" t="s">
        <v>21</v>
      </c>
      <c r="L127" s="196"/>
      <c r="M127" s="203"/>
      <c r="N127" s="204"/>
      <c r="O127" s="204"/>
      <c r="P127" s="204"/>
      <c r="Q127" s="204"/>
      <c r="R127" s="204"/>
      <c r="S127" s="204"/>
      <c r="T127" s="205"/>
      <c r="AT127" s="199" t="s">
        <v>248</v>
      </c>
      <c r="AU127" s="199" t="s">
        <v>81</v>
      </c>
      <c r="AV127" s="197" t="s">
        <v>81</v>
      </c>
      <c r="AW127" s="197" t="s">
        <v>34</v>
      </c>
      <c r="AX127" s="197" t="s">
        <v>73</v>
      </c>
      <c r="AY127" s="199" t="s">
        <v>238</v>
      </c>
    </row>
    <row r="128" spans="1:65" s="208" customFormat="1">
      <c r="B128" s="207"/>
      <c r="D128" s="198" t="s">
        <v>248</v>
      </c>
      <c r="E128" s="209" t="s">
        <v>21</v>
      </c>
      <c r="F128" s="210" t="s">
        <v>83</v>
      </c>
      <c r="H128" s="211">
        <v>2</v>
      </c>
      <c r="L128" s="207"/>
      <c r="M128" s="214"/>
      <c r="N128" s="215"/>
      <c r="O128" s="215"/>
      <c r="P128" s="215"/>
      <c r="Q128" s="215"/>
      <c r="R128" s="215"/>
      <c r="S128" s="215"/>
      <c r="T128" s="216"/>
      <c r="AT128" s="209" t="s">
        <v>248</v>
      </c>
      <c r="AU128" s="209" t="s">
        <v>81</v>
      </c>
      <c r="AV128" s="208" t="s">
        <v>83</v>
      </c>
      <c r="AW128" s="208" t="s">
        <v>34</v>
      </c>
      <c r="AX128" s="208" t="s">
        <v>73</v>
      </c>
      <c r="AY128" s="209" t="s">
        <v>238</v>
      </c>
    </row>
    <row r="129" spans="1:65" s="230" customFormat="1">
      <c r="B129" s="229"/>
      <c r="D129" s="198" t="s">
        <v>248</v>
      </c>
      <c r="E129" s="231" t="s">
        <v>21</v>
      </c>
      <c r="F129" s="232" t="s">
        <v>259</v>
      </c>
      <c r="H129" s="233">
        <v>4</v>
      </c>
      <c r="L129" s="229"/>
      <c r="M129" s="236"/>
      <c r="N129" s="237"/>
      <c r="O129" s="237"/>
      <c r="P129" s="237"/>
      <c r="Q129" s="237"/>
      <c r="R129" s="237"/>
      <c r="S129" s="237"/>
      <c r="T129" s="238"/>
      <c r="AT129" s="231" t="s">
        <v>248</v>
      </c>
      <c r="AU129" s="231" t="s">
        <v>81</v>
      </c>
      <c r="AV129" s="230" t="s">
        <v>244</v>
      </c>
      <c r="AW129" s="230" t="s">
        <v>34</v>
      </c>
      <c r="AX129" s="230" t="s">
        <v>81</v>
      </c>
      <c r="AY129" s="231" t="s">
        <v>238</v>
      </c>
    </row>
    <row r="130" spans="1:65" s="438" customFormat="1" ht="24.2" customHeight="1">
      <c r="A130" s="373"/>
      <c r="B130" s="38"/>
      <c r="C130" s="178" t="s">
        <v>335</v>
      </c>
      <c r="D130" s="178" t="s">
        <v>240</v>
      </c>
      <c r="E130" s="179" t="s">
        <v>1714</v>
      </c>
      <c r="F130" s="180" t="s">
        <v>2083</v>
      </c>
      <c r="G130" s="181" t="s">
        <v>363</v>
      </c>
      <c r="H130" s="182">
        <v>1</v>
      </c>
      <c r="I130" s="183"/>
      <c r="J130" s="184">
        <f>ROUND(I130*H130,2)</f>
        <v>0</v>
      </c>
      <c r="K130" s="180" t="s">
        <v>21</v>
      </c>
      <c r="L130" s="38"/>
      <c r="M130" s="458" t="s">
        <v>21</v>
      </c>
      <c r="N130" s="186" t="s">
        <v>44</v>
      </c>
      <c r="O130" s="67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73"/>
      <c r="V130" s="373"/>
      <c r="W130" s="373"/>
      <c r="X130" s="373"/>
      <c r="Y130" s="373"/>
      <c r="Z130" s="373"/>
      <c r="AA130" s="373"/>
      <c r="AB130" s="373"/>
      <c r="AC130" s="373"/>
      <c r="AD130" s="373"/>
      <c r="AE130" s="373"/>
      <c r="AR130" s="459" t="s">
        <v>665</v>
      </c>
      <c r="AT130" s="459" t="s">
        <v>240</v>
      </c>
      <c r="AU130" s="459" t="s">
        <v>81</v>
      </c>
      <c r="AY130" s="435" t="s">
        <v>238</v>
      </c>
      <c r="BE130" s="460">
        <f>IF(N130="základní",J130,0)</f>
        <v>0</v>
      </c>
      <c r="BF130" s="460">
        <f>IF(N130="snížená",J130,0)</f>
        <v>0</v>
      </c>
      <c r="BG130" s="460">
        <f>IF(N130="zákl. přenesená",J130,0)</f>
        <v>0</v>
      </c>
      <c r="BH130" s="460">
        <f>IF(N130="sníž. přenesená",J130,0)</f>
        <v>0</v>
      </c>
      <c r="BI130" s="460">
        <f>IF(N130="nulová",J130,0)</f>
        <v>0</v>
      </c>
      <c r="BJ130" s="435" t="s">
        <v>81</v>
      </c>
      <c r="BK130" s="460">
        <f>ROUND(I130*H130,2)</f>
        <v>0</v>
      </c>
      <c r="BL130" s="435" t="s">
        <v>665</v>
      </c>
      <c r="BM130" s="459" t="s">
        <v>1715</v>
      </c>
    </row>
    <row r="131" spans="1:65" s="197" customFormat="1">
      <c r="B131" s="196"/>
      <c r="D131" s="198" t="s">
        <v>248</v>
      </c>
      <c r="E131" s="199" t="s">
        <v>21</v>
      </c>
      <c r="F131" s="200" t="s">
        <v>1693</v>
      </c>
      <c r="H131" s="199" t="s">
        <v>21</v>
      </c>
      <c r="L131" s="196"/>
      <c r="M131" s="203"/>
      <c r="N131" s="204"/>
      <c r="O131" s="204"/>
      <c r="P131" s="204"/>
      <c r="Q131" s="204"/>
      <c r="R131" s="204"/>
      <c r="S131" s="204"/>
      <c r="T131" s="205"/>
      <c r="AT131" s="199" t="s">
        <v>248</v>
      </c>
      <c r="AU131" s="199" t="s">
        <v>81</v>
      </c>
      <c r="AV131" s="197" t="s">
        <v>81</v>
      </c>
      <c r="AW131" s="197" t="s">
        <v>34</v>
      </c>
      <c r="AX131" s="197" t="s">
        <v>73</v>
      </c>
      <c r="AY131" s="199" t="s">
        <v>238</v>
      </c>
    </row>
    <row r="132" spans="1:65" s="208" customFormat="1">
      <c r="B132" s="207"/>
      <c r="D132" s="198" t="s">
        <v>248</v>
      </c>
      <c r="E132" s="209" t="s">
        <v>21</v>
      </c>
      <c r="F132" s="210" t="s">
        <v>81</v>
      </c>
      <c r="H132" s="211">
        <v>1</v>
      </c>
      <c r="L132" s="207"/>
      <c r="M132" s="214"/>
      <c r="N132" s="215"/>
      <c r="O132" s="215"/>
      <c r="P132" s="215"/>
      <c r="Q132" s="215"/>
      <c r="R132" s="215"/>
      <c r="S132" s="215"/>
      <c r="T132" s="216"/>
      <c r="AT132" s="209" t="s">
        <v>248</v>
      </c>
      <c r="AU132" s="209" t="s">
        <v>81</v>
      </c>
      <c r="AV132" s="208" t="s">
        <v>83</v>
      </c>
      <c r="AW132" s="208" t="s">
        <v>34</v>
      </c>
      <c r="AX132" s="208" t="s">
        <v>81</v>
      </c>
      <c r="AY132" s="209" t="s">
        <v>238</v>
      </c>
    </row>
    <row r="133" spans="1:65" s="438" customFormat="1" ht="24">
      <c r="A133" s="373"/>
      <c r="B133" s="38"/>
      <c r="C133" s="178" t="s">
        <v>8</v>
      </c>
      <c r="D133" s="178" t="s">
        <v>240</v>
      </c>
      <c r="E133" s="179" t="s">
        <v>1716</v>
      </c>
      <c r="F133" s="180" t="s">
        <v>2084</v>
      </c>
      <c r="G133" s="181" t="s">
        <v>363</v>
      </c>
      <c r="H133" s="182">
        <v>2</v>
      </c>
      <c r="I133" s="183"/>
      <c r="J133" s="184">
        <f>ROUND(I133*H133,2)</f>
        <v>0</v>
      </c>
      <c r="K133" s="180" t="s">
        <v>21</v>
      </c>
      <c r="L133" s="38"/>
      <c r="M133" s="458" t="s">
        <v>21</v>
      </c>
      <c r="N133" s="186" t="s">
        <v>44</v>
      </c>
      <c r="O133" s="67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73"/>
      <c r="V133" s="373"/>
      <c r="W133" s="373"/>
      <c r="X133" s="373"/>
      <c r="Y133" s="373"/>
      <c r="Z133" s="373"/>
      <c r="AA133" s="373"/>
      <c r="AB133" s="373"/>
      <c r="AC133" s="373"/>
      <c r="AD133" s="373"/>
      <c r="AE133" s="373"/>
      <c r="AR133" s="459" t="s">
        <v>665</v>
      </c>
      <c r="AT133" s="459" t="s">
        <v>240</v>
      </c>
      <c r="AU133" s="459" t="s">
        <v>81</v>
      </c>
      <c r="AY133" s="435" t="s">
        <v>238</v>
      </c>
      <c r="BE133" s="460">
        <f>IF(N133="základní",J133,0)</f>
        <v>0</v>
      </c>
      <c r="BF133" s="460">
        <f>IF(N133="snížená",J133,0)</f>
        <v>0</v>
      </c>
      <c r="BG133" s="460">
        <f>IF(N133="zákl. přenesená",J133,0)</f>
        <v>0</v>
      </c>
      <c r="BH133" s="460">
        <f>IF(N133="sníž. přenesená",J133,0)</f>
        <v>0</v>
      </c>
      <c r="BI133" s="460">
        <f>IF(N133="nulová",J133,0)</f>
        <v>0</v>
      </c>
      <c r="BJ133" s="435" t="s">
        <v>81</v>
      </c>
      <c r="BK133" s="460">
        <f>ROUND(I133*H133,2)</f>
        <v>0</v>
      </c>
      <c r="BL133" s="435" t="s">
        <v>665</v>
      </c>
      <c r="BM133" s="459" t="s">
        <v>1717</v>
      </c>
    </row>
    <row r="134" spans="1:65" s="197" customFormat="1">
      <c r="B134" s="196"/>
      <c r="D134" s="198" t="s">
        <v>248</v>
      </c>
      <c r="E134" s="199" t="s">
        <v>21</v>
      </c>
      <c r="F134" s="200" t="s">
        <v>1693</v>
      </c>
      <c r="H134" s="199" t="s">
        <v>21</v>
      </c>
      <c r="L134" s="196"/>
      <c r="M134" s="203"/>
      <c r="N134" s="204"/>
      <c r="O134" s="204"/>
      <c r="P134" s="204"/>
      <c r="Q134" s="204"/>
      <c r="R134" s="204"/>
      <c r="S134" s="204"/>
      <c r="T134" s="205"/>
      <c r="AT134" s="199" t="s">
        <v>248</v>
      </c>
      <c r="AU134" s="199" t="s">
        <v>81</v>
      </c>
      <c r="AV134" s="197" t="s">
        <v>81</v>
      </c>
      <c r="AW134" s="197" t="s">
        <v>34</v>
      </c>
      <c r="AX134" s="197" t="s">
        <v>73</v>
      </c>
      <c r="AY134" s="199" t="s">
        <v>238</v>
      </c>
    </row>
    <row r="135" spans="1:65" s="208" customFormat="1">
      <c r="B135" s="207"/>
      <c r="D135" s="198" t="s">
        <v>248</v>
      </c>
      <c r="E135" s="209" t="s">
        <v>21</v>
      </c>
      <c r="F135" s="210" t="s">
        <v>81</v>
      </c>
      <c r="H135" s="211">
        <v>1</v>
      </c>
      <c r="L135" s="207"/>
      <c r="M135" s="214"/>
      <c r="N135" s="215"/>
      <c r="O135" s="215"/>
      <c r="P135" s="215"/>
      <c r="Q135" s="215"/>
      <c r="R135" s="215"/>
      <c r="S135" s="215"/>
      <c r="T135" s="216"/>
      <c r="AT135" s="209" t="s">
        <v>248</v>
      </c>
      <c r="AU135" s="209" t="s">
        <v>81</v>
      </c>
      <c r="AV135" s="208" t="s">
        <v>83</v>
      </c>
      <c r="AW135" s="208" t="s">
        <v>34</v>
      </c>
      <c r="AX135" s="208" t="s">
        <v>73</v>
      </c>
      <c r="AY135" s="209" t="s">
        <v>238</v>
      </c>
    </row>
    <row r="136" spans="1:65" s="197" customFormat="1">
      <c r="B136" s="196"/>
      <c r="D136" s="198" t="s">
        <v>248</v>
      </c>
      <c r="E136" s="199" t="s">
        <v>21</v>
      </c>
      <c r="F136" s="200" t="s">
        <v>1707</v>
      </c>
      <c r="H136" s="199" t="s">
        <v>21</v>
      </c>
      <c r="L136" s="196"/>
      <c r="M136" s="203"/>
      <c r="N136" s="204"/>
      <c r="O136" s="204"/>
      <c r="P136" s="204"/>
      <c r="Q136" s="204"/>
      <c r="R136" s="204"/>
      <c r="S136" s="204"/>
      <c r="T136" s="205"/>
      <c r="AT136" s="199" t="s">
        <v>248</v>
      </c>
      <c r="AU136" s="199" t="s">
        <v>81</v>
      </c>
      <c r="AV136" s="197" t="s">
        <v>81</v>
      </c>
      <c r="AW136" s="197" t="s">
        <v>34</v>
      </c>
      <c r="AX136" s="197" t="s">
        <v>73</v>
      </c>
      <c r="AY136" s="199" t="s">
        <v>238</v>
      </c>
    </row>
    <row r="137" spans="1:65" s="208" customFormat="1">
      <c r="B137" s="207"/>
      <c r="D137" s="198" t="s">
        <v>248</v>
      </c>
      <c r="E137" s="209" t="s">
        <v>21</v>
      </c>
      <c r="F137" s="210" t="s">
        <v>81</v>
      </c>
      <c r="H137" s="211">
        <v>1</v>
      </c>
      <c r="L137" s="207"/>
      <c r="M137" s="214"/>
      <c r="N137" s="215"/>
      <c r="O137" s="215"/>
      <c r="P137" s="215"/>
      <c r="Q137" s="215"/>
      <c r="R137" s="215"/>
      <c r="S137" s="215"/>
      <c r="T137" s="216"/>
      <c r="AT137" s="209" t="s">
        <v>248</v>
      </c>
      <c r="AU137" s="209" t="s">
        <v>81</v>
      </c>
      <c r="AV137" s="208" t="s">
        <v>83</v>
      </c>
      <c r="AW137" s="208" t="s">
        <v>34</v>
      </c>
      <c r="AX137" s="208" t="s">
        <v>73</v>
      </c>
      <c r="AY137" s="209" t="s">
        <v>238</v>
      </c>
    </row>
    <row r="138" spans="1:65" s="230" customFormat="1">
      <c r="B138" s="229"/>
      <c r="D138" s="198" t="s">
        <v>248</v>
      </c>
      <c r="E138" s="231" t="s">
        <v>21</v>
      </c>
      <c r="F138" s="232" t="s">
        <v>259</v>
      </c>
      <c r="H138" s="233">
        <v>2</v>
      </c>
      <c r="L138" s="229"/>
      <c r="M138" s="236"/>
      <c r="N138" s="237"/>
      <c r="O138" s="237"/>
      <c r="P138" s="237"/>
      <c r="Q138" s="237"/>
      <c r="R138" s="237"/>
      <c r="S138" s="237"/>
      <c r="T138" s="238"/>
      <c r="AT138" s="231" t="s">
        <v>248</v>
      </c>
      <c r="AU138" s="231" t="s">
        <v>81</v>
      </c>
      <c r="AV138" s="230" t="s">
        <v>244</v>
      </c>
      <c r="AW138" s="230" t="s">
        <v>34</v>
      </c>
      <c r="AX138" s="230" t="s">
        <v>81</v>
      </c>
      <c r="AY138" s="231" t="s">
        <v>238</v>
      </c>
    </row>
    <row r="139" spans="1:65" s="438" customFormat="1" ht="24.2" customHeight="1">
      <c r="A139" s="373"/>
      <c r="B139" s="38"/>
      <c r="C139" s="178" t="s">
        <v>344</v>
      </c>
      <c r="D139" s="178" t="s">
        <v>240</v>
      </c>
      <c r="E139" s="179" t="s">
        <v>1718</v>
      </c>
      <c r="F139" s="180" t="s">
        <v>2085</v>
      </c>
      <c r="G139" s="181" t="s">
        <v>363</v>
      </c>
      <c r="H139" s="182">
        <v>1</v>
      </c>
      <c r="I139" s="183"/>
      <c r="J139" s="184">
        <f>ROUND(I139*H139,2)</f>
        <v>0</v>
      </c>
      <c r="K139" s="180" t="s">
        <v>21</v>
      </c>
      <c r="L139" s="38"/>
      <c r="M139" s="458" t="s">
        <v>21</v>
      </c>
      <c r="N139" s="186" t="s">
        <v>44</v>
      </c>
      <c r="O139" s="67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73"/>
      <c r="V139" s="373"/>
      <c r="W139" s="373"/>
      <c r="X139" s="373"/>
      <c r="Y139" s="373"/>
      <c r="Z139" s="373"/>
      <c r="AA139" s="373"/>
      <c r="AB139" s="373"/>
      <c r="AC139" s="373"/>
      <c r="AD139" s="373"/>
      <c r="AE139" s="373"/>
      <c r="AR139" s="459" t="s">
        <v>665</v>
      </c>
      <c r="AT139" s="459" t="s">
        <v>240</v>
      </c>
      <c r="AU139" s="459" t="s">
        <v>81</v>
      </c>
      <c r="AY139" s="435" t="s">
        <v>238</v>
      </c>
      <c r="BE139" s="460">
        <f>IF(N139="základní",J139,0)</f>
        <v>0</v>
      </c>
      <c r="BF139" s="460">
        <f>IF(N139="snížená",J139,0)</f>
        <v>0</v>
      </c>
      <c r="BG139" s="460">
        <f>IF(N139="zákl. přenesená",J139,0)</f>
        <v>0</v>
      </c>
      <c r="BH139" s="460">
        <f>IF(N139="sníž. přenesená",J139,0)</f>
        <v>0</v>
      </c>
      <c r="BI139" s="460">
        <f>IF(N139="nulová",J139,0)</f>
        <v>0</v>
      </c>
      <c r="BJ139" s="435" t="s">
        <v>81</v>
      </c>
      <c r="BK139" s="460">
        <f>ROUND(I139*H139,2)</f>
        <v>0</v>
      </c>
      <c r="BL139" s="435" t="s">
        <v>665</v>
      </c>
      <c r="BM139" s="459" t="s">
        <v>1719</v>
      </c>
    </row>
    <row r="140" spans="1:65" s="197" customFormat="1">
      <c r="B140" s="196"/>
      <c r="D140" s="198" t="s">
        <v>248</v>
      </c>
      <c r="E140" s="199" t="s">
        <v>21</v>
      </c>
      <c r="F140" s="200" t="s">
        <v>1693</v>
      </c>
      <c r="H140" s="199" t="s">
        <v>21</v>
      </c>
      <c r="L140" s="196"/>
      <c r="M140" s="203"/>
      <c r="N140" s="204"/>
      <c r="O140" s="204"/>
      <c r="P140" s="204"/>
      <c r="Q140" s="204"/>
      <c r="R140" s="204"/>
      <c r="S140" s="204"/>
      <c r="T140" s="205"/>
      <c r="AT140" s="199" t="s">
        <v>248</v>
      </c>
      <c r="AU140" s="199" t="s">
        <v>81</v>
      </c>
      <c r="AV140" s="197" t="s">
        <v>81</v>
      </c>
      <c r="AW140" s="197" t="s">
        <v>34</v>
      </c>
      <c r="AX140" s="197" t="s">
        <v>73</v>
      </c>
      <c r="AY140" s="199" t="s">
        <v>238</v>
      </c>
    </row>
    <row r="141" spans="1:65" s="208" customFormat="1">
      <c r="B141" s="207"/>
      <c r="D141" s="198" t="s">
        <v>248</v>
      </c>
      <c r="E141" s="209" t="s">
        <v>21</v>
      </c>
      <c r="F141" s="210" t="s">
        <v>81</v>
      </c>
      <c r="H141" s="211">
        <v>1</v>
      </c>
      <c r="L141" s="207"/>
      <c r="M141" s="214"/>
      <c r="N141" s="215"/>
      <c r="O141" s="215"/>
      <c r="P141" s="215"/>
      <c r="Q141" s="215"/>
      <c r="R141" s="215"/>
      <c r="S141" s="215"/>
      <c r="T141" s="216"/>
      <c r="AT141" s="209" t="s">
        <v>248</v>
      </c>
      <c r="AU141" s="209" t="s">
        <v>81</v>
      </c>
      <c r="AV141" s="208" t="s">
        <v>83</v>
      </c>
      <c r="AW141" s="208" t="s">
        <v>34</v>
      </c>
      <c r="AX141" s="208" t="s">
        <v>81</v>
      </c>
      <c r="AY141" s="209" t="s">
        <v>238</v>
      </c>
    </row>
    <row r="142" spans="1:65" s="438" customFormat="1" ht="21.75" customHeight="1">
      <c r="A142" s="373"/>
      <c r="B142" s="38"/>
      <c r="C142" s="178" t="s">
        <v>353</v>
      </c>
      <c r="D142" s="178" t="s">
        <v>240</v>
      </c>
      <c r="E142" s="179" t="s">
        <v>1720</v>
      </c>
      <c r="F142" s="180" t="s">
        <v>2086</v>
      </c>
      <c r="G142" s="181" t="s">
        <v>363</v>
      </c>
      <c r="H142" s="182">
        <v>1</v>
      </c>
      <c r="I142" s="183"/>
      <c r="J142" s="184">
        <f>ROUND(I142*H142,2)</f>
        <v>0</v>
      </c>
      <c r="K142" s="180" t="s">
        <v>21</v>
      </c>
      <c r="L142" s="38"/>
      <c r="M142" s="458" t="s">
        <v>21</v>
      </c>
      <c r="N142" s="186" t="s">
        <v>44</v>
      </c>
      <c r="O142" s="67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73"/>
      <c r="V142" s="373"/>
      <c r="W142" s="373"/>
      <c r="X142" s="373"/>
      <c r="Y142" s="373"/>
      <c r="Z142" s="373"/>
      <c r="AA142" s="373"/>
      <c r="AB142" s="373"/>
      <c r="AC142" s="373"/>
      <c r="AD142" s="373"/>
      <c r="AE142" s="373"/>
      <c r="AR142" s="459" t="s">
        <v>665</v>
      </c>
      <c r="AT142" s="459" t="s">
        <v>240</v>
      </c>
      <c r="AU142" s="459" t="s">
        <v>81</v>
      </c>
      <c r="AY142" s="435" t="s">
        <v>238</v>
      </c>
      <c r="BE142" s="460">
        <f>IF(N142="základní",J142,0)</f>
        <v>0</v>
      </c>
      <c r="BF142" s="460">
        <f>IF(N142="snížená",J142,0)</f>
        <v>0</v>
      </c>
      <c r="BG142" s="460">
        <f>IF(N142="zákl. přenesená",J142,0)</f>
        <v>0</v>
      </c>
      <c r="BH142" s="460">
        <f>IF(N142="sníž. přenesená",J142,0)</f>
        <v>0</v>
      </c>
      <c r="BI142" s="460">
        <f>IF(N142="nulová",J142,0)</f>
        <v>0</v>
      </c>
      <c r="BJ142" s="435" t="s">
        <v>81</v>
      </c>
      <c r="BK142" s="460">
        <f>ROUND(I142*H142,2)</f>
        <v>0</v>
      </c>
      <c r="BL142" s="435" t="s">
        <v>665</v>
      </c>
      <c r="BM142" s="459" t="s">
        <v>1721</v>
      </c>
    </row>
    <row r="143" spans="1:65" s="197" customFormat="1">
      <c r="B143" s="196"/>
      <c r="D143" s="198" t="s">
        <v>248</v>
      </c>
      <c r="E143" s="199" t="s">
        <v>21</v>
      </c>
      <c r="F143" s="200" t="s">
        <v>1707</v>
      </c>
      <c r="H143" s="199" t="s">
        <v>21</v>
      </c>
      <c r="L143" s="196"/>
      <c r="M143" s="203"/>
      <c r="N143" s="204"/>
      <c r="O143" s="204"/>
      <c r="P143" s="204"/>
      <c r="Q143" s="204"/>
      <c r="R143" s="204"/>
      <c r="S143" s="204"/>
      <c r="T143" s="205"/>
      <c r="AT143" s="199" t="s">
        <v>248</v>
      </c>
      <c r="AU143" s="199" t="s">
        <v>81</v>
      </c>
      <c r="AV143" s="197" t="s">
        <v>81</v>
      </c>
      <c r="AW143" s="197" t="s">
        <v>34</v>
      </c>
      <c r="AX143" s="197" t="s">
        <v>73</v>
      </c>
      <c r="AY143" s="199" t="s">
        <v>238</v>
      </c>
    </row>
    <row r="144" spans="1:65" s="208" customFormat="1">
      <c r="B144" s="207"/>
      <c r="D144" s="198" t="s">
        <v>248</v>
      </c>
      <c r="E144" s="209" t="s">
        <v>21</v>
      </c>
      <c r="F144" s="210" t="s">
        <v>81</v>
      </c>
      <c r="H144" s="211">
        <v>1</v>
      </c>
      <c r="L144" s="207"/>
      <c r="M144" s="214"/>
      <c r="N144" s="215"/>
      <c r="O144" s="215"/>
      <c r="P144" s="215"/>
      <c r="Q144" s="215"/>
      <c r="R144" s="215"/>
      <c r="S144" s="215"/>
      <c r="T144" s="216"/>
      <c r="AT144" s="209" t="s">
        <v>248</v>
      </c>
      <c r="AU144" s="209" t="s">
        <v>81</v>
      </c>
      <c r="AV144" s="208" t="s">
        <v>83</v>
      </c>
      <c r="AW144" s="208" t="s">
        <v>34</v>
      </c>
      <c r="AX144" s="208" t="s">
        <v>81</v>
      </c>
      <c r="AY144" s="209" t="s">
        <v>238</v>
      </c>
    </row>
    <row r="145" spans="1:65" s="438" customFormat="1" ht="24">
      <c r="A145" s="373"/>
      <c r="B145" s="38"/>
      <c r="C145" s="178" t="s">
        <v>360</v>
      </c>
      <c r="D145" s="178" t="s">
        <v>240</v>
      </c>
      <c r="E145" s="179" t="s">
        <v>1722</v>
      </c>
      <c r="F145" s="180" t="s">
        <v>2087</v>
      </c>
      <c r="G145" s="181" t="s">
        <v>363</v>
      </c>
      <c r="H145" s="182">
        <v>1</v>
      </c>
      <c r="I145" s="183"/>
      <c r="J145" s="184">
        <f>ROUND(I145*H145,2)</f>
        <v>0</v>
      </c>
      <c r="K145" s="180" t="s">
        <v>21</v>
      </c>
      <c r="L145" s="38"/>
      <c r="M145" s="458" t="s">
        <v>21</v>
      </c>
      <c r="N145" s="186" t="s">
        <v>44</v>
      </c>
      <c r="O145" s="67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73"/>
      <c r="V145" s="373"/>
      <c r="W145" s="373"/>
      <c r="X145" s="373"/>
      <c r="Y145" s="373"/>
      <c r="Z145" s="373"/>
      <c r="AA145" s="373"/>
      <c r="AB145" s="373"/>
      <c r="AC145" s="373"/>
      <c r="AD145" s="373"/>
      <c r="AE145" s="373"/>
      <c r="AR145" s="459" t="s">
        <v>665</v>
      </c>
      <c r="AT145" s="459" t="s">
        <v>240</v>
      </c>
      <c r="AU145" s="459" t="s">
        <v>81</v>
      </c>
      <c r="AY145" s="435" t="s">
        <v>238</v>
      </c>
      <c r="BE145" s="460">
        <f>IF(N145="základní",J145,0)</f>
        <v>0</v>
      </c>
      <c r="BF145" s="460">
        <f>IF(N145="snížená",J145,0)</f>
        <v>0</v>
      </c>
      <c r="BG145" s="460">
        <f>IF(N145="zákl. přenesená",J145,0)</f>
        <v>0</v>
      </c>
      <c r="BH145" s="460">
        <f>IF(N145="sníž. přenesená",J145,0)</f>
        <v>0</v>
      </c>
      <c r="BI145" s="460">
        <f>IF(N145="nulová",J145,0)</f>
        <v>0</v>
      </c>
      <c r="BJ145" s="435" t="s">
        <v>81</v>
      </c>
      <c r="BK145" s="460">
        <f>ROUND(I145*H145,2)</f>
        <v>0</v>
      </c>
      <c r="BL145" s="435" t="s">
        <v>665</v>
      </c>
      <c r="BM145" s="459" t="s">
        <v>1723</v>
      </c>
    </row>
    <row r="146" spans="1:65" s="197" customFormat="1">
      <c r="B146" s="196"/>
      <c r="D146" s="198" t="s">
        <v>248</v>
      </c>
      <c r="E146" s="199" t="s">
        <v>21</v>
      </c>
      <c r="F146" s="200" t="s">
        <v>1707</v>
      </c>
      <c r="H146" s="199" t="s">
        <v>21</v>
      </c>
      <c r="L146" s="196"/>
      <c r="M146" s="203"/>
      <c r="N146" s="204"/>
      <c r="O146" s="204"/>
      <c r="P146" s="204"/>
      <c r="Q146" s="204"/>
      <c r="R146" s="204"/>
      <c r="S146" s="204"/>
      <c r="T146" s="205"/>
      <c r="AT146" s="199" t="s">
        <v>248</v>
      </c>
      <c r="AU146" s="199" t="s">
        <v>81</v>
      </c>
      <c r="AV146" s="197" t="s">
        <v>81</v>
      </c>
      <c r="AW146" s="197" t="s">
        <v>34</v>
      </c>
      <c r="AX146" s="197" t="s">
        <v>73</v>
      </c>
      <c r="AY146" s="199" t="s">
        <v>238</v>
      </c>
    </row>
    <row r="147" spans="1:65" s="208" customFormat="1">
      <c r="B147" s="207"/>
      <c r="D147" s="198" t="s">
        <v>248</v>
      </c>
      <c r="E147" s="209" t="s">
        <v>21</v>
      </c>
      <c r="F147" s="210" t="s">
        <v>81</v>
      </c>
      <c r="H147" s="211">
        <v>1</v>
      </c>
      <c r="L147" s="207"/>
      <c r="M147" s="214"/>
      <c r="N147" s="215"/>
      <c r="O147" s="215"/>
      <c r="P147" s="215"/>
      <c r="Q147" s="215"/>
      <c r="R147" s="215"/>
      <c r="S147" s="215"/>
      <c r="T147" s="216"/>
      <c r="AT147" s="209" t="s">
        <v>248</v>
      </c>
      <c r="AU147" s="209" t="s">
        <v>81</v>
      </c>
      <c r="AV147" s="208" t="s">
        <v>83</v>
      </c>
      <c r="AW147" s="208" t="s">
        <v>34</v>
      </c>
      <c r="AX147" s="208" t="s">
        <v>81</v>
      </c>
      <c r="AY147" s="209" t="s">
        <v>238</v>
      </c>
    </row>
    <row r="148" spans="1:65" s="438" customFormat="1" ht="24">
      <c r="A148" s="373"/>
      <c r="B148" s="38"/>
      <c r="C148" s="178" t="s">
        <v>367</v>
      </c>
      <c r="D148" s="178" t="s">
        <v>240</v>
      </c>
      <c r="E148" s="179" t="s">
        <v>1724</v>
      </c>
      <c r="F148" s="180" t="s">
        <v>2088</v>
      </c>
      <c r="G148" s="181" t="s">
        <v>363</v>
      </c>
      <c r="H148" s="182">
        <v>1</v>
      </c>
      <c r="I148" s="183"/>
      <c r="J148" s="184">
        <f>ROUND(I148*H148,2)</f>
        <v>0</v>
      </c>
      <c r="K148" s="180" t="s">
        <v>21</v>
      </c>
      <c r="L148" s="38"/>
      <c r="M148" s="458" t="s">
        <v>21</v>
      </c>
      <c r="N148" s="186" t="s">
        <v>44</v>
      </c>
      <c r="O148" s="67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73"/>
      <c r="V148" s="373"/>
      <c r="W148" s="373"/>
      <c r="X148" s="373"/>
      <c r="Y148" s="373"/>
      <c r="Z148" s="373"/>
      <c r="AA148" s="373"/>
      <c r="AB148" s="373"/>
      <c r="AC148" s="373"/>
      <c r="AD148" s="373"/>
      <c r="AE148" s="373"/>
      <c r="AR148" s="459" t="s">
        <v>665</v>
      </c>
      <c r="AT148" s="459" t="s">
        <v>240</v>
      </c>
      <c r="AU148" s="459" t="s">
        <v>81</v>
      </c>
      <c r="AY148" s="435" t="s">
        <v>238</v>
      </c>
      <c r="BE148" s="460">
        <f>IF(N148="základní",J148,0)</f>
        <v>0</v>
      </c>
      <c r="BF148" s="460">
        <f>IF(N148="snížená",J148,0)</f>
        <v>0</v>
      </c>
      <c r="BG148" s="460">
        <f>IF(N148="zákl. přenesená",J148,0)</f>
        <v>0</v>
      </c>
      <c r="BH148" s="460">
        <f>IF(N148="sníž. přenesená",J148,0)</f>
        <v>0</v>
      </c>
      <c r="BI148" s="460">
        <f>IF(N148="nulová",J148,0)</f>
        <v>0</v>
      </c>
      <c r="BJ148" s="435" t="s">
        <v>81</v>
      </c>
      <c r="BK148" s="460">
        <f>ROUND(I148*H148,2)</f>
        <v>0</v>
      </c>
      <c r="BL148" s="435" t="s">
        <v>665</v>
      </c>
      <c r="BM148" s="459" t="s">
        <v>1725</v>
      </c>
    </row>
    <row r="149" spans="1:65" s="197" customFormat="1">
      <c r="B149" s="196"/>
      <c r="D149" s="198" t="s">
        <v>248</v>
      </c>
      <c r="E149" s="199" t="s">
        <v>21</v>
      </c>
      <c r="F149" s="200" t="s">
        <v>1707</v>
      </c>
      <c r="H149" s="199" t="s">
        <v>21</v>
      </c>
      <c r="L149" s="196"/>
      <c r="M149" s="203"/>
      <c r="N149" s="204"/>
      <c r="O149" s="204"/>
      <c r="P149" s="204"/>
      <c r="Q149" s="204"/>
      <c r="R149" s="204"/>
      <c r="S149" s="204"/>
      <c r="T149" s="205"/>
      <c r="AT149" s="199" t="s">
        <v>248</v>
      </c>
      <c r="AU149" s="199" t="s">
        <v>81</v>
      </c>
      <c r="AV149" s="197" t="s">
        <v>81</v>
      </c>
      <c r="AW149" s="197" t="s">
        <v>34</v>
      </c>
      <c r="AX149" s="197" t="s">
        <v>73</v>
      </c>
      <c r="AY149" s="199" t="s">
        <v>238</v>
      </c>
    </row>
    <row r="150" spans="1:65" s="208" customFormat="1">
      <c r="B150" s="207"/>
      <c r="D150" s="198" t="s">
        <v>248</v>
      </c>
      <c r="E150" s="209" t="s">
        <v>21</v>
      </c>
      <c r="F150" s="210" t="s">
        <v>81</v>
      </c>
      <c r="H150" s="211">
        <v>1</v>
      </c>
      <c r="L150" s="207"/>
      <c r="M150" s="214"/>
      <c r="N150" s="215"/>
      <c r="O150" s="215"/>
      <c r="P150" s="215"/>
      <c r="Q150" s="215"/>
      <c r="R150" s="215"/>
      <c r="S150" s="215"/>
      <c r="T150" s="216"/>
      <c r="AT150" s="209" t="s">
        <v>248</v>
      </c>
      <c r="AU150" s="209" t="s">
        <v>81</v>
      </c>
      <c r="AV150" s="208" t="s">
        <v>83</v>
      </c>
      <c r="AW150" s="208" t="s">
        <v>34</v>
      </c>
      <c r="AX150" s="208" t="s">
        <v>81</v>
      </c>
      <c r="AY150" s="209" t="s">
        <v>238</v>
      </c>
    </row>
    <row r="151" spans="1:65" s="438" customFormat="1" ht="24">
      <c r="A151" s="373"/>
      <c r="B151" s="38"/>
      <c r="C151" s="178" t="s">
        <v>374</v>
      </c>
      <c r="D151" s="178" t="s">
        <v>240</v>
      </c>
      <c r="E151" s="179" t="s">
        <v>1726</v>
      </c>
      <c r="F151" s="180" t="s">
        <v>2089</v>
      </c>
      <c r="G151" s="181" t="s">
        <v>363</v>
      </c>
      <c r="H151" s="182">
        <v>1</v>
      </c>
      <c r="I151" s="183"/>
      <c r="J151" s="184">
        <f>ROUND(I151*H151,2)</f>
        <v>0</v>
      </c>
      <c r="K151" s="180" t="s">
        <v>21</v>
      </c>
      <c r="L151" s="38"/>
      <c r="M151" s="458" t="s">
        <v>21</v>
      </c>
      <c r="N151" s="186" t="s">
        <v>44</v>
      </c>
      <c r="O151" s="67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73"/>
      <c r="V151" s="373"/>
      <c r="W151" s="373"/>
      <c r="X151" s="373"/>
      <c r="Y151" s="373"/>
      <c r="Z151" s="373"/>
      <c r="AA151" s="373"/>
      <c r="AB151" s="373"/>
      <c r="AC151" s="373"/>
      <c r="AD151" s="373"/>
      <c r="AE151" s="373"/>
      <c r="AR151" s="459" t="s">
        <v>665</v>
      </c>
      <c r="AT151" s="459" t="s">
        <v>240</v>
      </c>
      <c r="AU151" s="459" t="s">
        <v>81</v>
      </c>
      <c r="AY151" s="435" t="s">
        <v>238</v>
      </c>
      <c r="BE151" s="460">
        <f>IF(N151="základní",J151,0)</f>
        <v>0</v>
      </c>
      <c r="BF151" s="460">
        <f>IF(N151="snížená",J151,0)</f>
        <v>0</v>
      </c>
      <c r="BG151" s="460">
        <f>IF(N151="zákl. přenesená",J151,0)</f>
        <v>0</v>
      </c>
      <c r="BH151" s="460">
        <f>IF(N151="sníž. přenesená",J151,0)</f>
        <v>0</v>
      </c>
      <c r="BI151" s="460">
        <f>IF(N151="nulová",J151,0)</f>
        <v>0</v>
      </c>
      <c r="BJ151" s="435" t="s">
        <v>81</v>
      </c>
      <c r="BK151" s="460">
        <f>ROUND(I151*H151,2)</f>
        <v>0</v>
      </c>
      <c r="BL151" s="435" t="s">
        <v>665</v>
      </c>
      <c r="BM151" s="459" t="s">
        <v>1727</v>
      </c>
    </row>
    <row r="152" spans="1:65" s="197" customFormat="1">
      <c r="B152" s="196"/>
      <c r="D152" s="198" t="s">
        <v>248</v>
      </c>
      <c r="E152" s="199" t="s">
        <v>21</v>
      </c>
      <c r="F152" s="200" t="s">
        <v>1707</v>
      </c>
      <c r="H152" s="199" t="s">
        <v>21</v>
      </c>
      <c r="L152" s="196"/>
      <c r="M152" s="203"/>
      <c r="N152" s="204"/>
      <c r="O152" s="204"/>
      <c r="P152" s="204"/>
      <c r="Q152" s="204"/>
      <c r="R152" s="204"/>
      <c r="S152" s="204"/>
      <c r="T152" s="205"/>
      <c r="AT152" s="199" t="s">
        <v>248</v>
      </c>
      <c r="AU152" s="199" t="s">
        <v>81</v>
      </c>
      <c r="AV152" s="197" t="s">
        <v>81</v>
      </c>
      <c r="AW152" s="197" t="s">
        <v>34</v>
      </c>
      <c r="AX152" s="197" t="s">
        <v>73</v>
      </c>
      <c r="AY152" s="199" t="s">
        <v>238</v>
      </c>
    </row>
    <row r="153" spans="1:65" s="208" customFormat="1">
      <c r="B153" s="207"/>
      <c r="D153" s="198" t="s">
        <v>248</v>
      </c>
      <c r="E153" s="209" t="s">
        <v>21</v>
      </c>
      <c r="F153" s="210" t="s">
        <v>81</v>
      </c>
      <c r="H153" s="211">
        <v>1</v>
      </c>
      <c r="L153" s="207"/>
      <c r="M153" s="214"/>
      <c r="N153" s="215"/>
      <c r="O153" s="215"/>
      <c r="P153" s="215"/>
      <c r="Q153" s="215"/>
      <c r="R153" s="215"/>
      <c r="S153" s="215"/>
      <c r="T153" s="216"/>
      <c r="AT153" s="209" t="s">
        <v>248</v>
      </c>
      <c r="AU153" s="209" t="s">
        <v>81</v>
      </c>
      <c r="AV153" s="208" t="s">
        <v>83</v>
      </c>
      <c r="AW153" s="208" t="s">
        <v>34</v>
      </c>
      <c r="AX153" s="208" t="s">
        <v>81</v>
      </c>
      <c r="AY153" s="209" t="s">
        <v>238</v>
      </c>
    </row>
    <row r="154" spans="1:65" s="438" customFormat="1" ht="16.5" customHeight="1">
      <c r="A154" s="373"/>
      <c r="B154" s="38"/>
      <c r="C154" s="178" t="s">
        <v>7</v>
      </c>
      <c r="D154" s="178" t="s">
        <v>240</v>
      </c>
      <c r="E154" s="179" t="s">
        <v>1728</v>
      </c>
      <c r="F154" s="180" t="s">
        <v>2090</v>
      </c>
      <c r="G154" s="181" t="s">
        <v>363</v>
      </c>
      <c r="H154" s="182">
        <v>1</v>
      </c>
      <c r="I154" s="183"/>
      <c r="J154" s="184">
        <f>ROUND(I154*H154,2)</f>
        <v>0</v>
      </c>
      <c r="K154" s="180" t="s">
        <v>21</v>
      </c>
      <c r="L154" s="38"/>
      <c r="M154" s="458" t="s">
        <v>21</v>
      </c>
      <c r="N154" s="186" t="s">
        <v>44</v>
      </c>
      <c r="O154" s="67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73"/>
      <c r="V154" s="373"/>
      <c r="W154" s="373"/>
      <c r="X154" s="373"/>
      <c r="Y154" s="373"/>
      <c r="Z154" s="373"/>
      <c r="AA154" s="373"/>
      <c r="AB154" s="373"/>
      <c r="AC154" s="373"/>
      <c r="AD154" s="373"/>
      <c r="AE154" s="373"/>
      <c r="AR154" s="459" t="s">
        <v>665</v>
      </c>
      <c r="AT154" s="459" t="s">
        <v>240</v>
      </c>
      <c r="AU154" s="459" t="s">
        <v>81</v>
      </c>
      <c r="AY154" s="435" t="s">
        <v>238</v>
      </c>
      <c r="BE154" s="460">
        <f>IF(N154="základní",J154,0)</f>
        <v>0</v>
      </c>
      <c r="BF154" s="460">
        <f>IF(N154="snížená",J154,0)</f>
        <v>0</v>
      </c>
      <c r="BG154" s="460">
        <f>IF(N154="zákl. přenesená",J154,0)</f>
        <v>0</v>
      </c>
      <c r="BH154" s="460">
        <f>IF(N154="sníž. přenesená",J154,0)</f>
        <v>0</v>
      </c>
      <c r="BI154" s="460">
        <f>IF(N154="nulová",J154,0)</f>
        <v>0</v>
      </c>
      <c r="BJ154" s="435" t="s">
        <v>81</v>
      </c>
      <c r="BK154" s="460">
        <f>ROUND(I154*H154,2)</f>
        <v>0</v>
      </c>
      <c r="BL154" s="435" t="s">
        <v>665</v>
      </c>
      <c r="BM154" s="459" t="s">
        <v>1729</v>
      </c>
    </row>
    <row r="155" spans="1:65" s="197" customFormat="1">
      <c r="B155" s="196"/>
      <c r="D155" s="198" t="s">
        <v>248</v>
      </c>
      <c r="E155" s="199" t="s">
        <v>21</v>
      </c>
      <c r="F155" s="200" t="s">
        <v>1707</v>
      </c>
      <c r="H155" s="199" t="s">
        <v>21</v>
      </c>
      <c r="L155" s="196"/>
      <c r="M155" s="203"/>
      <c r="N155" s="204"/>
      <c r="O155" s="204"/>
      <c r="P155" s="204"/>
      <c r="Q155" s="204"/>
      <c r="R155" s="204"/>
      <c r="S155" s="204"/>
      <c r="T155" s="205"/>
      <c r="AT155" s="199" t="s">
        <v>248</v>
      </c>
      <c r="AU155" s="199" t="s">
        <v>81</v>
      </c>
      <c r="AV155" s="197" t="s">
        <v>81</v>
      </c>
      <c r="AW155" s="197" t="s">
        <v>34</v>
      </c>
      <c r="AX155" s="197" t="s">
        <v>73</v>
      </c>
      <c r="AY155" s="199" t="s">
        <v>238</v>
      </c>
    </row>
    <row r="156" spans="1:65" s="208" customFormat="1">
      <c r="B156" s="207"/>
      <c r="D156" s="198" t="s">
        <v>248</v>
      </c>
      <c r="E156" s="209" t="s">
        <v>21</v>
      </c>
      <c r="F156" s="210" t="s">
        <v>81</v>
      </c>
      <c r="H156" s="211">
        <v>1</v>
      </c>
      <c r="L156" s="207"/>
      <c r="M156" s="214"/>
      <c r="N156" s="215"/>
      <c r="O156" s="215"/>
      <c r="P156" s="215"/>
      <c r="Q156" s="215"/>
      <c r="R156" s="215"/>
      <c r="S156" s="215"/>
      <c r="T156" s="216"/>
      <c r="AT156" s="209" t="s">
        <v>248</v>
      </c>
      <c r="AU156" s="209" t="s">
        <v>81</v>
      </c>
      <c r="AV156" s="208" t="s">
        <v>83</v>
      </c>
      <c r="AW156" s="208" t="s">
        <v>34</v>
      </c>
      <c r="AX156" s="208" t="s">
        <v>81</v>
      </c>
      <c r="AY156" s="209" t="s">
        <v>238</v>
      </c>
    </row>
    <row r="157" spans="1:65" s="438" customFormat="1" ht="24.2" customHeight="1">
      <c r="A157" s="373"/>
      <c r="B157" s="38"/>
      <c r="C157" s="178" t="s">
        <v>386</v>
      </c>
      <c r="D157" s="178" t="s">
        <v>240</v>
      </c>
      <c r="E157" s="179" t="s">
        <v>1730</v>
      </c>
      <c r="F157" s="180" t="s">
        <v>2091</v>
      </c>
      <c r="G157" s="181" t="s">
        <v>363</v>
      </c>
      <c r="H157" s="182">
        <v>1</v>
      </c>
      <c r="I157" s="183"/>
      <c r="J157" s="184">
        <f>ROUND(I157*H157,2)</f>
        <v>0</v>
      </c>
      <c r="K157" s="180" t="s">
        <v>21</v>
      </c>
      <c r="L157" s="38"/>
      <c r="M157" s="458" t="s">
        <v>21</v>
      </c>
      <c r="N157" s="186" t="s">
        <v>44</v>
      </c>
      <c r="O157" s="67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73"/>
      <c r="V157" s="373"/>
      <c r="W157" s="373"/>
      <c r="X157" s="373"/>
      <c r="Y157" s="373"/>
      <c r="Z157" s="373"/>
      <c r="AA157" s="373"/>
      <c r="AB157" s="373"/>
      <c r="AC157" s="373"/>
      <c r="AD157" s="373"/>
      <c r="AE157" s="373"/>
      <c r="AR157" s="459" t="s">
        <v>665</v>
      </c>
      <c r="AT157" s="459" t="s">
        <v>240</v>
      </c>
      <c r="AU157" s="459" t="s">
        <v>81</v>
      </c>
      <c r="AY157" s="435" t="s">
        <v>238</v>
      </c>
      <c r="BE157" s="460">
        <f>IF(N157="základní",J157,0)</f>
        <v>0</v>
      </c>
      <c r="BF157" s="460">
        <f>IF(N157="snížená",J157,0)</f>
        <v>0</v>
      </c>
      <c r="BG157" s="460">
        <f>IF(N157="zákl. přenesená",J157,0)</f>
        <v>0</v>
      </c>
      <c r="BH157" s="460">
        <f>IF(N157="sníž. přenesená",J157,0)</f>
        <v>0</v>
      </c>
      <c r="BI157" s="460">
        <f>IF(N157="nulová",J157,0)</f>
        <v>0</v>
      </c>
      <c r="BJ157" s="435" t="s">
        <v>81</v>
      </c>
      <c r="BK157" s="460">
        <f>ROUND(I157*H157,2)</f>
        <v>0</v>
      </c>
      <c r="BL157" s="435" t="s">
        <v>665</v>
      </c>
      <c r="BM157" s="459" t="s">
        <v>1731</v>
      </c>
    </row>
    <row r="158" spans="1:65" s="197" customFormat="1">
      <c r="B158" s="196"/>
      <c r="D158" s="198" t="s">
        <v>248</v>
      </c>
      <c r="E158" s="199" t="s">
        <v>21</v>
      </c>
      <c r="F158" s="200" t="s">
        <v>1707</v>
      </c>
      <c r="H158" s="199" t="s">
        <v>21</v>
      </c>
      <c r="L158" s="196"/>
      <c r="M158" s="203"/>
      <c r="N158" s="204"/>
      <c r="O158" s="204"/>
      <c r="P158" s="204"/>
      <c r="Q158" s="204"/>
      <c r="R158" s="204"/>
      <c r="S158" s="204"/>
      <c r="T158" s="205"/>
      <c r="AT158" s="199" t="s">
        <v>248</v>
      </c>
      <c r="AU158" s="199" t="s">
        <v>81</v>
      </c>
      <c r="AV158" s="197" t="s">
        <v>81</v>
      </c>
      <c r="AW158" s="197" t="s">
        <v>34</v>
      </c>
      <c r="AX158" s="197" t="s">
        <v>73</v>
      </c>
      <c r="AY158" s="199" t="s">
        <v>238</v>
      </c>
    </row>
    <row r="159" spans="1:65" s="208" customFormat="1">
      <c r="B159" s="207"/>
      <c r="D159" s="198" t="s">
        <v>248</v>
      </c>
      <c r="E159" s="209" t="s">
        <v>21</v>
      </c>
      <c r="F159" s="210" t="s">
        <v>81</v>
      </c>
      <c r="H159" s="211">
        <v>1</v>
      </c>
      <c r="L159" s="207"/>
      <c r="M159" s="214"/>
      <c r="N159" s="215"/>
      <c r="O159" s="215"/>
      <c r="P159" s="215"/>
      <c r="Q159" s="215"/>
      <c r="R159" s="215"/>
      <c r="S159" s="215"/>
      <c r="T159" s="216"/>
      <c r="AT159" s="209" t="s">
        <v>248</v>
      </c>
      <c r="AU159" s="209" t="s">
        <v>81</v>
      </c>
      <c r="AV159" s="208" t="s">
        <v>83</v>
      </c>
      <c r="AW159" s="208" t="s">
        <v>34</v>
      </c>
      <c r="AX159" s="208" t="s">
        <v>81</v>
      </c>
      <c r="AY159" s="209" t="s">
        <v>238</v>
      </c>
    </row>
    <row r="160" spans="1:65" s="438" customFormat="1" ht="24.2" customHeight="1">
      <c r="A160" s="373"/>
      <c r="B160" s="38"/>
      <c r="C160" s="178" t="s">
        <v>391</v>
      </c>
      <c r="D160" s="178" t="s">
        <v>240</v>
      </c>
      <c r="E160" s="179" t="s">
        <v>1732</v>
      </c>
      <c r="F160" s="180" t="s">
        <v>2092</v>
      </c>
      <c r="G160" s="181" t="s">
        <v>363</v>
      </c>
      <c r="H160" s="182">
        <v>1</v>
      </c>
      <c r="I160" s="183"/>
      <c r="J160" s="184">
        <f>ROUND(I160*H160,2)</f>
        <v>0</v>
      </c>
      <c r="K160" s="180" t="s">
        <v>21</v>
      </c>
      <c r="L160" s="38"/>
      <c r="M160" s="458" t="s">
        <v>21</v>
      </c>
      <c r="N160" s="186" t="s">
        <v>44</v>
      </c>
      <c r="O160" s="67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73"/>
      <c r="V160" s="373"/>
      <c r="W160" s="373"/>
      <c r="X160" s="373"/>
      <c r="Y160" s="373"/>
      <c r="Z160" s="373"/>
      <c r="AA160" s="373"/>
      <c r="AB160" s="373"/>
      <c r="AC160" s="373"/>
      <c r="AD160" s="373"/>
      <c r="AE160" s="373"/>
      <c r="AR160" s="459" t="s">
        <v>665</v>
      </c>
      <c r="AT160" s="459" t="s">
        <v>240</v>
      </c>
      <c r="AU160" s="459" t="s">
        <v>81</v>
      </c>
      <c r="AY160" s="435" t="s">
        <v>238</v>
      </c>
      <c r="BE160" s="460">
        <f>IF(N160="základní",J160,0)</f>
        <v>0</v>
      </c>
      <c r="BF160" s="460">
        <f>IF(N160="snížená",J160,0)</f>
        <v>0</v>
      </c>
      <c r="BG160" s="460">
        <f>IF(N160="zákl. přenesená",J160,0)</f>
        <v>0</v>
      </c>
      <c r="BH160" s="460">
        <f>IF(N160="sníž. přenesená",J160,0)</f>
        <v>0</v>
      </c>
      <c r="BI160" s="460">
        <f>IF(N160="nulová",J160,0)</f>
        <v>0</v>
      </c>
      <c r="BJ160" s="435" t="s">
        <v>81</v>
      </c>
      <c r="BK160" s="460">
        <f>ROUND(I160*H160,2)</f>
        <v>0</v>
      </c>
      <c r="BL160" s="435" t="s">
        <v>665</v>
      </c>
      <c r="BM160" s="459" t="s">
        <v>1733</v>
      </c>
    </row>
    <row r="161" spans="1:65" s="197" customFormat="1">
      <c r="B161" s="196"/>
      <c r="D161" s="198" t="s">
        <v>248</v>
      </c>
      <c r="E161" s="199" t="s">
        <v>21</v>
      </c>
      <c r="F161" s="200" t="s">
        <v>1707</v>
      </c>
      <c r="H161" s="199" t="s">
        <v>21</v>
      </c>
      <c r="L161" s="196"/>
      <c r="M161" s="203"/>
      <c r="N161" s="204"/>
      <c r="O161" s="204"/>
      <c r="P161" s="204"/>
      <c r="Q161" s="204"/>
      <c r="R161" s="204"/>
      <c r="S161" s="204"/>
      <c r="T161" s="205"/>
      <c r="AT161" s="199" t="s">
        <v>248</v>
      </c>
      <c r="AU161" s="199" t="s">
        <v>81</v>
      </c>
      <c r="AV161" s="197" t="s">
        <v>81</v>
      </c>
      <c r="AW161" s="197" t="s">
        <v>34</v>
      </c>
      <c r="AX161" s="197" t="s">
        <v>73</v>
      </c>
      <c r="AY161" s="199" t="s">
        <v>238</v>
      </c>
    </row>
    <row r="162" spans="1:65" s="208" customFormat="1">
      <c r="B162" s="207"/>
      <c r="D162" s="198" t="s">
        <v>248</v>
      </c>
      <c r="E162" s="209" t="s">
        <v>21</v>
      </c>
      <c r="F162" s="210" t="s">
        <v>81</v>
      </c>
      <c r="H162" s="211">
        <v>1</v>
      </c>
      <c r="L162" s="207"/>
      <c r="M162" s="214"/>
      <c r="N162" s="215"/>
      <c r="O162" s="215"/>
      <c r="P162" s="215"/>
      <c r="Q162" s="215"/>
      <c r="R162" s="215"/>
      <c r="S162" s="215"/>
      <c r="T162" s="216"/>
      <c r="AT162" s="209" t="s">
        <v>248</v>
      </c>
      <c r="AU162" s="209" t="s">
        <v>81</v>
      </c>
      <c r="AV162" s="208" t="s">
        <v>83</v>
      </c>
      <c r="AW162" s="208" t="s">
        <v>34</v>
      </c>
      <c r="AX162" s="208" t="s">
        <v>81</v>
      </c>
      <c r="AY162" s="209" t="s">
        <v>238</v>
      </c>
    </row>
    <row r="163" spans="1:65" s="438" customFormat="1" ht="24.2" customHeight="1">
      <c r="A163" s="373"/>
      <c r="B163" s="38"/>
      <c r="C163" s="178" t="s">
        <v>399</v>
      </c>
      <c r="D163" s="178" t="s">
        <v>240</v>
      </c>
      <c r="E163" s="179" t="s">
        <v>1734</v>
      </c>
      <c r="F163" s="180" t="s">
        <v>2093</v>
      </c>
      <c r="G163" s="181" t="s">
        <v>363</v>
      </c>
      <c r="H163" s="182">
        <v>1</v>
      </c>
      <c r="I163" s="183"/>
      <c r="J163" s="184">
        <f>ROUND(I163*H163,2)</f>
        <v>0</v>
      </c>
      <c r="K163" s="180" t="s">
        <v>21</v>
      </c>
      <c r="L163" s="38"/>
      <c r="M163" s="458" t="s">
        <v>21</v>
      </c>
      <c r="N163" s="186" t="s">
        <v>44</v>
      </c>
      <c r="O163" s="67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73"/>
      <c r="V163" s="373"/>
      <c r="W163" s="373"/>
      <c r="X163" s="373"/>
      <c r="Y163" s="373"/>
      <c r="Z163" s="373"/>
      <c r="AA163" s="373"/>
      <c r="AB163" s="373"/>
      <c r="AC163" s="373"/>
      <c r="AD163" s="373"/>
      <c r="AE163" s="373"/>
      <c r="AR163" s="459" t="s">
        <v>665</v>
      </c>
      <c r="AT163" s="459" t="s">
        <v>240</v>
      </c>
      <c r="AU163" s="459" t="s">
        <v>81</v>
      </c>
      <c r="AY163" s="435" t="s">
        <v>238</v>
      </c>
      <c r="BE163" s="460">
        <f>IF(N163="základní",J163,0)</f>
        <v>0</v>
      </c>
      <c r="BF163" s="460">
        <f>IF(N163="snížená",J163,0)</f>
        <v>0</v>
      </c>
      <c r="BG163" s="460">
        <f>IF(N163="zákl. přenesená",J163,0)</f>
        <v>0</v>
      </c>
      <c r="BH163" s="460">
        <f>IF(N163="sníž. přenesená",J163,0)</f>
        <v>0</v>
      </c>
      <c r="BI163" s="460">
        <f>IF(N163="nulová",J163,0)</f>
        <v>0</v>
      </c>
      <c r="BJ163" s="435" t="s">
        <v>81</v>
      </c>
      <c r="BK163" s="460">
        <f>ROUND(I163*H163,2)</f>
        <v>0</v>
      </c>
      <c r="BL163" s="435" t="s">
        <v>665</v>
      </c>
      <c r="BM163" s="459" t="s">
        <v>1735</v>
      </c>
    </row>
    <row r="164" spans="1:65" s="197" customFormat="1">
      <c r="B164" s="196"/>
      <c r="D164" s="198" t="s">
        <v>248</v>
      </c>
      <c r="E164" s="199" t="s">
        <v>21</v>
      </c>
      <c r="F164" s="200" t="s">
        <v>1707</v>
      </c>
      <c r="H164" s="199" t="s">
        <v>21</v>
      </c>
      <c r="L164" s="196"/>
      <c r="M164" s="203"/>
      <c r="N164" s="204"/>
      <c r="O164" s="204"/>
      <c r="P164" s="204"/>
      <c r="Q164" s="204"/>
      <c r="R164" s="204"/>
      <c r="S164" s="204"/>
      <c r="T164" s="205"/>
      <c r="AT164" s="199" t="s">
        <v>248</v>
      </c>
      <c r="AU164" s="199" t="s">
        <v>81</v>
      </c>
      <c r="AV164" s="197" t="s">
        <v>81</v>
      </c>
      <c r="AW164" s="197" t="s">
        <v>34</v>
      </c>
      <c r="AX164" s="197" t="s">
        <v>73</v>
      </c>
      <c r="AY164" s="199" t="s">
        <v>238</v>
      </c>
    </row>
    <row r="165" spans="1:65" s="208" customFormat="1">
      <c r="B165" s="207"/>
      <c r="D165" s="198" t="s">
        <v>248</v>
      </c>
      <c r="E165" s="209" t="s">
        <v>21</v>
      </c>
      <c r="F165" s="210" t="s">
        <v>81</v>
      </c>
      <c r="H165" s="211">
        <v>1</v>
      </c>
      <c r="L165" s="207"/>
      <c r="M165" s="214"/>
      <c r="N165" s="215"/>
      <c r="O165" s="215"/>
      <c r="P165" s="215"/>
      <c r="Q165" s="215"/>
      <c r="R165" s="215"/>
      <c r="S165" s="215"/>
      <c r="T165" s="216"/>
      <c r="AT165" s="209" t="s">
        <v>248</v>
      </c>
      <c r="AU165" s="209" t="s">
        <v>81</v>
      </c>
      <c r="AV165" s="208" t="s">
        <v>83</v>
      </c>
      <c r="AW165" s="208" t="s">
        <v>34</v>
      </c>
      <c r="AX165" s="208" t="s">
        <v>81</v>
      </c>
      <c r="AY165" s="209" t="s">
        <v>238</v>
      </c>
    </row>
    <row r="166" spans="1:65" s="438" customFormat="1" ht="24.2" customHeight="1">
      <c r="A166" s="373"/>
      <c r="B166" s="38"/>
      <c r="C166" s="178" t="s">
        <v>406</v>
      </c>
      <c r="D166" s="178" t="s">
        <v>240</v>
      </c>
      <c r="E166" s="179" t="s">
        <v>1736</v>
      </c>
      <c r="F166" s="180" t="s">
        <v>2094</v>
      </c>
      <c r="G166" s="181" t="s">
        <v>363</v>
      </c>
      <c r="H166" s="182">
        <v>1</v>
      </c>
      <c r="I166" s="183"/>
      <c r="J166" s="184">
        <f>ROUND(I166*H166,2)</f>
        <v>0</v>
      </c>
      <c r="K166" s="180" t="s">
        <v>21</v>
      </c>
      <c r="L166" s="38"/>
      <c r="M166" s="458" t="s">
        <v>21</v>
      </c>
      <c r="N166" s="186" t="s">
        <v>44</v>
      </c>
      <c r="O166" s="67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73"/>
      <c r="V166" s="373"/>
      <c r="W166" s="373"/>
      <c r="X166" s="373"/>
      <c r="Y166" s="373"/>
      <c r="Z166" s="373"/>
      <c r="AA166" s="373"/>
      <c r="AB166" s="373"/>
      <c r="AC166" s="373"/>
      <c r="AD166" s="373"/>
      <c r="AE166" s="373"/>
      <c r="AR166" s="459" t="s">
        <v>665</v>
      </c>
      <c r="AT166" s="459" t="s">
        <v>240</v>
      </c>
      <c r="AU166" s="459" t="s">
        <v>81</v>
      </c>
      <c r="AY166" s="435" t="s">
        <v>238</v>
      </c>
      <c r="BE166" s="460">
        <f>IF(N166="základní",J166,0)</f>
        <v>0</v>
      </c>
      <c r="BF166" s="460">
        <f>IF(N166="snížená",J166,0)</f>
        <v>0</v>
      </c>
      <c r="BG166" s="460">
        <f>IF(N166="zákl. přenesená",J166,0)</f>
        <v>0</v>
      </c>
      <c r="BH166" s="460">
        <f>IF(N166="sníž. přenesená",J166,0)</f>
        <v>0</v>
      </c>
      <c r="BI166" s="460">
        <f>IF(N166="nulová",J166,0)</f>
        <v>0</v>
      </c>
      <c r="BJ166" s="435" t="s">
        <v>81</v>
      </c>
      <c r="BK166" s="460">
        <f>ROUND(I166*H166,2)</f>
        <v>0</v>
      </c>
      <c r="BL166" s="435" t="s">
        <v>665</v>
      </c>
      <c r="BM166" s="459" t="s">
        <v>1737</v>
      </c>
    </row>
    <row r="167" spans="1:65" s="197" customFormat="1">
      <c r="B167" s="196"/>
      <c r="D167" s="198" t="s">
        <v>248</v>
      </c>
      <c r="E167" s="199" t="s">
        <v>21</v>
      </c>
      <c r="F167" s="200" t="s">
        <v>1707</v>
      </c>
      <c r="H167" s="199" t="s">
        <v>21</v>
      </c>
      <c r="L167" s="196"/>
      <c r="M167" s="203"/>
      <c r="N167" s="204"/>
      <c r="O167" s="204"/>
      <c r="P167" s="204"/>
      <c r="Q167" s="204"/>
      <c r="R167" s="204"/>
      <c r="S167" s="204"/>
      <c r="T167" s="205"/>
      <c r="AT167" s="199" t="s">
        <v>248</v>
      </c>
      <c r="AU167" s="199" t="s">
        <v>81</v>
      </c>
      <c r="AV167" s="197" t="s">
        <v>81</v>
      </c>
      <c r="AW167" s="197" t="s">
        <v>34</v>
      </c>
      <c r="AX167" s="197" t="s">
        <v>73</v>
      </c>
      <c r="AY167" s="199" t="s">
        <v>238</v>
      </c>
    </row>
    <row r="168" spans="1:65" s="208" customFormat="1">
      <c r="B168" s="207"/>
      <c r="D168" s="198" t="s">
        <v>248</v>
      </c>
      <c r="E168" s="209" t="s">
        <v>21</v>
      </c>
      <c r="F168" s="210" t="s">
        <v>81</v>
      </c>
      <c r="H168" s="211">
        <v>1</v>
      </c>
      <c r="L168" s="207"/>
      <c r="M168" s="214"/>
      <c r="N168" s="215"/>
      <c r="O168" s="215"/>
      <c r="P168" s="215"/>
      <c r="Q168" s="215"/>
      <c r="R168" s="215"/>
      <c r="S168" s="215"/>
      <c r="T168" s="216"/>
      <c r="AT168" s="209" t="s">
        <v>248</v>
      </c>
      <c r="AU168" s="209" t="s">
        <v>81</v>
      </c>
      <c r="AV168" s="208" t="s">
        <v>83</v>
      </c>
      <c r="AW168" s="208" t="s">
        <v>34</v>
      </c>
      <c r="AX168" s="208" t="s">
        <v>81</v>
      </c>
      <c r="AY168" s="209" t="s">
        <v>238</v>
      </c>
    </row>
    <row r="169" spans="1:65" s="438" customFormat="1" ht="41.25" customHeight="1">
      <c r="A169" s="373"/>
      <c r="B169" s="38"/>
      <c r="C169" s="178" t="s">
        <v>413</v>
      </c>
      <c r="D169" s="178" t="s">
        <v>240</v>
      </c>
      <c r="E169" s="179" t="s">
        <v>1738</v>
      </c>
      <c r="F169" s="180" t="s">
        <v>2069</v>
      </c>
      <c r="G169" s="181" t="s">
        <v>363</v>
      </c>
      <c r="H169" s="182">
        <v>1</v>
      </c>
      <c r="I169" s="183"/>
      <c r="J169" s="184">
        <f>ROUND(I169*H169,2)</f>
        <v>0</v>
      </c>
      <c r="K169" s="180" t="s">
        <v>21</v>
      </c>
      <c r="L169" s="38"/>
      <c r="M169" s="461" t="s">
        <v>21</v>
      </c>
      <c r="N169" s="256" t="s">
        <v>44</v>
      </c>
      <c r="O169" s="257"/>
      <c r="P169" s="258">
        <f>O169*H169</f>
        <v>0</v>
      </c>
      <c r="Q169" s="258">
        <v>0</v>
      </c>
      <c r="R169" s="258">
        <f>Q169*H169</f>
        <v>0</v>
      </c>
      <c r="S169" s="258">
        <v>0</v>
      </c>
      <c r="T169" s="259">
        <f>S169*H169</f>
        <v>0</v>
      </c>
      <c r="U169" s="373"/>
      <c r="V169" s="373"/>
      <c r="W169" s="373"/>
      <c r="X169" s="373"/>
      <c r="Y169" s="373"/>
      <c r="Z169" s="373"/>
      <c r="AA169" s="373"/>
      <c r="AB169" s="373"/>
      <c r="AC169" s="373"/>
      <c r="AD169" s="373"/>
      <c r="AE169" s="373"/>
      <c r="AR169" s="459" t="s">
        <v>665</v>
      </c>
      <c r="AT169" s="459" t="s">
        <v>240</v>
      </c>
      <c r="AU169" s="459" t="s">
        <v>81</v>
      </c>
      <c r="AY169" s="435" t="s">
        <v>238</v>
      </c>
      <c r="BE169" s="460">
        <f>IF(N169="základní",J169,0)</f>
        <v>0</v>
      </c>
      <c r="BF169" s="460">
        <f>IF(N169="snížená",J169,0)</f>
        <v>0</v>
      </c>
      <c r="BG169" s="460">
        <f>IF(N169="zákl. přenesená",J169,0)</f>
        <v>0</v>
      </c>
      <c r="BH169" s="460">
        <f>IF(N169="sníž. přenesená",J169,0)</f>
        <v>0</v>
      </c>
      <c r="BI169" s="460">
        <f>IF(N169="nulová",J169,0)</f>
        <v>0</v>
      </c>
      <c r="BJ169" s="435" t="s">
        <v>81</v>
      </c>
      <c r="BK169" s="460">
        <f>ROUND(I169*H169,2)</f>
        <v>0</v>
      </c>
      <c r="BL169" s="435" t="s">
        <v>665</v>
      </c>
      <c r="BM169" s="459" t="s">
        <v>1739</v>
      </c>
    </row>
    <row r="170" spans="1:65" s="438" customFormat="1" ht="6.95" customHeight="1">
      <c r="A170" s="373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38"/>
      <c r="M170" s="373"/>
      <c r="O170" s="373"/>
      <c r="P170" s="373"/>
      <c r="Q170" s="373"/>
      <c r="R170" s="373"/>
      <c r="S170" s="373"/>
      <c r="T170" s="373"/>
      <c r="U170" s="373"/>
      <c r="V170" s="373"/>
      <c r="W170" s="373"/>
      <c r="X170" s="373"/>
      <c r="Y170" s="373"/>
      <c r="Z170" s="373"/>
      <c r="AA170" s="373"/>
      <c r="AB170" s="373"/>
      <c r="AC170" s="373"/>
      <c r="AD170" s="373"/>
      <c r="AE170" s="373"/>
    </row>
    <row r="186" spans="23:23">
      <c r="W186" s="463"/>
    </row>
  </sheetData>
  <sheetProtection algorithmName="SHA-512" hashValue="tacgmbXJbo00NtY/0A19N7uHXcjVMIa1dDdbLyywK1Hmf6XmY/f8vFRtABNKBQdZTEnIH11zah4kS6BpLuONpw==" saltValue="kIS5WFs09oQJ+vjSoq/OVw==" spinCount="100000" sheet="1" objects="1" scenarios="1" selectLockedCells="1"/>
  <autoFilter ref="C79:K169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9"/>
  <sheetViews>
    <sheetView showGridLines="0" topLeftCell="A92" zoomScale="130" zoomScaleNormal="130" workbookViewId="0">
      <selection activeCell="I102" sqref="I102"/>
    </sheetView>
  </sheetViews>
  <sheetFormatPr defaultRowHeight="11.25"/>
  <cols>
    <col min="1" max="1" width="8.33203125" style="367" customWidth="1"/>
    <col min="2" max="2" width="1.1640625" style="367" customWidth="1"/>
    <col min="3" max="3" width="4.1640625" style="367" customWidth="1"/>
    <col min="4" max="4" width="4.33203125" style="367" customWidth="1"/>
    <col min="5" max="5" width="17.1640625" style="367" customWidth="1"/>
    <col min="6" max="6" width="50.83203125" style="367" customWidth="1"/>
    <col min="7" max="7" width="7.5" style="367" customWidth="1"/>
    <col min="8" max="8" width="14" style="367" customWidth="1"/>
    <col min="9" max="9" width="15.83203125" style="367" customWidth="1"/>
    <col min="10" max="11" width="22.33203125" style="367" customWidth="1"/>
    <col min="12" max="12" width="9.33203125" style="367" customWidth="1"/>
    <col min="13" max="13" width="10.83203125" style="367" hidden="1" customWidth="1"/>
    <col min="14" max="14" width="9.33203125" style="367" hidden="1"/>
    <col min="15" max="20" width="14.1640625" style="367" hidden="1" customWidth="1"/>
    <col min="21" max="21" width="16.33203125" style="367" hidden="1" customWidth="1"/>
    <col min="22" max="22" width="12.33203125" style="367" customWidth="1"/>
    <col min="23" max="23" width="16.33203125" style="367" customWidth="1"/>
    <col min="24" max="24" width="12.33203125" style="367" customWidth="1"/>
    <col min="25" max="25" width="15" style="367" customWidth="1"/>
    <col min="26" max="26" width="11" style="367" customWidth="1"/>
    <col min="27" max="27" width="15" style="367" customWidth="1"/>
    <col min="28" max="28" width="16.33203125" style="367" customWidth="1"/>
    <col min="29" max="29" width="11" style="367" customWidth="1"/>
    <col min="30" max="30" width="15" style="367" customWidth="1"/>
    <col min="31" max="31" width="16.33203125" style="367" customWidth="1"/>
    <col min="32" max="43" width="9.33203125" style="367"/>
    <col min="44" max="65" width="9.33203125" style="367" hidden="1"/>
    <col min="66" max="16384" width="9.33203125" style="367"/>
  </cols>
  <sheetData>
    <row r="2" spans="1:46" ht="36.950000000000003" customHeight="1"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AT2" s="435" t="s">
        <v>99</v>
      </c>
    </row>
    <row r="3" spans="1:4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4"/>
      <c r="AT3" s="435" t="s">
        <v>83</v>
      </c>
    </row>
    <row r="4" spans="1:46" ht="24.95" customHeight="1">
      <c r="B4" s="24"/>
      <c r="D4" s="26" t="s">
        <v>108</v>
      </c>
      <c r="L4" s="24"/>
      <c r="M4" s="436" t="s">
        <v>10</v>
      </c>
      <c r="AT4" s="435" t="s">
        <v>4</v>
      </c>
    </row>
    <row r="5" spans="1:46" ht="6.95" customHeight="1">
      <c r="B5" s="24"/>
      <c r="L5" s="24"/>
    </row>
    <row r="6" spans="1:46" ht="12" customHeight="1">
      <c r="B6" s="24"/>
      <c r="D6" s="374" t="s">
        <v>16</v>
      </c>
      <c r="L6" s="24"/>
    </row>
    <row r="7" spans="1:46" ht="26.25" customHeight="1">
      <c r="B7" s="24"/>
      <c r="E7" s="417" t="str">
        <f>'Rekapitulace stavby'!K6</f>
        <v>Změna využití bytu školníka na speciálně pedagogické centrum a zateplení části objektu MŠ Parléřova</v>
      </c>
      <c r="F7" s="418"/>
      <c r="G7" s="418"/>
      <c r="H7" s="418"/>
      <c r="L7" s="24"/>
    </row>
    <row r="8" spans="1:46" s="438" customFormat="1" ht="12" customHeight="1">
      <c r="A8" s="373"/>
      <c r="B8" s="38"/>
      <c r="C8" s="373"/>
      <c r="D8" s="374" t="s">
        <v>122</v>
      </c>
      <c r="E8" s="373"/>
      <c r="F8" s="373"/>
      <c r="G8" s="373"/>
      <c r="H8" s="373"/>
      <c r="I8" s="373"/>
      <c r="J8" s="373"/>
      <c r="K8" s="373"/>
      <c r="L8" s="437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</row>
    <row r="9" spans="1:46" s="438" customFormat="1" ht="16.5" customHeight="1">
      <c r="A9" s="373"/>
      <c r="B9" s="38"/>
      <c r="C9" s="373"/>
      <c r="D9" s="373"/>
      <c r="E9" s="396" t="s">
        <v>1740</v>
      </c>
      <c r="F9" s="416"/>
      <c r="G9" s="416"/>
      <c r="H9" s="416"/>
      <c r="I9" s="373"/>
      <c r="J9" s="373"/>
      <c r="K9" s="373"/>
      <c r="L9" s="437"/>
      <c r="S9" s="373"/>
      <c r="T9" s="373"/>
      <c r="U9" s="373"/>
      <c r="V9" s="373"/>
      <c r="W9" s="373"/>
      <c r="X9" s="373"/>
      <c r="Y9" s="373"/>
      <c r="Z9" s="373"/>
      <c r="AA9" s="373"/>
      <c r="AB9" s="373"/>
      <c r="AC9" s="373"/>
      <c r="AD9" s="373"/>
      <c r="AE9" s="373"/>
    </row>
    <row r="10" spans="1:46" s="438" customFormat="1">
      <c r="A10" s="373"/>
      <c r="B10" s="38"/>
      <c r="C10" s="373"/>
      <c r="D10" s="373"/>
      <c r="E10" s="373"/>
      <c r="F10" s="373"/>
      <c r="G10" s="373"/>
      <c r="H10" s="373"/>
      <c r="I10" s="373"/>
      <c r="J10" s="373"/>
      <c r="K10" s="373"/>
      <c r="L10" s="437"/>
      <c r="S10" s="373"/>
      <c r="T10" s="373"/>
      <c r="U10" s="373"/>
      <c r="V10" s="373"/>
      <c r="W10" s="373"/>
      <c r="X10" s="373"/>
      <c r="Y10" s="373"/>
      <c r="Z10" s="373"/>
      <c r="AA10" s="373"/>
      <c r="AB10" s="373"/>
      <c r="AC10" s="373"/>
      <c r="AD10" s="373"/>
      <c r="AE10" s="373"/>
    </row>
    <row r="11" spans="1:46" s="438" customFormat="1" ht="12" customHeight="1">
      <c r="A11" s="373"/>
      <c r="B11" s="38"/>
      <c r="C11" s="373"/>
      <c r="D11" s="374" t="s">
        <v>18</v>
      </c>
      <c r="E11" s="373"/>
      <c r="F11" s="366" t="s">
        <v>100</v>
      </c>
      <c r="G11" s="373"/>
      <c r="H11" s="373"/>
      <c r="I11" s="374" t="s">
        <v>20</v>
      </c>
      <c r="J11" s="366" t="s">
        <v>21</v>
      </c>
      <c r="K11" s="373"/>
      <c r="L11" s="437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E11" s="373"/>
    </row>
    <row r="12" spans="1:46" s="438" customFormat="1" ht="12" customHeight="1">
      <c r="A12" s="373"/>
      <c r="B12" s="38"/>
      <c r="C12" s="373"/>
      <c r="D12" s="374" t="s">
        <v>22</v>
      </c>
      <c r="E12" s="373"/>
      <c r="F12" s="366" t="s">
        <v>1741</v>
      </c>
      <c r="G12" s="373"/>
      <c r="H12" s="373"/>
      <c r="I12" s="374" t="s">
        <v>24</v>
      </c>
      <c r="J12" s="372" t="str">
        <f>'Rekapitulace stavby'!AN8</f>
        <v>26. 3. 2024</v>
      </c>
      <c r="K12" s="373"/>
      <c r="L12" s="437"/>
      <c r="S12" s="373"/>
      <c r="T12" s="373"/>
      <c r="U12" s="373"/>
      <c r="V12" s="373"/>
      <c r="W12" s="373"/>
      <c r="X12" s="373"/>
      <c r="Y12" s="373"/>
      <c r="Z12" s="373"/>
      <c r="AA12" s="373"/>
      <c r="AB12" s="373"/>
      <c r="AC12" s="373"/>
      <c r="AD12" s="373"/>
      <c r="AE12" s="373"/>
    </row>
    <row r="13" spans="1:46" s="438" customFormat="1" ht="10.9" customHeight="1">
      <c r="A13" s="373"/>
      <c r="B13" s="38"/>
      <c r="C13" s="373"/>
      <c r="D13" s="373"/>
      <c r="E13" s="373"/>
      <c r="F13" s="373"/>
      <c r="G13" s="373"/>
      <c r="H13" s="373"/>
      <c r="I13" s="373"/>
      <c r="J13" s="373"/>
      <c r="K13" s="373"/>
      <c r="L13" s="437"/>
      <c r="S13" s="373"/>
      <c r="T13" s="373"/>
      <c r="U13" s="373"/>
      <c r="V13" s="373"/>
      <c r="W13" s="193"/>
      <c r="X13" s="373"/>
      <c r="Y13" s="373"/>
      <c r="Z13" s="373"/>
      <c r="AA13" s="373"/>
      <c r="AB13" s="373"/>
      <c r="AC13" s="373"/>
      <c r="AD13" s="373"/>
      <c r="AE13" s="373"/>
    </row>
    <row r="14" spans="1:46" s="438" customFormat="1" ht="12" customHeight="1">
      <c r="A14" s="373"/>
      <c r="B14" s="38"/>
      <c r="C14" s="373"/>
      <c r="D14" s="374" t="s">
        <v>26</v>
      </c>
      <c r="E14" s="373"/>
      <c r="F14" s="373"/>
      <c r="G14" s="373"/>
      <c r="H14" s="373"/>
      <c r="I14" s="374" t="s">
        <v>27</v>
      </c>
      <c r="J14" s="366" t="s">
        <v>21</v>
      </c>
      <c r="K14" s="373"/>
      <c r="L14" s="437"/>
      <c r="S14" s="373"/>
      <c r="T14" s="373"/>
      <c r="U14" s="373"/>
      <c r="V14" s="373"/>
      <c r="W14" s="373"/>
      <c r="X14" s="373"/>
      <c r="Y14" s="373"/>
      <c r="Z14" s="373"/>
      <c r="AA14" s="373"/>
      <c r="AB14" s="373"/>
      <c r="AC14" s="373"/>
      <c r="AD14" s="373"/>
      <c r="AE14" s="373"/>
    </row>
    <row r="15" spans="1:46" s="438" customFormat="1" ht="18" customHeight="1">
      <c r="A15" s="373"/>
      <c r="B15" s="38"/>
      <c r="C15" s="373"/>
      <c r="D15" s="373"/>
      <c r="E15" s="366" t="s">
        <v>28</v>
      </c>
      <c r="F15" s="373"/>
      <c r="G15" s="373"/>
      <c r="H15" s="373"/>
      <c r="I15" s="374" t="s">
        <v>29</v>
      </c>
      <c r="J15" s="366" t="s">
        <v>21</v>
      </c>
      <c r="K15" s="373"/>
      <c r="L15" s="437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73"/>
    </row>
    <row r="16" spans="1:46" s="438" customFormat="1" ht="6.95" customHeight="1">
      <c r="A16" s="373"/>
      <c r="B16" s="38"/>
      <c r="C16" s="373"/>
      <c r="D16" s="373"/>
      <c r="E16" s="373"/>
      <c r="F16" s="373"/>
      <c r="G16" s="373"/>
      <c r="H16" s="373"/>
      <c r="I16" s="373"/>
      <c r="J16" s="373"/>
      <c r="K16" s="373"/>
      <c r="L16" s="437"/>
      <c r="S16" s="373"/>
      <c r="T16" s="373"/>
      <c r="U16" s="373"/>
      <c r="V16" s="373"/>
      <c r="W16" s="373"/>
      <c r="X16" s="373"/>
      <c r="Y16" s="373"/>
      <c r="Z16" s="373"/>
      <c r="AA16" s="373"/>
      <c r="AB16" s="373"/>
      <c r="AC16" s="373"/>
      <c r="AD16" s="373"/>
      <c r="AE16" s="373"/>
    </row>
    <row r="17" spans="1:31" s="438" customFormat="1" ht="12" customHeight="1">
      <c r="A17" s="373"/>
      <c r="B17" s="38"/>
      <c r="C17" s="373"/>
      <c r="D17" s="374" t="s">
        <v>30</v>
      </c>
      <c r="E17" s="373"/>
      <c r="F17" s="373"/>
      <c r="G17" s="373"/>
      <c r="H17" s="373"/>
      <c r="I17" s="374" t="s">
        <v>27</v>
      </c>
      <c r="J17" s="375" t="str">
        <f>'Rekapitulace stavby'!AN13</f>
        <v>Vyplň údaj</v>
      </c>
      <c r="K17" s="373"/>
      <c r="L17" s="437"/>
      <c r="S17" s="373"/>
      <c r="T17" s="373"/>
      <c r="U17" s="373"/>
      <c r="V17" s="373"/>
      <c r="W17" s="373"/>
      <c r="X17" s="373"/>
      <c r="Y17" s="373"/>
      <c r="Z17" s="373"/>
      <c r="AA17" s="373"/>
      <c r="AB17" s="373"/>
      <c r="AC17" s="373"/>
      <c r="AD17" s="373"/>
      <c r="AE17" s="373"/>
    </row>
    <row r="18" spans="1:31" s="438" customFormat="1" ht="18" customHeight="1">
      <c r="A18" s="373"/>
      <c r="B18" s="38"/>
      <c r="C18" s="373"/>
      <c r="D18" s="373"/>
      <c r="E18" s="423" t="str">
        <f>'Rekapitulace stavby'!E14</f>
        <v>Vyplň údaj</v>
      </c>
      <c r="F18" s="462"/>
      <c r="G18" s="462"/>
      <c r="H18" s="462"/>
      <c r="I18" s="374" t="s">
        <v>29</v>
      </c>
      <c r="J18" s="375" t="str">
        <f>'Rekapitulace stavby'!AN14</f>
        <v>Vyplň údaj</v>
      </c>
      <c r="K18" s="373"/>
      <c r="L18" s="437"/>
      <c r="S18" s="373"/>
      <c r="T18" s="373"/>
      <c r="U18" s="373"/>
      <c r="V18" s="373"/>
      <c r="W18" s="373"/>
      <c r="X18" s="373"/>
      <c r="Y18" s="373"/>
      <c r="Z18" s="373"/>
      <c r="AA18" s="373"/>
      <c r="AB18" s="373"/>
      <c r="AC18" s="373"/>
      <c r="AD18" s="373"/>
      <c r="AE18" s="373"/>
    </row>
    <row r="19" spans="1:31" s="438" customFormat="1" ht="6.95" customHeight="1">
      <c r="A19" s="373"/>
      <c r="B19" s="38"/>
      <c r="C19" s="373"/>
      <c r="D19" s="373"/>
      <c r="E19" s="373"/>
      <c r="F19" s="373"/>
      <c r="G19" s="373"/>
      <c r="H19" s="373"/>
      <c r="I19" s="373"/>
      <c r="J19" s="373"/>
      <c r="K19" s="373"/>
      <c r="L19" s="437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</row>
    <row r="20" spans="1:31" s="438" customFormat="1" ht="12" customHeight="1">
      <c r="A20" s="373"/>
      <c r="B20" s="38"/>
      <c r="C20" s="373"/>
      <c r="D20" s="374" t="s">
        <v>32</v>
      </c>
      <c r="E20" s="373"/>
      <c r="F20" s="373"/>
      <c r="G20" s="373"/>
      <c r="H20" s="373"/>
      <c r="I20" s="374" t="s">
        <v>27</v>
      </c>
      <c r="J20" s="366" t="s">
        <v>1742</v>
      </c>
      <c r="K20" s="373"/>
      <c r="L20" s="437"/>
      <c r="S20" s="373"/>
      <c r="T20" s="373"/>
      <c r="U20" s="373"/>
      <c r="V20" s="373"/>
      <c r="W20" s="373"/>
      <c r="X20" s="373"/>
      <c r="Y20" s="373"/>
      <c r="Z20" s="373"/>
      <c r="AA20" s="373"/>
      <c r="AB20" s="373"/>
      <c r="AC20" s="373"/>
      <c r="AD20" s="373"/>
      <c r="AE20" s="373"/>
    </row>
    <row r="21" spans="1:31" s="438" customFormat="1" ht="18" customHeight="1">
      <c r="A21" s="373"/>
      <c r="B21" s="38"/>
      <c r="C21" s="373"/>
      <c r="D21" s="373"/>
      <c r="E21" s="366" t="s">
        <v>1743</v>
      </c>
      <c r="F21" s="373"/>
      <c r="G21" s="373"/>
      <c r="H21" s="373"/>
      <c r="I21" s="374" t="s">
        <v>29</v>
      </c>
      <c r="J21" s="366" t="s">
        <v>21</v>
      </c>
      <c r="K21" s="373"/>
      <c r="L21" s="437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</row>
    <row r="22" spans="1:31" s="438" customFormat="1" ht="6.95" customHeight="1">
      <c r="A22" s="373"/>
      <c r="B22" s="38"/>
      <c r="C22" s="373"/>
      <c r="D22" s="373"/>
      <c r="E22" s="373"/>
      <c r="F22" s="373"/>
      <c r="G22" s="373"/>
      <c r="H22" s="373"/>
      <c r="I22" s="373"/>
      <c r="J22" s="373"/>
      <c r="K22" s="373"/>
      <c r="L22" s="437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</row>
    <row r="23" spans="1:31" s="438" customFormat="1" ht="12" customHeight="1">
      <c r="A23" s="373"/>
      <c r="B23" s="38"/>
      <c r="C23" s="373"/>
      <c r="D23" s="374" t="s">
        <v>35</v>
      </c>
      <c r="E23" s="373"/>
      <c r="F23" s="373"/>
      <c r="G23" s="373"/>
      <c r="H23" s="373"/>
      <c r="I23" s="374" t="s">
        <v>27</v>
      </c>
      <c r="J23" s="366" t="s">
        <v>21</v>
      </c>
      <c r="K23" s="373"/>
      <c r="L23" s="437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</row>
    <row r="24" spans="1:31" s="438" customFormat="1" ht="18" customHeight="1">
      <c r="A24" s="373"/>
      <c r="B24" s="38"/>
      <c r="C24" s="373"/>
      <c r="D24" s="373"/>
      <c r="E24" s="366" t="s">
        <v>36</v>
      </c>
      <c r="F24" s="373"/>
      <c r="G24" s="373"/>
      <c r="H24" s="373"/>
      <c r="I24" s="374" t="s">
        <v>29</v>
      </c>
      <c r="J24" s="366" t="s">
        <v>21</v>
      </c>
      <c r="K24" s="373"/>
      <c r="L24" s="437"/>
      <c r="S24" s="373"/>
      <c r="T24" s="373"/>
      <c r="U24" s="373"/>
      <c r="V24" s="373"/>
      <c r="W24" s="373"/>
      <c r="X24" s="373"/>
      <c r="Y24" s="373"/>
      <c r="Z24" s="373"/>
      <c r="AA24" s="373"/>
      <c r="AB24" s="373"/>
      <c r="AC24" s="373"/>
      <c r="AD24" s="373"/>
      <c r="AE24" s="373"/>
    </row>
    <row r="25" spans="1:31" s="438" customFormat="1" ht="6.95" customHeight="1">
      <c r="A25" s="373"/>
      <c r="B25" s="38"/>
      <c r="C25" s="373"/>
      <c r="D25" s="373"/>
      <c r="E25" s="373"/>
      <c r="F25" s="373"/>
      <c r="G25" s="373"/>
      <c r="H25" s="373"/>
      <c r="I25" s="373"/>
      <c r="J25" s="373"/>
      <c r="K25" s="373"/>
      <c r="L25" s="437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</row>
    <row r="26" spans="1:31" s="438" customFormat="1" ht="12" customHeight="1">
      <c r="A26" s="373"/>
      <c r="B26" s="38"/>
      <c r="C26" s="373"/>
      <c r="D26" s="374" t="s">
        <v>37</v>
      </c>
      <c r="E26" s="373"/>
      <c r="F26" s="373"/>
      <c r="G26" s="373"/>
      <c r="H26" s="373"/>
      <c r="I26" s="373"/>
      <c r="J26" s="373"/>
      <c r="K26" s="373"/>
      <c r="L26" s="437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</row>
    <row r="27" spans="1:31" s="442" customFormat="1" ht="16.5" customHeight="1">
      <c r="A27" s="439"/>
      <c r="B27" s="440"/>
      <c r="C27" s="439"/>
      <c r="D27" s="439"/>
      <c r="E27" s="415" t="s">
        <v>21</v>
      </c>
      <c r="F27" s="415"/>
      <c r="G27" s="415"/>
      <c r="H27" s="415"/>
      <c r="I27" s="439"/>
      <c r="J27" s="439"/>
      <c r="K27" s="439"/>
      <c r="L27" s="441"/>
      <c r="S27" s="439"/>
      <c r="T27" s="439"/>
      <c r="U27" s="439"/>
      <c r="V27" s="439"/>
      <c r="W27" s="439"/>
      <c r="X27" s="439"/>
      <c r="Y27" s="439"/>
      <c r="Z27" s="439"/>
      <c r="AA27" s="439"/>
      <c r="AB27" s="439"/>
      <c r="AC27" s="439"/>
      <c r="AD27" s="439"/>
      <c r="AE27" s="439"/>
    </row>
    <row r="28" spans="1:31" s="438" customFormat="1" ht="6.95" customHeight="1">
      <c r="A28" s="373"/>
      <c r="B28" s="38"/>
      <c r="C28" s="373"/>
      <c r="D28" s="373"/>
      <c r="E28" s="373"/>
      <c r="F28" s="373"/>
      <c r="G28" s="373"/>
      <c r="H28" s="373"/>
      <c r="I28" s="373"/>
      <c r="J28" s="373"/>
      <c r="K28" s="373"/>
      <c r="L28" s="437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</row>
    <row r="29" spans="1:31" s="438" customFormat="1" ht="6.95" customHeight="1">
      <c r="A29" s="373"/>
      <c r="B29" s="38"/>
      <c r="C29" s="373"/>
      <c r="D29" s="75"/>
      <c r="E29" s="75"/>
      <c r="F29" s="75"/>
      <c r="G29" s="75"/>
      <c r="H29" s="75"/>
      <c r="I29" s="75"/>
      <c r="J29" s="75"/>
      <c r="K29" s="75"/>
      <c r="L29" s="437"/>
      <c r="S29" s="373"/>
      <c r="T29" s="373"/>
      <c r="U29" s="373"/>
      <c r="V29" s="373"/>
      <c r="W29" s="373"/>
      <c r="X29" s="373"/>
      <c r="Y29" s="373"/>
      <c r="Z29" s="373"/>
      <c r="AA29" s="373"/>
      <c r="AB29" s="373"/>
      <c r="AC29" s="373"/>
      <c r="AD29" s="373"/>
      <c r="AE29" s="373"/>
    </row>
    <row r="30" spans="1:31" s="438" customFormat="1" ht="25.35" customHeight="1">
      <c r="A30" s="373"/>
      <c r="B30" s="38"/>
      <c r="C30" s="373"/>
      <c r="D30" s="443" t="s">
        <v>39</v>
      </c>
      <c r="E30" s="373"/>
      <c r="F30" s="373"/>
      <c r="G30" s="373"/>
      <c r="H30" s="373"/>
      <c r="I30" s="373"/>
      <c r="J30" s="371">
        <f>ROUND(J84, 2)</f>
        <v>0</v>
      </c>
      <c r="K30" s="373"/>
      <c r="L30" s="437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</row>
    <row r="31" spans="1:31" s="438" customFormat="1" ht="6.95" customHeight="1">
      <c r="A31" s="373"/>
      <c r="B31" s="38"/>
      <c r="C31" s="373"/>
      <c r="D31" s="75"/>
      <c r="E31" s="75"/>
      <c r="F31" s="75"/>
      <c r="G31" s="75"/>
      <c r="H31" s="75"/>
      <c r="I31" s="75"/>
      <c r="J31" s="75"/>
      <c r="K31" s="75"/>
      <c r="L31" s="437"/>
      <c r="S31" s="373"/>
      <c r="T31" s="373"/>
      <c r="U31" s="373"/>
      <c r="V31" s="373"/>
      <c r="W31" s="373"/>
      <c r="X31" s="373"/>
      <c r="Y31" s="373"/>
      <c r="Z31" s="373"/>
      <c r="AA31" s="373"/>
      <c r="AB31" s="373"/>
      <c r="AC31" s="373"/>
      <c r="AD31" s="373"/>
      <c r="AE31" s="373"/>
    </row>
    <row r="32" spans="1:31" s="438" customFormat="1" ht="14.45" customHeight="1">
      <c r="A32" s="373"/>
      <c r="B32" s="38"/>
      <c r="C32" s="373"/>
      <c r="D32" s="373"/>
      <c r="E32" s="373"/>
      <c r="F32" s="370" t="s">
        <v>41</v>
      </c>
      <c r="G32" s="373"/>
      <c r="H32" s="373"/>
      <c r="I32" s="370" t="s">
        <v>40</v>
      </c>
      <c r="J32" s="370" t="s">
        <v>42</v>
      </c>
      <c r="K32" s="373"/>
      <c r="L32" s="437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</row>
    <row r="33" spans="1:31" s="438" customFormat="1" ht="14.45" customHeight="1">
      <c r="A33" s="373"/>
      <c r="B33" s="38"/>
      <c r="C33" s="373"/>
      <c r="D33" s="444" t="s">
        <v>43</v>
      </c>
      <c r="E33" s="374" t="s">
        <v>44</v>
      </c>
      <c r="F33" s="445">
        <f>ROUND((SUM(BE84:BE108)),  2)</f>
        <v>0</v>
      </c>
      <c r="G33" s="373"/>
      <c r="H33" s="373"/>
      <c r="I33" s="446">
        <v>0.21</v>
      </c>
      <c r="J33" s="445">
        <f>ROUND(((SUM(BE84:BE108))*I33),  2)</f>
        <v>0</v>
      </c>
      <c r="K33" s="373"/>
      <c r="L33" s="437"/>
      <c r="S33" s="373"/>
      <c r="T33" s="373"/>
      <c r="U33" s="373"/>
      <c r="V33" s="373"/>
      <c r="W33" s="373"/>
      <c r="X33" s="373"/>
      <c r="Y33" s="373"/>
      <c r="Z33" s="373"/>
      <c r="AA33" s="373"/>
      <c r="AB33" s="373"/>
      <c r="AC33" s="373"/>
      <c r="AD33" s="373"/>
      <c r="AE33" s="373"/>
    </row>
    <row r="34" spans="1:31" s="438" customFormat="1" ht="14.45" customHeight="1">
      <c r="A34" s="373"/>
      <c r="B34" s="38"/>
      <c r="C34" s="373"/>
      <c r="D34" s="373"/>
      <c r="E34" s="374" t="s">
        <v>45</v>
      </c>
      <c r="F34" s="445">
        <f>ROUND((SUM(BF84:BF108)),  2)</f>
        <v>0</v>
      </c>
      <c r="G34" s="373"/>
      <c r="H34" s="373"/>
      <c r="I34" s="446">
        <v>0.15</v>
      </c>
      <c r="J34" s="445">
        <f>ROUND(((SUM(BF84:BF108))*I34),  2)</f>
        <v>0</v>
      </c>
      <c r="K34" s="373"/>
      <c r="L34" s="437"/>
      <c r="S34" s="373"/>
      <c r="T34" s="373"/>
      <c r="U34" s="373"/>
      <c r="V34" s="373"/>
      <c r="W34" s="373"/>
      <c r="X34" s="373"/>
      <c r="Y34" s="373"/>
      <c r="Z34" s="373"/>
      <c r="AA34" s="373"/>
      <c r="AB34" s="373"/>
      <c r="AC34" s="373"/>
      <c r="AD34" s="373"/>
      <c r="AE34" s="373"/>
    </row>
    <row r="35" spans="1:31" s="438" customFormat="1" ht="14.45" hidden="1" customHeight="1">
      <c r="A35" s="373"/>
      <c r="B35" s="38"/>
      <c r="C35" s="373"/>
      <c r="D35" s="373"/>
      <c r="E35" s="374" t="s">
        <v>46</v>
      </c>
      <c r="F35" s="445">
        <f>ROUND((SUM(BG84:BG108)),  2)</f>
        <v>0</v>
      </c>
      <c r="G35" s="373"/>
      <c r="H35" s="373"/>
      <c r="I35" s="446">
        <v>0.21</v>
      </c>
      <c r="J35" s="445">
        <f>0</f>
        <v>0</v>
      </c>
      <c r="K35" s="373"/>
      <c r="L35" s="437"/>
      <c r="S35" s="373"/>
      <c r="T35" s="373"/>
      <c r="U35" s="373"/>
      <c r="V35" s="373"/>
      <c r="W35" s="373"/>
      <c r="X35" s="373"/>
      <c r="Y35" s="373"/>
      <c r="Z35" s="373"/>
      <c r="AA35" s="373"/>
      <c r="AB35" s="373"/>
      <c r="AC35" s="373"/>
      <c r="AD35" s="373"/>
      <c r="AE35" s="373"/>
    </row>
    <row r="36" spans="1:31" s="438" customFormat="1" ht="14.45" hidden="1" customHeight="1">
      <c r="A36" s="373"/>
      <c r="B36" s="38"/>
      <c r="C36" s="373"/>
      <c r="D36" s="373"/>
      <c r="E36" s="374" t="s">
        <v>47</v>
      </c>
      <c r="F36" s="445">
        <f>ROUND((SUM(BH84:BH108)),  2)</f>
        <v>0</v>
      </c>
      <c r="G36" s="373"/>
      <c r="H36" s="373"/>
      <c r="I36" s="446">
        <v>0.15</v>
      </c>
      <c r="J36" s="445">
        <f>0</f>
        <v>0</v>
      </c>
      <c r="K36" s="373"/>
      <c r="L36" s="437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</row>
    <row r="37" spans="1:31" s="438" customFormat="1" ht="14.45" hidden="1" customHeight="1">
      <c r="A37" s="373"/>
      <c r="B37" s="38"/>
      <c r="C37" s="373"/>
      <c r="D37" s="373"/>
      <c r="E37" s="374" t="s">
        <v>48</v>
      </c>
      <c r="F37" s="445">
        <f>ROUND((SUM(BI84:BI108)),  2)</f>
        <v>0</v>
      </c>
      <c r="G37" s="373"/>
      <c r="H37" s="373"/>
      <c r="I37" s="446">
        <v>0</v>
      </c>
      <c r="J37" s="445">
        <f>0</f>
        <v>0</v>
      </c>
      <c r="K37" s="373"/>
      <c r="L37" s="437"/>
      <c r="S37" s="373"/>
      <c r="T37" s="373"/>
      <c r="U37" s="373"/>
      <c r="V37" s="373"/>
      <c r="W37" s="373"/>
      <c r="X37" s="373"/>
      <c r="Y37" s="373"/>
      <c r="Z37" s="373"/>
      <c r="AA37" s="373"/>
      <c r="AB37" s="373"/>
      <c r="AC37" s="373"/>
      <c r="AD37" s="373"/>
      <c r="AE37" s="373"/>
    </row>
    <row r="38" spans="1:31" s="438" customFormat="1" ht="6.95" customHeight="1">
      <c r="A38" s="373"/>
      <c r="B38" s="38"/>
      <c r="C38" s="373"/>
      <c r="D38" s="373"/>
      <c r="E38" s="373"/>
      <c r="F38" s="373"/>
      <c r="G38" s="373"/>
      <c r="H38" s="373"/>
      <c r="I38" s="373"/>
      <c r="J38" s="373"/>
      <c r="K38" s="373"/>
      <c r="L38" s="437"/>
      <c r="S38" s="373"/>
      <c r="T38" s="373"/>
      <c r="U38" s="373"/>
      <c r="V38" s="373"/>
      <c r="W38" s="373"/>
      <c r="X38" s="373"/>
      <c r="Y38" s="373"/>
      <c r="Z38" s="373"/>
      <c r="AA38" s="373"/>
      <c r="AB38" s="373"/>
      <c r="AC38" s="373"/>
      <c r="AD38" s="373"/>
      <c r="AE38" s="373"/>
    </row>
    <row r="39" spans="1:31" s="438" customFormat="1" ht="25.35" customHeight="1">
      <c r="A39" s="373"/>
      <c r="B39" s="38"/>
      <c r="C39" s="136"/>
      <c r="D39" s="447" t="s">
        <v>49</v>
      </c>
      <c r="E39" s="69"/>
      <c r="F39" s="69"/>
      <c r="G39" s="448" t="s">
        <v>50</v>
      </c>
      <c r="H39" s="449" t="s">
        <v>51</v>
      </c>
      <c r="I39" s="69"/>
      <c r="J39" s="450">
        <f>SUM(J30:J37)</f>
        <v>0</v>
      </c>
      <c r="K39" s="451"/>
      <c r="L39" s="437"/>
      <c r="S39" s="373"/>
      <c r="T39" s="373"/>
      <c r="U39" s="373"/>
      <c r="V39" s="373"/>
      <c r="W39" s="373"/>
      <c r="X39" s="373"/>
      <c r="Y39" s="373"/>
      <c r="Z39" s="373"/>
      <c r="AA39" s="373"/>
      <c r="AB39" s="373"/>
      <c r="AC39" s="373"/>
      <c r="AD39" s="373"/>
      <c r="AE39" s="373"/>
    </row>
    <row r="40" spans="1:31" s="438" customFormat="1" ht="14.45" customHeight="1">
      <c r="A40" s="373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437"/>
      <c r="S40" s="373"/>
      <c r="T40" s="373"/>
      <c r="U40" s="373"/>
      <c r="V40" s="373"/>
      <c r="W40" s="373"/>
      <c r="X40" s="373"/>
      <c r="Y40" s="373"/>
      <c r="Z40" s="373"/>
      <c r="AA40" s="373"/>
      <c r="AB40" s="373"/>
      <c r="AC40" s="373"/>
      <c r="AD40" s="373"/>
      <c r="AE40" s="373"/>
    </row>
    <row r="44" spans="1:31" s="438" customFormat="1" ht="6.95" customHeight="1">
      <c r="A44" s="373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437"/>
      <c r="S44" s="373"/>
      <c r="T44" s="373"/>
      <c r="U44" s="373"/>
      <c r="V44" s="373"/>
      <c r="W44" s="373"/>
      <c r="X44" s="373"/>
      <c r="Y44" s="373"/>
      <c r="Z44" s="373"/>
      <c r="AA44" s="373"/>
      <c r="AB44" s="373"/>
      <c r="AC44" s="373"/>
      <c r="AD44" s="373"/>
      <c r="AE44" s="373"/>
    </row>
    <row r="45" spans="1:31" s="438" customFormat="1" ht="24.95" customHeight="1">
      <c r="A45" s="373"/>
      <c r="B45" s="38"/>
      <c r="C45" s="26" t="s">
        <v>199</v>
      </c>
      <c r="D45" s="373"/>
      <c r="E45" s="373"/>
      <c r="F45" s="373"/>
      <c r="G45" s="373"/>
      <c r="H45" s="373"/>
      <c r="I45" s="373"/>
      <c r="J45" s="373"/>
      <c r="K45" s="373"/>
      <c r="L45" s="437"/>
      <c r="S45" s="373"/>
      <c r="T45" s="373"/>
      <c r="U45" s="373"/>
      <c r="V45" s="373"/>
      <c r="W45" s="373"/>
      <c r="X45" s="373"/>
      <c r="Y45" s="373"/>
      <c r="Z45" s="373"/>
      <c r="AA45" s="373"/>
      <c r="AB45" s="373"/>
      <c r="AC45" s="373"/>
      <c r="AD45" s="373"/>
      <c r="AE45" s="373"/>
    </row>
    <row r="46" spans="1:31" s="438" customFormat="1" ht="6.95" customHeight="1">
      <c r="A46" s="373"/>
      <c r="B46" s="38"/>
      <c r="C46" s="373"/>
      <c r="D46" s="373"/>
      <c r="E46" s="373"/>
      <c r="F46" s="373"/>
      <c r="G46" s="373"/>
      <c r="H46" s="373"/>
      <c r="I46" s="373"/>
      <c r="J46" s="373"/>
      <c r="K46" s="373"/>
      <c r="L46" s="437"/>
      <c r="S46" s="373"/>
      <c r="T46" s="373"/>
      <c r="U46" s="373"/>
      <c r="V46" s="373"/>
      <c r="W46" s="373"/>
      <c r="X46" s="373"/>
      <c r="Y46" s="373"/>
      <c r="Z46" s="373"/>
      <c r="AA46" s="373"/>
      <c r="AB46" s="373"/>
      <c r="AC46" s="373"/>
      <c r="AD46" s="373"/>
      <c r="AE46" s="373"/>
    </row>
    <row r="47" spans="1:31" s="438" customFormat="1" ht="12" customHeight="1">
      <c r="A47" s="373"/>
      <c r="B47" s="38"/>
      <c r="C47" s="374" t="s">
        <v>16</v>
      </c>
      <c r="D47" s="373"/>
      <c r="E47" s="373"/>
      <c r="F47" s="373"/>
      <c r="G47" s="373"/>
      <c r="H47" s="373"/>
      <c r="I47" s="373"/>
      <c r="J47" s="373"/>
      <c r="K47" s="373"/>
      <c r="L47" s="437"/>
      <c r="S47" s="373"/>
      <c r="T47" s="373"/>
      <c r="U47" s="373"/>
      <c r="V47" s="373"/>
      <c r="W47" s="373"/>
      <c r="X47" s="373"/>
      <c r="Y47" s="373"/>
      <c r="Z47" s="373"/>
      <c r="AA47" s="373"/>
      <c r="AB47" s="373"/>
      <c r="AC47" s="373"/>
      <c r="AD47" s="373"/>
      <c r="AE47" s="373"/>
    </row>
    <row r="48" spans="1:31" s="438" customFormat="1" ht="26.25" customHeight="1">
      <c r="A48" s="373"/>
      <c r="B48" s="38"/>
      <c r="C48" s="373"/>
      <c r="D48" s="373"/>
      <c r="E48" s="417" t="str">
        <f>E7</f>
        <v>Změna využití bytu školníka na speciálně pedagogické centrum a zateplení části objektu MŠ Parléřova</v>
      </c>
      <c r="F48" s="418"/>
      <c r="G48" s="418"/>
      <c r="H48" s="418"/>
      <c r="I48" s="373"/>
      <c r="J48" s="373"/>
      <c r="K48" s="373"/>
      <c r="L48" s="437"/>
      <c r="S48" s="373"/>
      <c r="T48" s="373"/>
      <c r="U48" s="373"/>
      <c r="V48" s="373"/>
      <c r="W48" s="373"/>
      <c r="X48" s="373"/>
      <c r="Y48" s="373"/>
      <c r="Z48" s="373"/>
      <c r="AA48" s="373"/>
      <c r="AB48" s="373"/>
      <c r="AC48" s="373"/>
      <c r="AD48" s="373"/>
      <c r="AE48" s="373"/>
    </row>
    <row r="49" spans="1:47" s="438" customFormat="1" ht="12" customHeight="1">
      <c r="A49" s="373"/>
      <c r="B49" s="38"/>
      <c r="C49" s="374" t="s">
        <v>122</v>
      </c>
      <c r="D49" s="373"/>
      <c r="E49" s="373"/>
      <c r="F49" s="373"/>
      <c r="G49" s="373"/>
      <c r="H49" s="373"/>
      <c r="I49" s="373"/>
      <c r="J49" s="373"/>
      <c r="K49" s="373"/>
      <c r="L49" s="437"/>
      <c r="S49" s="373"/>
      <c r="T49" s="373"/>
      <c r="U49" s="373"/>
      <c r="V49" s="373"/>
      <c r="W49" s="373"/>
      <c r="X49" s="373"/>
      <c r="Y49" s="373"/>
      <c r="Z49" s="373"/>
      <c r="AA49" s="373"/>
      <c r="AB49" s="373"/>
      <c r="AC49" s="373"/>
      <c r="AD49" s="373"/>
      <c r="AE49" s="373"/>
    </row>
    <row r="50" spans="1:47" s="438" customFormat="1" ht="16.5" customHeight="1">
      <c r="A50" s="373"/>
      <c r="B50" s="38"/>
      <c r="C50" s="373"/>
      <c r="D50" s="373"/>
      <c r="E50" s="396" t="str">
        <f>E9</f>
        <v>VRN - Vedlejší a ostatní rozpočtové náklady</v>
      </c>
      <c r="F50" s="416"/>
      <c r="G50" s="416"/>
      <c r="H50" s="416"/>
      <c r="I50" s="373"/>
      <c r="J50" s="373"/>
      <c r="K50" s="373"/>
      <c r="L50" s="437"/>
      <c r="S50" s="373"/>
      <c r="T50" s="373"/>
      <c r="U50" s="373"/>
      <c r="V50" s="373"/>
      <c r="W50" s="373"/>
      <c r="X50" s="373"/>
      <c r="Y50" s="373"/>
      <c r="Z50" s="373"/>
      <c r="AA50" s="373"/>
      <c r="AB50" s="373"/>
      <c r="AC50" s="373"/>
      <c r="AD50" s="373"/>
      <c r="AE50" s="373"/>
    </row>
    <row r="51" spans="1:47" s="438" customFormat="1" ht="6.95" customHeight="1">
      <c r="A51" s="373"/>
      <c r="B51" s="38"/>
      <c r="C51" s="373"/>
      <c r="D51" s="373"/>
      <c r="E51" s="373"/>
      <c r="F51" s="373"/>
      <c r="G51" s="373"/>
      <c r="H51" s="373"/>
      <c r="I51" s="373"/>
      <c r="J51" s="373"/>
      <c r="K51" s="373"/>
      <c r="L51" s="437"/>
      <c r="S51" s="373"/>
      <c r="T51" s="373"/>
      <c r="U51" s="373"/>
      <c r="V51" s="373"/>
      <c r="W51" s="373"/>
      <c r="X51" s="373"/>
      <c r="Y51" s="373"/>
      <c r="Z51" s="373"/>
      <c r="AA51" s="373"/>
      <c r="AB51" s="373"/>
      <c r="AC51" s="373"/>
      <c r="AD51" s="373"/>
      <c r="AE51" s="373"/>
    </row>
    <row r="52" spans="1:47" s="438" customFormat="1" ht="12" customHeight="1">
      <c r="A52" s="373"/>
      <c r="B52" s="38"/>
      <c r="C52" s="374" t="s">
        <v>22</v>
      </c>
      <c r="D52" s="373"/>
      <c r="E52" s="373"/>
      <c r="F52" s="366" t="str">
        <f>F12</f>
        <v>Terronská 20/200, Praha 6</v>
      </c>
      <c r="G52" s="373"/>
      <c r="H52" s="373"/>
      <c r="I52" s="374" t="s">
        <v>24</v>
      </c>
      <c r="J52" s="372" t="str">
        <f>IF(J12="","",J12)</f>
        <v>26. 3. 2024</v>
      </c>
      <c r="K52" s="373"/>
      <c r="L52" s="437"/>
      <c r="S52" s="373"/>
      <c r="T52" s="373"/>
      <c r="U52" s="373"/>
      <c r="V52" s="373"/>
      <c r="W52" s="373"/>
      <c r="X52" s="373"/>
      <c r="Y52" s="373"/>
      <c r="Z52" s="373"/>
      <c r="AA52" s="373"/>
      <c r="AB52" s="373"/>
      <c r="AC52" s="373"/>
      <c r="AD52" s="373"/>
      <c r="AE52" s="373"/>
    </row>
    <row r="53" spans="1:47" s="438" customFormat="1" ht="6.95" customHeight="1">
      <c r="A53" s="373"/>
      <c r="B53" s="38"/>
      <c r="C53" s="373"/>
      <c r="D53" s="373"/>
      <c r="E53" s="373"/>
      <c r="F53" s="373"/>
      <c r="G53" s="373"/>
      <c r="H53" s="373"/>
      <c r="I53" s="373"/>
      <c r="J53" s="373"/>
      <c r="K53" s="373"/>
      <c r="L53" s="437"/>
      <c r="S53" s="373"/>
      <c r="T53" s="373"/>
      <c r="U53" s="373"/>
      <c r="V53" s="373"/>
      <c r="W53" s="373"/>
      <c r="X53" s="373"/>
      <c r="Y53" s="373"/>
      <c r="Z53" s="373"/>
      <c r="AA53" s="373"/>
      <c r="AB53" s="373"/>
      <c r="AC53" s="373"/>
      <c r="AD53" s="373"/>
      <c r="AE53" s="373"/>
    </row>
    <row r="54" spans="1:47" s="438" customFormat="1" ht="40.15" customHeight="1">
      <c r="A54" s="373"/>
      <c r="B54" s="38"/>
      <c r="C54" s="374" t="s">
        <v>26</v>
      </c>
      <c r="D54" s="373"/>
      <c r="E54" s="373"/>
      <c r="F54" s="366" t="str">
        <f>E15</f>
        <v>ÚMČ Praha 6 - Odbor školství a kultury</v>
      </c>
      <c r="G54" s="373"/>
      <c r="H54" s="373"/>
      <c r="I54" s="374" t="s">
        <v>32</v>
      </c>
      <c r="J54" s="369" t="str">
        <f>E21</f>
        <v>AVEK s.r.o., Prosecká 683/115, 190 00 Praha 9</v>
      </c>
      <c r="K54" s="373"/>
      <c r="L54" s="437"/>
      <c r="S54" s="373"/>
      <c r="T54" s="373"/>
      <c r="U54" s="373"/>
      <c r="V54" s="373"/>
      <c r="W54" s="373"/>
      <c r="X54" s="373"/>
      <c r="Y54" s="373"/>
      <c r="Z54" s="373"/>
      <c r="AA54" s="373"/>
      <c r="AB54" s="373"/>
      <c r="AC54" s="373"/>
      <c r="AD54" s="373"/>
      <c r="AE54" s="373"/>
    </row>
    <row r="55" spans="1:47" s="438" customFormat="1" ht="40.15" customHeight="1">
      <c r="A55" s="373"/>
      <c r="B55" s="38"/>
      <c r="C55" s="374" t="s">
        <v>30</v>
      </c>
      <c r="D55" s="373"/>
      <c r="E55" s="373"/>
      <c r="F55" s="366" t="str">
        <f>IF(E18="","",E18)</f>
        <v>Vyplň údaj</v>
      </c>
      <c r="G55" s="373"/>
      <c r="H55" s="373"/>
      <c r="I55" s="374" t="s">
        <v>35</v>
      </c>
      <c r="J55" s="369" t="str">
        <f>E24</f>
        <v>Tomáš Vašek, Sněhurčina 710, 460 15 Liberec 15</v>
      </c>
      <c r="K55" s="373"/>
      <c r="L55" s="437"/>
      <c r="S55" s="373"/>
      <c r="T55" s="373"/>
      <c r="U55" s="373"/>
      <c r="V55" s="373"/>
      <c r="W55" s="373"/>
      <c r="X55" s="373"/>
      <c r="Y55" s="373"/>
      <c r="Z55" s="373"/>
      <c r="AA55" s="373"/>
      <c r="AB55" s="373"/>
      <c r="AC55" s="373"/>
      <c r="AD55" s="373"/>
      <c r="AE55" s="373"/>
    </row>
    <row r="56" spans="1:47" s="438" customFormat="1" ht="10.35" customHeight="1">
      <c r="A56" s="373"/>
      <c r="B56" s="38"/>
      <c r="C56" s="373"/>
      <c r="D56" s="373"/>
      <c r="E56" s="373"/>
      <c r="F56" s="373"/>
      <c r="G56" s="373"/>
      <c r="H56" s="373"/>
      <c r="I56" s="373"/>
      <c r="J56" s="373"/>
      <c r="K56" s="373"/>
      <c r="L56" s="437"/>
      <c r="S56" s="373"/>
      <c r="T56" s="373"/>
      <c r="U56" s="373"/>
      <c r="V56" s="373"/>
      <c r="W56" s="373"/>
      <c r="X56" s="373"/>
      <c r="Y56" s="373"/>
      <c r="Z56" s="373"/>
      <c r="AA56" s="373"/>
      <c r="AB56" s="373"/>
      <c r="AC56" s="373"/>
      <c r="AD56" s="373"/>
      <c r="AE56" s="373"/>
    </row>
    <row r="57" spans="1:47" s="438" customFormat="1" ht="29.25" customHeight="1">
      <c r="A57" s="373"/>
      <c r="B57" s="38"/>
      <c r="C57" s="135" t="s">
        <v>200</v>
      </c>
      <c r="D57" s="136"/>
      <c r="E57" s="136"/>
      <c r="F57" s="136"/>
      <c r="G57" s="136"/>
      <c r="H57" s="136"/>
      <c r="I57" s="136"/>
      <c r="J57" s="137" t="s">
        <v>201</v>
      </c>
      <c r="K57" s="136"/>
      <c r="L57" s="437"/>
      <c r="S57" s="373"/>
      <c r="T57" s="373"/>
      <c r="U57" s="373"/>
      <c r="V57" s="373"/>
      <c r="W57" s="373"/>
      <c r="X57" s="373"/>
      <c r="Y57" s="373"/>
      <c r="Z57" s="373"/>
      <c r="AA57" s="373"/>
      <c r="AB57" s="373"/>
      <c r="AC57" s="373"/>
      <c r="AD57" s="373"/>
      <c r="AE57" s="373"/>
    </row>
    <row r="58" spans="1:47" s="438" customFormat="1" ht="10.35" customHeight="1">
      <c r="A58" s="373"/>
      <c r="B58" s="38"/>
      <c r="C58" s="373"/>
      <c r="D58" s="373"/>
      <c r="E58" s="373"/>
      <c r="F58" s="373"/>
      <c r="G58" s="373"/>
      <c r="H58" s="373"/>
      <c r="I58" s="373"/>
      <c r="J58" s="373"/>
      <c r="K58" s="373"/>
      <c r="L58" s="437"/>
      <c r="S58" s="373"/>
      <c r="T58" s="373"/>
      <c r="U58" s="373"/>
      <c r="V58" s="373"/>
      <c r="W58" s="373"/>
      <c r="X58" s="373"/>
      <c r="Y58" s="373"/>
      <c r="Z58" s="373"/>
      <c r="AA58" s="373"/>
      <c r="AB58" s="373"/>
      <c r="AC58" s="373"/>
      <c r="AD58" s="373"/>
      <c r="AE58" s="373"/>
    </row>
    <row r="59" spans="1:47" s="438" customFormat="1" ht="22.9" customHeight="1">
      <c r="A59" s="373"/>
      <c r="B59" s="38"/>
      <c r="C59" s="138" t="s">
        <v>71</v>
      </c>
      <c r="D59" s="373"/>
      <c r="E59" s="373"/>
      <c r="F59" s="373"/>
      <c r="G59" s="373"/>
      <c r="H59" s="373"/>
      <c r="I59" s="373"/>
      <c r="J59" s="371">
        <f>J84</f>
        <v>0</v>
      </c>
      <c r="K59" s="373"/>
      <c r="L59" s="437"/>
      <c r="S59" s="373"/>
      <c r="T59" s="373"/>
      <c r="U59" s="373"/>
      <c r="V59" s="373"/>
      <c r="W59" s="373"/>
      <c r="X59" s="373"/>
      <c r="Y59" s="373"/>
      <c r="Z59" s="373"/>
      <c r="AA59" s="373"/>
      <c r="AB59" s="373"/>
      <c r="AC59" s="373"/>
      <c r="AD59" s="373"/>
      <c r="AE59" s="373"/>
      <c r="AU59" s="435" t="s">
        <v>202</v>
      </c>
    </row>
    <row r="60" spans="1:47" s="140" customFormat="1" ht="24.95" customHeight="1">
      <c r="B60" s="139"/>
      <c r="D60" s="141" t="s">
        <v>1744</v>
      </c>
      <c r="E60" s="142"/>
      <c r="F60" s="142"/>
      <c r="G60" s="142"/>
      <c r="H60" s="142"/>
      <c r="I60" s="142"/>
      <c r="J60" s="143">
        <f>J85</f>
        <v>0</v>
      </c>
      <c r="L60" s="139"/>
    </row>
    <row r="61" spans="1:47" s="146" customFormat="1" ht="19.899999999999999" customHeight="1">
      <c r="B61" s="145"/>
      <c r="D61" s="147" t="s">
        <v>1745</v>
      </c>
      <c r="E61" s="148"/>
      <c r="F61" s="148"/>
      <c r="G61" s="148"/>
      <c r="H61" s="148"/>
      <c r="I61" s="148"/>
      <c r="J61" s="149">
        <f>J86</f>
        <v>0</v>
      </c>
      <c r="L61" s="145"/>
    </row>
    <row r="62" spans="1:47" s="146" customFormat="1" ht="19.899999999999999" customHeight="1">
      <c r="B62" s="145"/>
      <c r="D62" s="147" t="s">
        <v>1746</v>
      </c>
      <c r="E62" s="148"/>
      <c r="F62" s="148"/>
      <c r="G62" s="148"/>
      <c r="H62" s="148"/>
      <c r="I62" s="148"/>
      <c r="J62" s="149">
        <f>J90</f>
        <v>0</v>
      </c>
      <c r="L62" s="145"/>
    </row>
    <row r="63" spans="1:47" s="146" customFormat="1" ht="19.899999999999999" customHeight="1">
      <c r="B63" s="145"/>
      <c r="D63" s="147" t="s">
        <v>1747</v>
      </c>
      <c r="E63" s="148"/>
      <c r="F63" s="148"/>
      <c r="G63" s="148"/>
      <c r="H63" s="148"/>
      <c r="I63" s="148"/>
      <c r="J63" s="149">
        <f>J101</f>
        <v>0</v>
      </c>
      <c r="L63" s="145"/>
    </row>
    <row r="64" spans="1:47" s="146" customFormat="1" ht="19.899999999999999" customHeight="1">
      <c r="B64" s="145"/>
      <c r="D64" s="147" t="s">
        <v>1748</v>
      </c>
      <c r="E64" s="148"/>
      <c r="F64" s="148"/>
      <c r="G64" s="148"/>
      <c r="H64" s="148"/>
      <c r="I64" s="148"/>
      <c r="J64" s="149">
        <f>J105</f>
        <v>0</v>
      </c>
      <c r="L64" s="145"/>
    </row>
    <row r="65" spans="1:31" s="438" customFormat="1" ht="21.75" customHeight="1">
      <c r="A65" s="373"/>
      <c r="B65" s="38"/>
      <c r="C65" s="373"/>
      <c r="D65" s="373"/>
      <c r="E65" s="373"/>
      <c r="F65" s="373"/>
      <c r="G65" s="373"/>
      <c r="H65" s="373"/>
      <c r="I65" s="373"/>
      <c r="J65" s="373"/>
      <c r="K65" s="373"/>
      <c r="L65" s="437"/>
      <c r="S65" s="373"/>
      <c r="T65" s="373"/>
      <c r="U65" s="373"/>
      <c r="V65" s="373"/>
      <c r="W65" s="373"/>
      <c r="X65" s="373"/>
      <c r="Y65" s="373"/>
      <c r="Z65" s="373"/>
      <c r="AA65" s="373"/>
      <c r="AB65" s="373"/>
      <c r="AC65" s="373"/>
      <c r="AD65" s="373"/>
      <c r="AE65" s="373"/>
    </row>
    <row r="66" spans="1:31" s="438" customFormat="1" ht="6.95" customHeight="1">
      <c r="A66" s="373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437"/>
      <c r="S66" s="373"/>
      <c r="T66" s="373"/>
      <c r="U66" s="373"/>
      <c r="V66" s="373"/>
      <c r="W66" s="373"/>
      <c r="X66" s="373"/>
      <c r="Y66" s="373"/>
      <c r="Z66" s="373"/>
      <c r="AA66" s="373"/>
      <c r="AB66" s="373"/>
      <c r="AC66" s="373"/>
      <c r="AD66" s="373"/>
      <c r="AE66" s="373"/>
    </row>
    <row r="70" spans="1:31" s="438" customFormat="1" ht="6.95" customHeight="1">
      <c r="A70" s="373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437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</row>
    <row r="71" spans="1:31" s="438" customFormat="1" ht="24.95" customHeight="1">
      <c r="A71" s="373"/>
      <c r="B71" s="38"/>
      <c r="C71" s="26" t="s">
        <v>223</v>
      </c>
      <c r="D71" s="373"/>
      <c r="E71" s="373"/>
      <c r="F71" s="373"/>
      <c r="G71" s="373"/>
      <c r="H71" s="373"/>
      <c r="I71" s="373"/>
      <c r="J71" s="373"/>
      <c r="K71" s="373"/>
      <c r="L71" s="437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</row>
    <row r="72" spans="1:31" s="438" customFormat="1" ht="6.95" customHeight="1">
      <c r="A72" s="373"/>
      <c r="B72" s="38"/>
      <c r="C72" s="373"/>
      <c r="D72" s="373"/>
      <c r="E72" s="373"/>
      <c r="F72" s="373"/>
      <c r="G72" s="373"/>
      <c r="H72" s="373"/>
      <c r="I72" s="373"/>
      <c r="J72" s="373"/>
      <c r="K72" s="373"/>
      <c r="L72" s="437"/>
      <c r="S72" s="373"/>
      <c r="T72" s="373"/>
      <c r="U72" s="373"/>
      <c r="V72" s="373"/>
      <c r="W72" s="373"/>
      <c r="X72" s="373"/>
      <c r="Y72" s="373"/>
      <c r="Z72" s="373"/>
      <c r="AA72" s="373"/>
      <c r="AB72" s="373"/>
      <c r="AC72" s="373"/>
      <c r="AD72" s="373"/>
      <c r="AE72" s="373"/>
    </row>
    <row r="73" spans="1:31" s="438" customFormat="1" ht="12" customHeight="1">
      <c r="A73" s="373"/>
      <c r="B73" s="38"/>
      <c r="C73" s="374" t="s">
        <v>16</v>
      </c>
      <c r="D73" s="373"/>
      <c r="E73" s="373"/>
      <c r="F73" s="373"/>
      <c r="G73" s="373"/>
      <c r="H73" s="373"/>
      <c r="I73" s="373"/>
      <c r="J73" s="373"/>
      <c r="K73" s="373"/>
      <c r="L73" s="437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</row>
    <row r="74" spans="1:31" s="438" customFormat="1" ht="26.25" customHeight="1">
      <c r="A74" s="373"/>
      <c r="B74" s="38"/>
      <c r="C74" s="373"/>
      <c r="D74" s="373"/>
      <c r="E74" s="417" t="str">
        <f>E7</f>
        <v>Změna využití bytu školníka na speciálně pedagogické centrum a zateplení části objektu MŠ Parléřova</v>
      </c>
      <c r="F74" s="418"/>
      <c r="G74" s="418"/>
      <c r="H74" s="418"/>
      <c r="I74" s="373"/>
      <c r="J74" s="373"/>
      <c r="K74" s="373"/>
      <c r="L74" s="437"/>
      <c r="S74" s="373"/>
      <c r="T74" s="373"/>
      <c r="U74" s="373"/>
      <c r="V74" s="373"/>
      <c r="W74" s="373"/>
      <c r="X74" s="373"/>
      <c r="Y74" s="373"/>
      <c r="Z74" s="373"/>
      <c r="AA74" s="373"/>
      <c r="AB74" s="373"/>
      <c r="AC74" s="373"/>
      <c r="AD74" s="373"/>
      <c r="AE74" s="373"/>
    </row>
    <row r="75" spans="1:31" s="438" customFormat="1" ht="12" customHeight="1">
      <c r="A75" s="373"/>
      <c r="B75" s="38"/>
      <c r="C75" s="374" t="s">
        <v>122</v>
      </c>
      <c r="D75" s="373"/>
      <c r="E75" s="373"/>
      <c r="F75" s="373"/>
      <c r="G75" s="373"/>
      <c r="H75" s="373"/>
      <c r="I75" s="373"/>
      <c r="J75" s="373"/>
      <c r="K75" s="373"/>
      <c r="L75" s="437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</row>
    <row r="76" spans="1:31" s="438" customFormat="1" ht="16.5" customHeight="1">
      <c r="A76" s="373"/>
      <c r="B76" s="38"/>
      <c r="C76" s="373"/>
      <c r="D76" s="373"/>
      <c r="E76" s="396" t="str">
        <f>E9</f>
        <v>VRN - Vedlejší a ostatní rozpočtové náklady</v>
      </c>
      <c r="F76" s="416"/>
      <c r="G76" s="416"/>
      <c r="H76" s="416"/>
      <c r="I76" s="373"/>
      <c r="J76" s="373"/>
      <c r="K76" s="373"/>
      <c r="L76" s="437"/>
      <c r="S76" s="373"/>
      <c r="T76" s="373"/>
      <c r="U76" s="373"/>
      <c r="V76" s="373"/>
      <c r="W76" s="373"/>
      <c r="X76" s="373"/>
      <c r="Y76" s="373"/>
      <c r="Z76" s="373"/>
      <c r="AA76" s="373"/>
      <c r="AB76" s="373"/>
      <c r="AC76" s="373"/>
      <c r="AD76" s="373"/>
      <c r="AE76" s="373"/>
    </row>
    <row r="77" spans="1:31" s="438" customFormat="1" ht="6.95" customHeight="1">
      <c r="A77" s="373"/>
      <c r="B77" s="38"/>
      <c r="C77" s="373"/>
      <c r="D77" s="373"/>
      <c r="E77" s="373"/>
      <c r="F77" s="373"/>
      <c r="G77" s="373"/>
      <c r="H77" s="373"/>
      <c r="I77" s="373"/>
      <c r="J77" s="373"/>
      <c r="K77" s="373"/>
      <c r="L77" s="437"/>
      <c r="S77" s="373"/>
      <c r="T77" s="373"/>
      <c r="U77" s="373"/>
      <c r="V77" s="373"/>
      <c r="W77" s="373"/>
      <c r="X77" s="373"/>
      <c r="Y77" s="373"/>
      <c r="Z77" s="373"/>
      <c r="AA77" s="373"/>
      <c r="AB77" s="373"/>
      <c r="AC77" s="373"/>
      <c r="AD77" s="373"/>
      <c r="AE77" s="373"/>
    </row>
    <row r="78" spans="1:31" s="438" customFormat="1" ht="12" customHeight="1">
      <c r="A78" s="373"/>
      <c r="B78" s="38"/>
      <c r="C78" s="374" t="s">
        <v>22</v>
      </c>
      <c r="D78" s="373"/>
      <c r="E78" s="373"/>
      <c r="F78" s="366" t="str">
        <f>F12</f>
        <v>Terronská 20/200, Praha 6</v>
      </c>
      <c r="G78" s="373"/>
      <c r="H78" s="373"/>
      <c r="I78" s="374" t="s">
        <v>24</v>
      </c>
      <c r="J78" s="372" t="str">
        <f>IF(J12="","",J12)</f>
        <v>26. 3. 2024</v>
      </c>
      <c r="K78" s="373"/>
      <c r="L78" s="437"/>
      <c r="S78" s="373"/>
      <c r="T78" s="373"/>
      <c r="U78" s="373"/>
      <c r="V78" s="373"/>
      <c r="W78" s="373"/>
      <c r="X78" s="373"/>
      <c r="Y78" s="373"/>
      <c r="Z78" s="373"/>
      <c r="AA78" s="373"/>
      <c r="AB78" s="373"/>
      <c r="AC78" s="373"/>
      <c r="AD78" s="373"/>
      <c r="AE78" s="373"/>
    </row>
    <row r="79" spans="1:31" s="438" customFormat="1" ht="6.95" customHeight="1">
      <c r="A79" s="373"/>
      <c r="B79" s="38"/>
      <c r="C79" s="373"/>
      <c r="D79" s="373"/>
      <c r="E79" s="373"/>
      <c r="F79" s="373"/>
      <c r="G79" s="373"/>
      <c r="H79" s="373"/>
      <c r="I79" s="373"/>
      <c r="J79" s="373"/>
      <c r="K79" s="373"/>
      <c r="L79" s="437"/>
      <c r="S79" s="373"/>
      <c r="T79" s="373"/>
      <c r="U79" s="373"/>
      <c r="V79" s="373"/>
      <c r="W79" s="373"/>
      <c r="X79" s="373"/>
      <c r="Y79" s="373"/>
      <c r="Z79" s="373"/>
      <c r="AA79" s="373"/>
      <c r="AB79" s="373"/>
      <c r="AC79" s="373"/>
      <c r="AD79" s="373"/>
      <c r="AE79" s="373"/>
    </row>
    <row r="80" spans="1:31" s="438" customFormat="1" ht="40.15" customHeight="1">
      <c r="A80" s="373"/>
      <c r="B80" s="38"/>
      <c r="C80" s="374" t="s">
        <v>26</v>
      </c>
      <c r="D80" s="373"/>
      <c r="E80" s="373"/>
      <c r="F80" s="366" t="str">
        <f>E15</f>
        <v>ÚMČ Praha 6 - Odbor školství a kultury</v>
      </c>
      <c r="G80" s="373"/>
      <c r="H80" s="373"/>
      <c r="I80" s="374" t="s">
        <v>32</v>
      </c>
      <c r="J80" s="369" t="str">
        <f>E21</f>
        <v>AVEK s.r.o., Prosecká 683/115, 190 00 Praha 9</v>
      </c>
      <c r="K80" s="373"/>
      <c r="L80" s="437"/>
      <c r="S80" s="373"/>
      <c r="T80" s="373"/>
      <c r="U80" s="373"/>
      <c r="V80" s="373"/>
      <c r="W80" s="373"/>
      <c r="X80" s="373"/>
      <c r="Y80" s="373"/>
      <c r="Z80" s="373"/>
      <c r="AA80" s="373"/>
      <c r="AB80" s="373"/>
      <c r="AC80" s="373"/>
      <c r="AD80" s="373"/>
      <c r="AE80" s="373"/>
    </row>
    <row r="81" spans="1:65" s="438" customFormat="1" ht="40.15" customHeight="1">
      <c r="A81" s="373"/>
      <c r="B81" s="38"/>
      <c r="C81" s="374" t="s">
        <v>30</v>
      </c>
      <c r="D81" s="373"/>
      <c r="E81" s="373"/>
      <c r="F81" s="366" t="str">
        <f>IF(E18="","",E18)</f>
        <v>Vyplň údaj</v>
      </c>
      <c r="G81" s="373"/>
      <c r="H81" s="373"/>
      <c r="I81" s="374" t="s">
        <v>35</v>
      </c>
      <c r="J81" s="369" t="str">
        <f>E24</f>
        <v>Tomáš Vašek, Sněhurčina 710, 460 15 Liberec 15</v>
      </c>
      <c r="K81" s="373"/>
      <c r="L81" s="437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</row>
    <row r="82" spans="1:65" s="438" customFormat="1" ht="10.35" customHeight="1">
      <c r="A82" s="373"/>
      <c r="B82" s="38"/>
      <c r="C82" s="373"/>
      <c r="D82" s="373"/>
      <c r="E82" s="373"/>
      <c r="F82" s="373"/>
      <c r="G82" s="373"/>
      <c r="H82" s="373"/>
      <c r="I82" s="373"/>
      <c r="J82" s="373"/>
      <c r="K82" s="373"/>
      <c r="L82" s="437"/>
      <c r="S82" s="373"/>
      <c r="T82" s="373"/>
      <c r="U82" s="373"/>
      <c r="V82" s="373"/>
      <c r="W82" s="373"/>
      <c r="X82" s="373"/>
      <c r="Y82" s="373"/>
      <c r="Z82" s="373"/>
      <c r="AA82" s="373"/>
      <c r="AB82" s="373"/>
      <c r="AC82" s="373"/>
      <c r="AD82" s="373"/>
      <c r="AE82" s="373"/>
    </row>
    <row r="83" spans="1:65" s="454" customFormat="1" ht="29.25" customHeight="1">
      <c r="A83" s="452"/>
      <c r="B83" s="152"/>
      <c r="C83" s="153" t="s">
        <v>224</v>
      </c>
      <c r="D83" s="154" t="s">
        <v>58</v>
      </c>
      <c r="E83" s="154" t="s">
        <v>54</v>
      </c>
      <c r="F83" s="154" t="s">
        <v>55</v>
      </c>
      <c r="G83" s="154" t="s">
        <v>225</v>
      </c>
      <c r="H83" s="154" t="s">
        <v>226</v>
      </c>
      <c r="I83" s="154" t="s">
        <v>227</v>
      </c>
      <c r="J83" s="154" t="s">
        <v>201</v>
      </c>
      <c r="K83" s="155" t="s">
        <v>228</v>
      </c>
      <c r="L83" s="453"/>
      <c r="M83" s="71" t="s">
        <v>21</v>
      </c>
      <c r="N83" s="72" t="s">
        <v>43</v>
      </c>
      <c r="O83" s="72" t="s">
        <v>229</v>
      </c>
      <c r="P83" s="72" t="s">
        <v>230</v>
      </c>
      <c r="Q83" s="72" t="s">
        <v>231</v>
      </c>
      <c r="R83" s="72" t="s">
        <v>232</v>
      </c>
      <c r="S83" s="72" t="s">
        <v>233</v>
      </c>
      <c r="T83" s="73" t="s">
        <v>234</v>
      </c>
      <c r="U83" s="452"/>
      <c r="V83" s="452"/>
      <c r="W83" s="452"/>
      <c r="X83" s="452"/>
      <c r="Y83" s="452"/>
      <c r="Z83" s="452"/>
      <c r="AA83" s="452"/>
      <c r="AB83" s="452"/>
      <c r="AC83" s="452"/>
      <c r="AD83" s="452"/>
      <c r="AE83" s="452"/>
    </row>
    <row r="84" spans="1:65" s="438" customFormat="1" ht="22.9" customHeight="1">
      <c r="A84" s="373"/>
      <c r="B84" s="38"/>
      <c r="C84" s="78" t="s">
        <v>235</v>
      </c>
      <c r="D84" s="373"/>
      <c r="E84" s="373"/>
      <c r="F84" s="373"/>
      <c r="G84" s="373"/>
      <c r="H84" s="373"/>
      <c r="I84" s="373"/>
      <c r="J84" s="157">
        <f>BK84</f>
        <v>0</v>
      </c>
      <c r="K84" s="373"/>
      <c r="L84" s="38"/>
      <c r="M84" s="74"/>
      <c r="N84" s="158"/>
      <c r="O84" s="75"/>
      <c r="P84" s="159">
        <f>P85</f>
        <v>0</v>
      </c>
      <c r="Q84" s="75"/>
      <c r="R84" s="159">
        <f>R85</f>
        <v>0</v>
      </c>
      <c r="S84" s="75"/>
      <c r="T84" s="160">
        <f>T85</f>
        <v>0</v>
      </c>
      <c r="U84" s="373"/>
      <c r="V84" s="373"/>
      <c r="W84" s="373"/>
      <c r="X84" s="373"/>
      <c r="Y84" s="373"/>
      <c r="Z84" s="373"/>
      <c r="AA84" s="373"/>
      <c r="AB84" s="373"/>
      <c r="AC84" s="373"/>
      <c r="AD84" s="373"/>
      <c r="AE84" s="373"/>
      <c r="AT84" s="435" t="s">
        <v>72</v>
      </c>
      <c r="AU84" s="435" t="s">
        <v>202</v>
      </c>
      <c r="BK84" s="455">
        <f>BK85</f>
        <v>0</v>
      </c>
    </row>
    <row r="85" spans="1:65" s="163" customFormat="1" ht="25.9" customHeight="1">
      <c r="B85" s="162"/>
      <c r="D85" s="164" t="s">
        <v>72</v>
      </c>
      <c r="E85" s="165" t="s">
        <v>96</v>
      </c>
      <c r="F85" s="165" t="s">
        <v>1749</v>
      </c>
      <c r="J85" s="167">
        <f>BK85</f>
        <v>0</v>
      </c>
      <c r="L85" s="162"/>
      <c r="M85" s="169"/>
      <c r="N85" s="170"/>
      <c r="O85" s="170"/>
      <c r="P85" s="171">
        <f>P86+P90+P101+P105</f>
        <v>0</v>
      </c>
      <c r="Q85" s="170"/>
      <c r="R85" s="171">
        <f>R86+R90+R101+R105</f>
        <v>0</v>
      </c>
      <c r="S85" s="170"/>
      <c r="T85" s="172">
        <f>T86+T90+T101+T105</f>
        <v>0</v>
      </c>
      <c r="AR85" s="164" t="s">
        <v>278</v>
      </c>
      <c r="AT85" s="456" t="s">
        <v>72</v>
      </c>
      <c r="AU85" s="456" t="s">
        <v>73</v>
      </c>
      <c r="AY85" s="164" t="s">
        <v>238</v>
      </c>
      <c r="BK85" s="457">
        <f>BK86+BK90+BK101+BK105</f>
        <v>0</v>
      </c>
    </row>
    <row r="86" spans="1:65" s="163" customFormat="1" ht="22.9" customHeight="1">
      <c r="B86" s="162"/>
      <c r="D86" s="164" t="s">
        <v>72</v>
      </c>
      <c r="E86" s="176" t="s">
        <v>1750</v>
      </c>
      <c r="F86" s="176" t="s">
        <v>1751</v>
      </c>
      <c r="J86" s="177">
        <f>BK86</f>
        <v>0</v>
      </c>
      <c r="L86" s="162"/>
      <c r="M86" s="169"/>
      <c r="N86" s="170"/>
      <c r="O86" s="170"/>
      <c r="P86" s="171">
        <f>SUM(P87:P89)</f>
        <v>0</v>
      </c>
      <c r="Q86" s="170"/>
      <c r="R86" s="171">
        <f>SUM(R87:R89)</f>
        <v>0</v>
      </c>
      <c r="S86" s="170"/>
      <c r="T86" s="172">
        <f>SUM(T87:T89)</f>
        <v>0</v>
      </c>
      <c r="AR86" s="164" t="s">
        <v>278</v>
      </c>
      <c r="AT86" s="456" t="s">
        <v>72</v>
      </c>
      <c r="AU86" s="456" t="s">
        <v>81</v>
      </c>
      <c r="AY86" s="164" t="s">
        <v>238</v>
      </c>
      <c r="BK86" s="457">
        <f>SUM(BK87:BK89)</f>
        <v>0</v>
      </c>
    </row>
    <row r="87" spans="1:65" s="438" customFormat="1" ht="16.5" customHeight="1">
      <c r="A87" s="373"/>
      <c r="B87" s="38"/>
      <c r="C87" s="178" t="s">
        <v>81</v>
      </c>
      <c r="D87" s="178" t="s">
        <v>240</v>
      </c>
      <c r="E87" s="179" t="s">
        <v>1752</v>
      </c>
      <c r="F87" s="180" t="s">
        <v>1753</v>
      </c>
      <c r="G87" s="181" t="s">
        <v>1122</v>
      </c>
      <c r="H87" s="182">
        <v>1</v>
      </c>
      <c r="I87" s="183"/>
      <c r="J87" s="184">
        <f>ROUND(I87*H87,2)</f>
        <v>0</v>
      </c>
      <c r="K87" s="180" t="s">
        <v>1754</v>
      </c>
      <c r="L87" s="38"/>
      <c r="M87" s="458" t="s">
        <v>21</v>
      </c>
      <c r="N87" s="186" t="s">
        <v>44</v>
      </c>
      <c r="O87" s="67"/>
      <c r="P87" s="187">
        <f>O87*H87</f>
        <v>0</v>
      </c>
      <c r="Q87" s="187">
        <v>0</v>
      </c>
      <c r="R87" s="187">
        <f>Q87*H87</f>
        <v>0</v>
      </c>
      <c r="S87" s="187">
        <v>0</v>
      </c>
      <c r="T87" s="188">
        <f>S87*H87</f>
        <v>0</v>
      </c>
      <c r="U87" s="373"/>
      <c r="V87" s="373"/>
      <c r="W87" s="373"/>
      <c r="X87" s="373"/>
      <c r="Y87" s="373"/>
      <c r="Z87" s="373"/>
      <c r="AA87" s="373"/>
      <c r="AB87" s="373"/>
      <c r="AC87" s="373"/>
      <c r="AD87" s="373"/>
      <c r="AE87" s="373"/>
      <c r="AR87" s="459" t="s">
        <v>1755</v>
      </c>
      <c r="AT87" s="459" t="s">
        <v>240</v>
      </c>
      <c r="AU87" s="459" t="s">
        <v>83</v>
      </c>
      <c r="AY87" s="435" t="s">
        <v>238</v>
      </c>
      <c r="BE87" s="460">
        <f>IF(N87="základní",J87,0)</f>
        <v>0</v>
      </c>
      <c r="BF87" s="460">
        <f>IF(N87="snížená",J87,0)</f>
        <v>0</v>
      </c>
      <c r="BG87" s="460">
        <f>IF(N87="zákl. přenesená",J87,0)</f>
        <v>0</v>
      </c>
      <c r="BH87" s="460">
        <f>IF(N87="sníž. přenesená",J87,0)</f>
        <v>0</v>
      </c>
      <c r="BI87" s="460">
        <f>IF(N87="nulová",J87,0)</f>
        <v>0</v>
      </c>
      <c r="BJ87" s="435" t="s">
        <v>81</v>
      </c>
      <c r="BK87" s="460">
        <f>ROUND(I87*H87,2)</f>
        <v>0</v>
      </c>
      <c r="BL87" s="435" t="s">
        <v>1755</v>
      </c>
      <c r="BM87" s="459" t="s">
        <v>1756</v>
      </c>
    </row>
    <row r="88" spans="1:65" s="438" customFormat="1">
      <c r="A88" s="373"/>
      <c r="B88" s="38"/>
      <c r="C88" s="373"/>
      <c r="D88" s="191" t="s">
        <v>246</v>
      </c>
      <c r="E88" s="373"/>
      <c r="F88" s="192" t="s">
        <v>1757</v>
      </c>
      <c r="G88" s="373"/>
      <c r="H88" s="373"/>
      <c r="I88" s="373"/>
      <c r="J88" s="373"/>
      <c r="K88" s="373"/>
      <c r="L88" s="38"/>
      <c r="M88" s="194"/>
      <c r="N88" s="195"/>
      <c r="O88" s="67"/>
      <c r="P88" s="67"/>
      <c r="Q88" s="67"/>
      <c r="R88" s="67"/>
      <c r="S88" s="67"/>
      <c r="T88" s="68"/>
      <c r="U88" s="373"/>
      <c r="V88" s="373"/>
      <c r="W88" s="373"/>
      <c r="X88" s="373"/>
      <c r="Y88" s="373"/>
      <c r="Z88" s="373"/>
      <c r="AA88" s="373"/>
      <c r="AB88" s="373"/>
      <c r="AC88" s="373"/>
      <c r="AD88" s="373"/>
      <c r="AE88" s="373"/>
      <c r="AT88" s="435" t="s">
        <v>246</v>
      </c>
      <c r="AU88" s="435" t="s">
        <v>83</v>
      </c>
    </row>
    <row r="89" spans="1:65" s="438" customFormat="1" ht="19.5">
      <c r="A89" s="373"/>
      <c r="B89" s="38"/>
      <c r="C89" s="373"/>
      <c r="D89" s="198" t="s">
        <v>1073</v>
      </c>
      <c r="E89" s="373"/>
      <c r="F89" s="250" t="s">
        <v>1758</v>
      </c>
      <c r="G89" s="373"/>
      <c r="H89" s="373"/>
      <c r="I89" s="373"/>
      <c r="J89" s="373"/>
      <c r="K89" s="373"/>
      <c r="L89" s="38"/>
      <c r="M89" s="194"/>
      <c r="N89" s="195"/>
      <c r="O89" s="67"/>
      <c r="P89" s="67"/>
      <c r="Q89" s="67"/>
      <c r="R89" s="67"/>
      <c r="S89" s="67"/>
      <c r="T89" s="68"/>
      <c r="U89" s="373"/>
      <c r="V89" s="373"/>
      <c r="W89" s="373"/>
      <c r="X89" s="373"/>
      <c r="Y89" s="373"/>
      <c r="Z89" s="373"/>
      <c r="AA89" s="373"/>
      <c r="AB89" s="373"/>
      <c r="AC89" s="373"/>
      <c r="AD89" s="373"/>
      <c r="AE89" s="373"/>
      <c r="AT89" s="435" t="s">
        <v>1073</v>
      </c>
      <c r="AU89" s="435" t="s">
        <v>83</v>
      </c>
    </row>
    <row r="90" spans="1:65" s="163" customFormat="1" ht="22.9" customHeight="1">
      <c r="B90" s="162"/>
      <c r="D90" s="164" t="s">
        <v>72</v>
      </c>
      <c r="E90" s="176" t="s">
        <v>1759</v>
      </c>
      <c r="F90" s="176" t="s">
        <v>1760</v>
      </c>
      <c r="J90" s="177">
        <f>BK90</f>
        <v>0</v>
      </c>
      <c r="L90" s="162"/>
      <c r="M90" s="169"/>
      <c r="N90" s="170"/>
      <c r="O90" s="170"/>
      <c r="P90" s="171">
        <f>SUM(P91:P100)</f>
        <v>0</v>
      </c>
      <c r="Q90" s="170"/>
      <c r="R90" s="171">
        <f>SUM(R91:R100)</f>
        <v>0</v>
      </c>
      <c r="S90" s="170"/>
      <c r="T90" s="172">
        <f>SUM(T91:T100)</f>
        <v>0</v>
      </c>
      <c r="AR90" s="164" t="s">
        <v>278</v>
      </c>
      <c r="AT90" s="456" t="s">
        <v>72</v>
      </c>
      <c r="AU90" s="456" t="s">
        <v>81</v>
      </c>
      <c r="AY90" s="164" t="s">
        <v>238</v>
      </c>
      <c r="BK90" s="457">
        <f>SUM(BK91:BK100)</f>
        <v>0</v>
      </c>
    </row>
    <row r="91" spans="1:65" s="438" customFormat="1" ht="16.5" customHeight="1">
      <c r="A91" s="373"/>
      <c r="B91" s="38"/>
      <c r="C91" s="178" t="s">
        <v>83</v>
      </c>
      <c r="D91" s="178" t="s">
        <v>240</v>
      </c>
      <c r="E91" s="179" t="s">
        <v>1761</v>
      </c>
      <c r="F91" s="180" t="s">
        <v>1760</v>
      </c>
      <c r="G91" s="181" t="s">
        <v>1122</v>
      </c>
      <c r="H91" s="182">
        <v>1</v>
      </c>
      <c r="I91" s="183"/>
      <c r="J91" s="184">
        <f>ROUND(I91*H91,2)</f>
        <v>0</v>
      </c>
      <c r="K91" s="180" t="s">
        <v>1754</v>
      </c>
      <c r="L91" s="38"/>
      <c r="M91" s="458" t="s">
        <v>21</v>
      </c>
      <c r="N91" s="186" t="s">
        <v>44</v>
      </c>
      <c r="O91" s="67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73"/>
      <c r="V91" s="373"/>
      <c r="W91" s="373"/>
      <c r="X91" s="373"/>
      <c r="Y91" s="373"/>
      <c r="Z91" s="373"/>
      <c r="AA91" s="373"/>
      <c r="AB91" s="373"/>
      <c r="AC91" s="373"/>
      <c r="AD91" s="373"/>
      <c r="AE91" s="373"/>
      <c r="AR91" s="459" t="s">
        <v>1755</v>
      </c>
      <c r="AT91" s="459" t="s">
        <v>240</v>
      </c>
      <c r="AU91" s="459" t="s">
        <v>83</v>
      </c>
      <c r="AY91" s="435" t="s">
        <v>238</v>
      </c>
      <c r="BE91" s="460">
        <f>IF(N91="základní",J91,0)</f>
        <v>0</v>
      </c>
      <c r="BF91" s="460">
        <f>IF(N91="snížená",J91,0)</f>
        <v>0</v>
      </c>
      <c r="BG91" s="460">
        <f>IF(N91="zákl. přenesená",J91,0)</f>
        <v>0</v>
      </c>
      <c r="BH91" s="460">
        <f>IF(N91="sníž. přenesená",J91,0)</f>
        <v>0</v>
      </c>
      <c r="BI91" s="460">
        <f>IF(N91="nulová",J91,0)</f>
        <v>0</v>
      </c>
      <c r="BJ91" s="435" t="s">
        <v>81</v>
      </c>
      <c r="BK91" s="460">
        <f>ROUND(I91*H91,2)</f>
        <v>0</v>
      </c>
      <c r="BL91" s="435" t="s">
        <v>1755</v>
      </c>
      <c r="BM91" s="459" t="s">
        <v>1762</v>
      </c>
    </row>
    <row r="92" spans="1:65" s="438" customFormat="1">
      <c r="A92" s="373"/>
      <c r="B92" s="38"/>
      <c r="C92" s="373"/>
      <c r="D92" s="191" t="s">
        <v>246</v>
      </c>
      <c r="E92" s="373"/>
      <c r="F92" s="192" t="s">
        <v>1763</v>
      </c>
      <c r="G92" s="373"/>
      <c r="H92" s="373"/>
      <c r="I92" s="373"/>
      <c r="J92" s="373"/>
      <c r="K92" s="373"/>
      <c r="L92" s="38"/>
      <c r="M92" s="194"/>
      <c r="N92" s="195"/>
      <c r="O92" s="67"/>
      <c r="P92" s="67"/>
      <c r="Q92" s="67"/>
      <c r="R92" s="67"/>
      <c r="S92" s="67"/>
      <c r="T92" s="68"/>
      <c r="U92" s="373"/>
      <c r="V92" s="373"/>
      <c r="W92" s="373"/>
      <c r="X92" s="373"/>
      <c r="Y92" s="373"/>
      <c r="Z92" s="373"/>
      <c r="AA92" s="373"/>
      <c r="AB92" s="373"/>
      <c r="AC92" s="373"/>
      <c r="AD92" s="373"/>
      <c r="AE92" s="373"/>
      <c r="AT92" s="435" t="s">
        <v>246</v>
      </c>
      <c r="AU92" s="435" t="s">
        <v>83</v>
      </c>
    </row>
    <row r="93" spans="1:65" s="438" customFormat="1" ht="58.5">
      <c r="A93" s="373"/>
      <c r="B93" s="38"/>
      <c r="C93" s="373"/>
      <c r="D93" s="198" t="s">
        <v>1073</v>
      </c>
      <c r="E93" s="373"/>
      <c r="F93" s="250" t="s">
        <v>2066</v>
      </c>
      <c r="G93" s="373"/>
      <c r="H93" s="373"/>
      <c r="I93" s="373"/>
      <c r="J93" s="373"/>
      <c r="K93" s="373"/>
      <c r="L93" s="38"/>
      <c r="M93" s="194"/>
      <c r="N93" s="195"/>
      <c r="O93" s="67"/>
      <c r="P93" s="67"/>
      <c r="Q93" s="67"/>
      <c r="R93" s="67"/>
      <c r="S93" s="67"/>
      <c r="T93" s="68"/>
      <c r="U93" s="373"/>
      <c r="V93" s="373"/>
      <c r="W93" s="373"/>
      <c r="X93" s="373"/>
      <c r="Y93" s="373"/>
      <c r="Z93" s="373"/>
      <c r="AA93" s="373"/>
      <c r="AB93" s="373"/>
      <c r="AC93" s="373"/>
      <c r="AD93" s="373"/>
      <c r="AE93" s="373"/>
      <c r="AT93" s="435" t="s">
        <v>1073</v>
      </c>
      <c r="AU93" s="435" t="s">
        <v>83</v>
      </c>
    </row>
    <row r="94" spans="1:65" s="438" customFormat="1" ht="16.5" customHeight="1">
      <c r="A94" s="373"/>
      <c r="B94" s="38"/>
      <c r="C94" s="178" t="s">
        <v>258</v>
      </c>
      <c r="D94" s="178" t="s">
        <v>240</v>
      </c>
      <c r="E94" s="179" t="s">
        <v>1764</v>
      </c>
      <c r="F94" s="180" t="s">
        <v>1765</v>
      </c>
      <c r="G94" s="181" t="s">
        <v>1122</v>
      </c>
      <c r="H94" s="182">
        <v>1</v>
      </c>
      <c r="I94" s="183"/>
      <c r="J94" s="184">
        <f>ROUND(I94*H94,2)</f>
        <v>0</v>
      </c>
      <c r="K94" s="180" t="s">
        <v>1754</v>
      </c>
      <c r="L94" s="38"/>
      <c r="M94" s="458" t="s">
        <v>21</v>
      </c>
      <c r="N94" s="186" t="s">
        <v>44</v>
      </c>
      <c r="O94" s="67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73"/>
      <c r="V94" s="373"/>
      <c r="W94" s="373"/>
      <c r="X94" s="373"/>
      <c r="Y94" s="373"/>
      <c r="Z94" s="373"/>
      <c r="AA94" s="373"/>
      <c r="AB94" s="373"/>
      <c r="AC94" s="373"/>
      <c r="AD94" s="373"/>
      <c r="AE94" s="373"/>
      <c r="AR94" s="459" t="s">
        <v>1755</v>
      </c>
      <c r="AT94" s="459" t="s">
        <v>240</v>
      </c>
      <c r="AU94" s="459" t="s">
        <v>83</v>
      </c>
      <c r="AY94" s="435" t="s">
        <v>238</v>
      </c>
      <c r="BE94" s="460">
        <f>IF(N94="základní",J94,0)</f>
        <v>0</v>
      </c>
      <c r="BF94" s="460">
        <f>IF(N94="snížená",J94,0)</f>
        <v>0</v>
      </c>
      <c r="BG94" s="460">
        <f>IF(N94="zákl. přenesená",J94,0)</f>
        <v>0</v>
      </c>
      <c r="BH94" s="460">
        <f>IF(N94="sníž. přenesená",J94,0)</f>
        <v>0</v>
      </c>
      <c r="BI94" s="460">
        <f>IF(N94="nulová",J94,0)</f>
        <v>0</v>
      </c>
      <c r="BJ94" s="435" t="s">
        <v>81</v>
      </c>
      <c r="BK94" s="460">
        <f>ROUND(I94*H94,2)</f>
        <v>0</v>
      </c>
      <c r="BL94" s="435" t="s">
        <v>1755</v>
      </c>
      <c r="BM94" s="459" t="s">
        <v>1766</v>
      </c>
    </row>
    <row r="95" spans="1:65" s="438" customFormat="1">
      <c r="A95" s="373"/>
      <c r="B95" s="38"/>
      <c r="C95" s="373"/>
      <c r="D95" s="191" t="s">
        <v>246</v>
      </c>
      <c r="E95" s="373"/>
      <c r="F95" s="192" t="s">
        <v>1767</v>
      </c>
      <c r="G95" s="373"/>
      <c r="H95" s="373"/>
      <c r="I95" s="373"/>
      <c r="J95" s="373"/>
      <c r="K95" s="373"/>
      <c r="L95" s="38"/>
      <c r="M95" s="194"/>
      <c r="N95" s="195"/>
      <c r="O95" s="67"/>
      <c r="P95" s="67"/>
      <c r="Q95" s="67"/>
      <c r="R95" s="67"/>
      <c r="S95" s="67"/>
      <c r="T95" s="68"/>
      <c r="U95" s="373"/>
      <c r="V95" s="373"/>
      <c r="W95" s="373"/>
      <c r="X95" s="373"/>
      <c r="Y95" s="373"/>
      <c r="Z95" s="373"/>
      <c r="AA95" s="373"/>
      <c r="AB95" s="373"/>
      <c r="AC95" s="373"/>
      <c r="AD95" s="373"/>
      <c r="AE95" s="373"/>
      <c r="AT95" s="435" t="s">
        <v>246</v>
      </c>
      <c r="AU95" s="435" t="s">
        <v>83</v>
      </c>
    </row>
    <row r="96" spans="1:65" s="438" customFormat="1" ht="29.25">
      <c r="A96" s="373"/>
      <c r="B96" s="38"/>
      <c r="C96" s="373"/>
      <c r="D96" s="198" t="s">
        <v>1073</v>
      </c>
      <c r="E96" s="373"/>
      <c r="F96" s="250" t="s">
        <v>2096</v>
      </c>
      <c r="G96" s="373"/>
      <c r="H96" s="373"/>
      <c r="I96" s="373"/>
      <c r="J96" s="373"/>
      <c r="K96" s="373"/>
      <c r="L96" s="38"/>
      <c r="M96" s="194"/>
      <c r="N96" s="364"/>
      <c r="O96" s="365"/>
      <c r="P96" s="365"/>
      <c r="Q96" s="365"/>
      <c r="R96" s="365"/>
      <c r="S96" s="365"/>
      <c r="T96" s="68"/>
      <c r="U96" s="373"/>
      <c r="V96" s="373"/>
      <c r="W96" s="373"/>
      <c r="X96" s="373"/>
      <c r="Y96" s="373"/>
      <c r="Z96" s="373"/>
      <c r="AA96" s="373"/>
      <c r="AB96" s="373"/>
      <c r="AC96" s="373"/>
      <c r="AD96" s="373"/>
      <c r="AE96" s="373"/>
      <c r="AT96" s="435"/>
      <c r="AU96" s="435"/>
    </row>
    <row r="97" spans="1:65" s="438" customFormat="1" ht="16.5" customHeight="1">
      <c r="A97" s="373"/>
      <c r="B97" s="38"/>
      <c r="C97" s="178" t="s">
        <v>244</v>
      </c>
      <c r="D97" s="178" t="s">
        <v>240</v>
      </c>
      <c r="E97" s="179" t="s">
        <v>1768</v>
      </c>
      <c r="F97" s="180" t="s">
        <v>1769</v>
      </c>
      <c r="G97" s="181" t="s">
        <v>1122</v>
      </c>
      <c r="H97" s="182">
        <v>1</v>
      </c>
      <c r="I97" s="183"/>
      <c r="J97" s="184">
        <f>ROUND(I97*H97,2)</f>
        <v>0</v>
      </c>
      <c r="K97" s="180" t="s">
        <v>1754</v>
      </c>
      <c r="L97" s="38"/>
      <c r="M97" s="458" t="s">
        <v>21</v>
      </c>
      <c r="N97" s="186" t="s">
        <v>44</v>
      </c>
      <c r="O97" s="67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73"/>
      <c r="V97" s="373"/>
      <c r="W97" s="373"/>
      <c r="X97" s="373"/>
      <c r="Y97" s="373"/>
      <c r="Z97" s="373"/>
      <c r="AA97" s="373"/>
      <c r="AB97" s="373"/>
      <c r="AC97" s="373"/>
      <c r="AD97" s="373"/>
      <c r="AE97" s="373"/>
      <c r="AR97" s="459" t="s">
        <v>1755</v>
      </c>
      <c r="AT97" s="459" t="s">
        <v>240</v>
      </c>
      <c r="AU97" s="459" t="s">
        <v>83</v>
      </c>
      <c r="AY97" s="435" t="s">
        <v>238</v>
      </c>
      <c r="BE97" s="460">
        <f>IF(N97="základní",J97,0)</f>
        <v>0</v>
      </c>
      <c r="BF97" s="460">
        <f>IF(N97="snížená",J97,0)</f>
        <v>0</v>
      </c>
      <c r="BG97" s="460">
        <f>IF(N97="zákl. přenesená",J97,0)</f>
        <v>0</v>
      </c>
      <c r="BH97" s="460">
        <f>IF(N97="sníž. přenesená",J97,0)</f>
        <v>0</v>
      </c>
      <c r="BI97" s="460">
        <f>IF(N97="nulová",J97,0)</f>
        <v>0</v>
      </c>
      <c r="BJ97" s="435" t="s">
        <v>81</v>
      </c>
      <c r="BK97" s="460">
        <f>ROUND(I97*H97,2)</f>
        <v>0</v>
      </c>
      <c r="BL97" s="435" t="s">
        <v>1755</v>
      </c>
      <c r="BM97" s="459" t="s">
        <v>1770</v>
      </c>
    </row>
    <row r="98" spans="1:65" s="438" customFormat="1">
      <c r="A98" s="373"/>
      <c r="B98" s="38"/>
      <c r="C98" s="373"/>
      <c r="D98" s="191" t="s">
        <v>246</v>
      </c>
      <c r="E98" s="373"/>
      <c r="F98" s="192" t="s">
        <v>1771</v>
      </c>
      <c r="G98" s="373"/>
      <c r="H98" s="373"/>
      <c r="I98" s="373"/>
      <c r="J98" s="373"/>
      <c r="K98" s="373"/>
      <c r="L98" s="38"/>
      <c r="M98" s="194"/>
      <c r="N98" s="195"/>
      <c r="O98" s="67"/>
      <c r="P98" s="67"/>
      <c r="Q98" s="67"/>
      <c r="R98" s="67"/>
      <c r="S98" s="67"/>
      <c r="T98" s="68"/>
      <c r="U98" s="373"/>
      <c r="V98" s="373"/>
      <c r="W98" s="373"/>
      <c r="X98" s="373"/>
      <c r="Y98" s="373"/>
      <c r="Z98" s="373"/>
      <c r="AA98" s="373"/>
      <c r="AB98" s="373"/>
      <c r="AC98" s="373"/>
      <c r="AD98" s="373"/>
      <c r="AE98" s="373"/>
      <c r="AT98" s="435" t="s">
        <v>246</v>
      </c>
      <c r="AU98" s="435" t="s">
        <v>83</v>
      </c>
    </row>
    <row r="99" spans="1:65" s="438" customFormat="1" ht="24.2" customHeight="1">
      <c r="A99" s="373"/>
      <c r="B99" s="38"/>
      <c r="C99" s="178" t="s">
        <v>278</v>
      </c>
      <c r="D99" s="178" t="s">
        <v>240</v>
      </c>
      <c r="E99" s="179" t="s">
        <v>1772</v>
      </c>
      <c r="F99" s="180" t="s">
        <v>1773</v>
      </c>
      <c r="G99" s="181" t="s">
        <v>1122</v>
      </c>
      <c r="H99" s="182">
        <v>1</v>
      </c>
      <c r="I99" s="183"/>
      <c r="J99" s="184">
        <f>ROUND(I99*H99,2)</f>
        <v>0</v>
      </c>
      <c r="K99" s="180" t="s">
        <v>1754</v>
      </c>
      <c r="L99" s="38"/>
      <c r="M99" s="458" t="s">
        <v>21</v>
      </c>
      <c r="N99" s="186" t="s">
        <v>44</v>
      </c>
      <c r="O99" s="67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73"/>
      <c r="V99" s="373"/>
      <c r="W99" s="373"/>
      <c r="X99" s="373"/>
      <c r="Y99" s="373"/>
      <c r="Z99" s="373"/>
      <c r="AA99" s="373"/>
      <c r="AB99" s="373"/>
      <c r="AC99" s="373"/>
      <c r="AD99" s="373"/>
      <c r="AE99" s="373"/>
      <c r="AR99" s="459" t="s">
        <v>1755</v>
      </c>
      <c r="AT99" s="459" t="s">
        <v>240</v>
      </c>
      <c r="AU99" s="459" t="s">
        <v>83</v>
      </c>
      <c r="AY99" s="435" t="s">
        <v>238</v>
      </c>
      <c r="BE99" s="460">
        <f>IF(N99="základní",J99,0)</f>
        <v>0</v>
      </c>
      <c r="BF99" s="460">
        <f>IF(N99="snížená",J99,0)</f>
        <v>0</v>
      </c>
      <c r="BG99" s="460">
        <f>IF(N99="zákl. přenesená",J99,0)</f>
        <v>0</v>
      </c>
      <c r="BH99" s="460">
        <f>IF(N99="sníž. přenesená",J99,0)</f>
        <v>0</v>
      </c>
      <c r="BI99" s="460">
        <f>IF(N99="nulová",J99,0)</f>
        <v>0</v>
      </c>
      <c r="BJ99" s="435" t="s">
        <v>81</v>
      </c>
      <c r="BK99" s="460">
        <f>ROUND(I99*H99,2)</f>
        <v>0</v>
      </c>
      <c r="BL99" s="435" t="s">
        <v>1755</v>
      </c>
      <c r="BM99" s="459" t="s">
        <v>1774</v>
      </c>
    </row>
    <row r="100" spans="1:65" s="438" customFormat="1">
      <c r="A100" s="373"/>
      <c r="B100" s="38"/>
      <c r="C100" s="373"/>
      <c r="D100" s="191" t="s">
        <v>246</v>
      </c>
      <c r="E100" s="373"/>
      <c r="F100" s="192" t="s">
        <v>1775</v>
      </c>
      <c r="G100" s="373"/>
      <c r="H100" s="373"/>
      <c r="I100" s="373"/>
      <c r="J100" s="373"/>
      <c r="K100" s="373"/>
      <c r="L100" s="38"/>
      <c r="M100" s="194"/>
      <c r="N100" s="195"/>
      <c r="O100" s="67"/>
      <c r="P100" s="67"/>
      <c r="Q100" s="67"/>
      <c r="R100" s="67"/>
      <c r="S100" s="67"/>
      <c r="T100" s="68"/>
      <c r="U100" s="373"/>
      <c r="V100" s="373"/>
      <c r="W100" s="373"/>
      <c r="X100" s="373"/>
      <c r="Y100" s="373"/>
      <c r="Z100" s="373"/>
      <c r="AA100" s="373"/>
      <c r="AB100" s="373"/>
      <c r="AC100" s="373"/>
      <c r="AD100" s="373"/>
      <c r="AE100" s="373"/>
      <c r="AT100" s="435" t="s">
        <v>246</v>
      </c>
      <c r="AU100" s="435" t="s">
        <v>83</v>
      </c>
    </row>
    <row r="101" spans="1:65" s="163" customFormat="1" ht="22.9" customHeight="1">
      <c r="B101" s="162"/>
      <c r="D101" s="164" t="s">
        <v>72</v>
      </c>
      <c r="E101" s="176" t="s">
        <v>1776</v>
      </c>
      <c r="F101" s="176" t="s">
        <v>1777</v>
      </c>
      <c r="J101" s="177">
        <f>BK101</f>
        <v>0</v>
      </c>
      <c r="L101" s="162"/>
      <c r="M101" s="169"/>
      <c r="N101" s="170"/>
      <c r="O101" s="170"/>
      <c r="P101" s="171">
        <f>SUM(P102:P103)</f>
        <v>0</v>
      </c>
      <c r="Q101" s="170"/>
      <c r="R101" s="171">
        <f>SUM(R102:R103)</f>
        <v>0</v>
      </c>
      <c r="S101" s="170"/>
      <c r="T101" s="172">
        <f>SUM(T102:T103)</f>
        <v>0</v>
      </c>
      <c r="AR101" s="164" t="s">
        <v>278</v>
      </c>
      <c r="AT101" s="456" t="s">
        <v>72</v>
      </c>
      <c r="AU101" s="456" t="s">
        <v>81</v>
      </c>
      <c r="AY101" s="164" t="s">
        <v>238</v>
      </c>
      <c r="BK101" s="457">
        <f>SUM(BK102:BK103)</f>
        <v>0</v>
      </c>
    </row>
    <row r="102" spans="1:65" s="438" customFormat="1" ht="16.5" customHeight="1">
      <c r="A102" s="373"/>
      <c r="B102" s="38"/>
      <c r="C102" s="178" t="s">
        <v>285</v>
      </c>
      <c r="D102" s="178" t="s">
        <v>240</v>
      </c>
      <c r="E102" s="179" t="s">
        <v>1778</v>
      </c>
      <c r="F102" s="180" t="s">
        <v>1779</v>
      </c>
      <c r="G102" s="181" t="s">
        <v>1122</v>
      </c>
      <c r="H102" s="182">
        <v>1</v>
      </c>
      <c r="I102" s="183"/>
      <c r="J102" s="184">
        <f>ROUND(I102*H102,2)</f>
        <v>0</v>
      </c>
      <c r="K102" s="180" t="s">
        <v>1754</v>
      </c>
      <c r="L102" s="38"/>
      <c r="M102" s="458" t="s">
        <v>21</v>
      </c>
      <c r="N102" s="186" t="s">
        <v>44</v>
      </c>
      <c r="O102" s="67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73"/>
      <c r="V102" s="373"/>
      <c r="W102" s="373"/>
      <c r="X102" s="373"/>
      <c r="Y102" s="373"/>
      <c r="Z102" s="373"/>
      <c r="AA102" s="373"/>
      <c r="AB102" s="373"/>
      <c r="AC102" s="373"/>
      <c r="AD102" s="373"/>
      <c r="AE102" s="373"/>
      <c r="AR102" s="459" t="s">
        <v>1755</v>
      </c>
      <c r="AT102" s="459" t="s">
        <v>240</v>
      </c>
      <c r="AU102" s="459" t="s">
        <v>83</v>
      </c>
      <c r="AY102" s="435" t="s">
        <v>238</v>
      </c>
      <c r="BE102" s="460">
        <f>IF(N102="základní",J102,0)</f>
        <v>0</v>
      </c>
      <c r="BF102" s="460">
        <f>IF(N102="snížená",J102,0)</f>
        <v>0</v>
      </c>
      <c r="BG102" s="460">
        <f>IF(N102="zákl. přenesená",J102,0)</f>
        <v>0</v>
      </c>
      <c r="BH102" s="460">
        <f>IF(N102="sníž. přenesená",J102,0)</f>
        <v>0</v>
      </c>
      <c r="BI102" s="460">
        <f>IF(N102="nulová",J102,0)</f>
        <v>0</v>
      </c>
      <c r="BJ102" s="435" t="s">
        <v>81</v>
      </c>
      <c r="BK102" s="460">
        <f>ROUND(I102*H102,2)</f>
        <v>0</v>
      </c>
      <c r="BL102" s="435" t="s">
        <v>1755</v>
      </c>
      <c r="BM102" s="459" t="s">
        <v>1780</v>
      </c>
    </row>
    <row r="103" spans="1:65" s="438" customFormat="1">
      <c r="A103" s="373"/>
      <c r="B103" s="38"/>
      <c r="C103" s="373"/>
      <c r="D103" s="191" t="s">
        <v>246</v>
      </c>
      <c r="E103" s="373"/>
      <c r="F103" s="192" t="s">
        <v>1781</v>
      </c>
      <c r="G103" s="373"/>
      <c r="H103" s="373"/>
      <c r="I103" s="373"/>
      <c r="J103" s="373"/>
      <c r="K103" s="373"/>
      <c r="L103" s="38"/>
      <c r="M103" s="194"/>
      <c r="N103" s="195"/>
      <c r="O103" s="67"/>
      <c r="P103" s="67"/>
      <c r="Q103" s="67"/>
      <c r="R103" s="67"/>
      <c r="S103" s="67"/>
      <c r="T103" s="68"/>
      <c r="U103" s="373"/>
      <c r="V103" s="373"/>
      <c r="W103" s="373"/>
      <c r="X103" s="373"/>
      <c r="Y103" s="373"/>
      <c r="Z103" s="373"/>
      <c r="AA103" s="373"/>
      <c r="AB103" s="373"/>
      <c r="AC103" s="373"/>
      <c r="AD103" s="373"/>
      <c r="AE103" s="373"/>
      <c r="AT103" s="435" t="s">
        <v>246</v>
      </c>
      <c r="AU103" s="435" t="s">
        <v>83</v>
      </c>
    </row>
    <row r="104" spans="1:65" s="438" customFormat="1" ht="117" customHeight="1">
      <c r="A104" s="373"/>
      <c r="B104" s="38"/>
      <c r="C104" s="373"/>
      <c r="D104" s="198" t="s">
        <v>1073</v>
      </c>
      <c r="E104" s="373"/>
      <c r="F104" s="250" t="s">
        <v>2067</v>
      </c>
      <c r="G104" s="373"/>
      <c r="H104" s="373"/>
      <c r="I104" s="373"/>
      <c r="J104" s="373"/>
      <c r="K104" s="373"/>
      <c r="L104" s="38"/>
      <c r="M104" s="194"/>
      <c r="N104" s="364"/>
      <c r="O104" s="365"/>
      <c r="P104" s="365"/>
      <c r="Q104" s="365"/>
      <c r="R104" s="365"/>
      <c r="S104" s="365"/>
      <c r="T104" s="68"/>
      <c r="U104" s="373"/>
      <c r="V104" s="373"/>
      <c r="W104" s="373"/>
      <c r="X104" s="373"/>
      <c r="Y104" s="373"/>
      <c r="Z104" s="373"/>
      <c r="AA104" s="373"/>
      <c r="AB104" s="373"/>
      <c r="AC104" s="373"/>
      <c r="AD104" s="373"/>
      <c r="AE104" s="373"/>
      <c r="AT104" s="435"/>
      <c r="AU104" s="435"/>
    </row>
    <row r="105" spans="1:65" s="163" customFormat="1" ht="22.9" customHeight="1">
      <c r="B105" s="162"/>
      <c r="D105" s="164" t="s">
        <v>72</v>
      </c>
      <c r="E105" s="176" t="s">
        <v>1782</v>
      </c>
      <c r="F105" s="176" t="s">
        <v>1783</v>
      </c>
      <c r="J105" s="177">
        <f>BK105</f>
        <v>0</v>
      </c>
      <c r="L105" s="162"/>
      <c r="M105" s="169"/>
      <c r="N105" s="170"/>
      <c r="O105" s="170"/>
      <c r="P105" s="171">
        <f>SUM(P106:P108)</f>
        <v>0</v>
      </c>
      <c r="Q105" s="170"/>
      <c r="R105" s="171">
        <f>SUM(R106:R108)</f>
        <v>0</v>
      </c>
      <c r="S105" s="170"/>
      <c r="T105" s="172">
        <f>SUM(T106:T108)</f>
        <v>0</v>
      </c>
      <c r="AR105" s="164" t="s">
        <v>278</v>
      </c>
      <c r="AT105" s="456" t="s">
        <v>72</v>
      </c>
      <c r="AU105" s="456" t="s">
        <v>81</v>
      </c>
      <c r="AY105" s="164" t="s">
        <v>238</v>
      </c>
      <c r="BK105" s="457">
        <f>SUM(BK106:BK108)</f>
        <v>0</v>
      </c>
    </row>
    <row r="106" spans="1:65" s="438" customFormat="1" ht="16.5" customHeight="1">
      <c r="A106" s="373"/>
      <c r="B106" s="38"/>
      <c r="C106" s="178" t="s">
        <v>297</v>
      </c>
      <c r="D106" s="178" t="s">
        <v>240</v>
      </c>
      <c r="E106" s="179" t="s">
        <v>1784</v>
      </c>
      <c r="F106" s="180" t="s">
        <v>1785</v>
      </c>
      <c r="G106" s="181" t="s">
        <v>1122</v>
      </c>
      <c r="H106" s="182">
        <v>1</v>
      </c>
      <c r="I106" s="183"/>
      <c r="J106" s="184">
        <f>ROUND(I106*H106,2)</f>
        <v>0</v>
      </c>
      <c r="K106" s="180" t="s">
        <v>1754</v>
      </c>
      <c r="L106" s="38"/>
      <c r="M106" s="458" t="s">
        <v>21</v>
      </c>
      <c r="N106" s="186" t="s">
        <v>44</v>
      </c>
      <c r="O106" s="67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73"/>
      <c r="V106" s="373"/>
      <c r="W106" s="373"/>
      <c r="X106" s="373"/>
      <c r="Y106" s="373"/>
      <c r="Z106" s="373"/>
      <c r="AA106" s="373"/>
      <c r="AB106" s="373"/>
      <c r="AC106" s="373"/>
      <c r="AD106" s="373"/>
      <c r="AE106" s="373"/>
      <c r="AR106" s="459" t="s">
        <v>1755</v>
      </c>
      <c r="AT106" s="459" t="s">
        <v>240</v>
      </c>
      <c r="AU106" s="459" t="s">
        <v>83</v>
      </c>
      <c r="AY106" s="435" t="s">
        <v>238</v>
      </c>
      <c r="BE106" s="460">
        <f>IF(N106="základní",J106,0)</f>
        <v>0</v>
      </c>
      <c r="BF106" s="460">
        <f>IF(N106="snížená",J106,0)</f>
        <v>0</v>
      </c>
      <c r="BG106" s="460">
        <f>IF(N106="zákl. přenesená",J106,0)</f>
        <v>0</v>
      </c>
      <c r="BH106" s="460">
        <f>IF(N106="sníž. přenesená",J106,0)</f>
        <v>0</v>
      </c>
      <c r="BI106" s="460">
        <f>IF(N106="nulová",J106,0)</f>
        <v>0</v>
      </c>
      <c r="BJ106" s="435" t="s">
        <v>81</v>
      </c>
      <c r="BK106" s="460">
        <f>ROUND(I106*H106,2)</f>
        <v>0</v>
      </c>
      <c r="BL106" s="435" t="s">
        <v>1755</v>
      </c>
      <c r="BM106" s="459" t="s">
        <v>1786</v>
      </c>
    </row>
    <row r="107" spans="1:65" s="438" customFormat="1">
      <c r="A107" s="373"/>
      <c r="B107" s="38"/>
      <c r="C107" s="373"/>
      <c r="D107" s="191" t="s">
        <v>246</v>
      </c>
      <c r="E107" s="373"/>
      <c r="F107" s="192" t="s">
        <v>1787</v>
      </c>
      <c r="G107" s="373"/>
      <c r="H107" s="373"/>
      <c r="I107" s="373"/>
      <c r="J107" s="373"/>
      <c r="K107" s="373"/>
      <c r="L107" s="38"/>
      <c r="M107" s="194"/>
      <c r="N107" s="195"/>
      <c r="O107" s="67"/>
      <c r="P107" s="67"/>
      <c r="Q107" s="67"/>
      <c r="R107" s="67"/>
      <c r="S107" s="67"/>
      <c r="T107" s="68"/>
      <c r="U107" s="373"/>
      <c r="V107" s="373"/>
      <c r="W107" s="373"/>
      <c r="X107" s="373"/>
      <c r="Y107" s="373"/>
      <c r="Z107" s="373"/>
      <c r="AA107" s="373"/>
      <c r="AB107" s="373"/>
      <c r="AC107" s="373"/>
      <c r="AD107" s="373"/>
      <c r="AE107" s="373"/>
      <c r="AT107" s="435" t="s">
        <v>246</v>
      </c>
      <c r="AU107" s="435" t="s">
        <v>83</v>
      </c>
    </row>
    <row r="108" spans="1:65" s="438" customFormat="1" ht="29.25">
      <c r="A108" s="373"/>
      <c r="B108" s="38"/>
      <c r="C108" s="373"/>
      <c r="D108" s="198" t="s">
        <v>1073</v>
      </c>
      <c r="E108" s="373"/>
      <c r="F108" s="250" t="s">
        <v>1788</v>
      </c>
      <c r="G108" s="373"/>
      <c r="H108" s="373"/>
      <c r="I108" s="373"/>
      <c r="J108" s="373"/>
      <c r="K108" s="373"/>
      <c r="L108" s="38"/>
      <c r="M108" s="260"/>
      <c r="N108" s="261"/>
      <c r="O108" s="257"/>
      <c r="P108" s="257"/>
      <c r="Q108" s="257"/>
      <c r="R108" s="257"/>
      <c r="S108" s="257"/>
      <c r="T108" s="262"/>
      <c r="U108" s="373"/>
      <c r="V108" s="373"/>
      <c r="W108" s="373"/>
      <c r="X108" s="373"/>
      <c r="Y108" s="373"/>
      <c r="Z108" s="373"/>
      <c r="AA108" s="373"/>
      <c r="AB108" s="373"/>
      <c r="AC108" s="373"/>
      <c r="AD108" s="373"/>
      <c r="AE108" s="373"/>
      <c r="AT108" s="435" t="s">
        <v>1073</v>
      </c>
      <c r="AU108" s="435" t="s">
        <v>83</v>
      </c>
    </row>
    <row r="109" spans="1:65" s="438" customFormat="1" ht="6.95" customHeight="1">
      <c r="A109" s="37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38"/>
      <c r="M109" s="373"/>
      <c r="O109" s="373"/>
      <c r="P109" s="373"/>
      <c r="Q109" s="373"/>
      <c r="R109" s="373"/>
      <c r="S109" s="373"/>
      <c r="T109" s="373"/>
      <c r="U109" s="373"/>
      <c r="V109" s="373"/>
      <c r="W109" s="373"/>
      <c r="X109" s="373"/>
      <c r="Y109" s="373"/>
      <c r="Z109" s="373"/>
      <c r="AA109" s="373"/>
      <c r="AB109" s="373"/>
      <c r="AC109" s="373"/>
      <c r="AD109" s="373"/>
      <c r="AE109" s="373"/>
    </row>
  </sheetData>
  <sheetProtection algorithmName="SHA-512" hashValue="FkiBqbDY9IQR56Bm2GEs1lLHxxeVf3BPwEFNPD0s8UXkmEBLgoJvr0ZmhZf8CXBUIdwo4Rq3+U8r+W7OmrtCPw==" saltValue="tYSo6V2qoRJ6atq6h0s2cw==" spinCount="100000" sheet="1" objects="1" scenarios="1" selectLockedCells="1"/>
  <autoFilter ref="C83:K10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2" r:id="rId2"/>
    <hyperlink ref="F95" r:id="rId3"/>
    <hyperlink ref="F98" r:id="rId4"/>
    <hyperlink ref="F100" r:id="rId5"/>
    <hyperlink ref="F103" r:id="rId6"/>
    <hyperlink ref="F107" r:id="rId7"/>
  </hyperlinks>
  <pageMargins left="0.39374999999999999" right="0.39374999999999999" top="0.39374999999999999" bottom="0.39374999999999999" header="0" footer="0"/>
  <pageSetup paperSize="9" scale="76" fitToHeight="100" orientation="portrait" blackAndWhite="1" r:id="rId8"/>
  <headerFooter>
    <oddFooter>&amp;CStrana &amp;P z &amp;N</oddFooter>
  </headerFooter>
  <drawing r:id="rId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3"/>
  <sheetViews>
    <sheetView showGridLines="0" workbookViewId="0">
      <selection activeCell="D17" sqref="D17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5"/>
      <c r="C3" s="106"/>
      <c r="D3" s="106"/>
      <c r="E3" s="106"/>
      <c r="F3" s="106"/>
      <c r="G3" s="106"/>
      <c r="H3" s="23"/>
    </row>
    <row r="4" spans="1:8" s="1" customFormat="1" ht="24.95" customHeight="1">
      <c r="B4" s="23"/>
      <c r="C4" s="107" t="s">
        <v>1789</v>
      </c>
      <c r="H4" s="23"/>
    </row>
    <row r="5" spans="1:8" s="1" customFormat="1" ht="12" customHeight="1">
      <c r="B5" s="23"/>
      <c r="C5" s="263" t="s">
        <v>13</v>
      </c>
      <c r="D5" s="425" t="s">
        <v>14</v>
      </c>
      <c r="E5" s="402"/>
      <c r="F5" s="402"/>
      <c r="H5" s="23"/>
    </row>
    <row r="6" spans="1:8" s="1" customFormat="1" ht="36.950000000000003" customHeight="1">
      <c r="B6" s="23"/>
      <c r="C6" s="264" t="s">
        <v>16</v>
      </c>
      <c r="D6" s="426" t="s">
        <v>17</v>
      </c>
      <c r="E6" s="402"/>
      <c r="F6" s="402"/>
      <c r="H6" s="23"/>
    </row>
    <row r="7" spans="1:8" s="1" customFormat="1" ht="24.75" customHeight="1">
      <c r="B7" s="23"/>
      <c r="C7" s="109" t="s">
        <v>24</v>
      </c>
      <c r="D7" s="112" t="str">
        <f>'Rekapitulace stavby'!AN8</f>
        <v>26. 3. 2024</v>
      </c>
      <c r="H7" s="23"/>
    </row>
    <row r="8" spans="1:8" s="2" customFormat="1" ht="10.9" customHeight="1">
      <c r="A8" s="37"/>
      <c r="B8" s="42"/>
      <c r="C8" s="37"/>
      <c r="D8" s="37"/>
      <c r="E8" s="37"/>
      <c r="F8" s="37"/>
      <c r="G8" s="37"/>
      <c r="H8" s="42"/>
    </row>
    <row r="9" spans="1:8" s="11" customFormat="1" ht="29.25" customHeight="1">
      <c r="A9" s="151"/>
      <c r="B9" s="265"/>
      <c r="C9" s="266" t="s">
        <v>54</v>
      </c>
      <c r="D9" s="267" t="s">
        <v>55</v>
      </c>
      <c r="E9" s="267" t="s">
        <v>225</v>
      </c>
      <c r="F9" s="268" t="s">
        <v>1790</v>
      </c>
      <c r="G9" s="151"/>
      <c r="H9" s="265"/>
    </row>
    <row r="10" spans="1:8" s="2" customFormat="1" ht="26.45" customHeight="1">
      <c r="A10" s="37"/>
      <c r="B10" s="42"/>
      <c r="C10" s="269" t="s">
        <v>1791</v>
      </c>
      <c r="D10" s="269" t="s">
        <v>79</v>
      </c>
      <c r="E10" s="37"/>
      <c r="F10" s="37"/>
      <c r="G10" s="37"/>
      <c r="H10" s="42"/>
    </row>
    <row r="11" spans="1:8" s="2" customFormat="1" ht="16.899999999999999" customHeight="1">
      <c r="A11" s="37"/>
      <c r="B11" s="42"/>
      <c r="C11" s="270" t="s">
        <v>1792</v>
      </c>
      <c r="D11" s="271" t="s">
        <v>1793</v>
      </c>
      <c r="E11" s="272" t="s">
        <v>120</v>
      </c>
      <c r="F11" s="273">
        <v>1.2150000000000001</v>
      </c>
      <c r="G11" s="37"/>
      <c r="H11" s="42"/>
    </row>
    <row r="12" spans="1:8" s="2" customFormat="1" ht="16.899999999999999" customHeight="1">
      <c r="A12" s="37"/>
      <c r="B12" s="42"/>
      <c r="C12" s="270" t="s">
        <v>101</v>
      </c>
      <c r="D12" s="271" t="s">
        <v>102</v>
      </c>
      <c r="E12" s="272" t="s">
        <v>103</v>
      </c>
      <c r="F12" s="273">
        <v>10.382999999999999</v>
      </c>
      <c r="G12" s="37"/>
      <c r="H12" s="42"/>
    </row>
    <row r="13" spans="1:8" s="2" customFormat="1" ht="16.899999999999999" customHeight="1">
      <c r="A13" s="37"/>
      <c r="B13" s="42"/>
      <c r="C13" s="274" t="s">
        <v>21</v>
      </c>
      <c r="D13" s="274" t="s">
        <v>384</v>
      </c>
      <c r="E13" s="20" t="s">
        <v>21</v>
      </c>
      <c r="F13" s="275">
        <v>3.18</v>
      </c>
      <c r="G13" s="37"/>
      <c r="H13" s="42"/>
    </row>
    <row r="14" spans="1:8" s="2" customFormat="1" ht="16.899999999999999" customHeight="1">
      <c r="A14" s="37"/>
      <c r="B14" s="42"/>
      <c r="C14" s="274" t="s">
        <v>21</v>
      </c>
      <c r="D14" s="274" t="s">
        <v>385</v>
      </c>
      <c r="E14" s="20" t="s">
        <v>21</v>
      </c>
      <c r="F14" s="275">
        <v>7.2030000000000003</v>
      </c>
      <c r="G14" s="37"/>
      <c r="H14" s="42"/>
    </row>
    <row r="15" spans="1:8" s="2" customFormat="1" ht="16.899999999999999" customHeight="1">
      <c r="A15" s="37"/>
      <c r="B15" s="42"/>
      <c r="C15" s="274" t="s">
        <v>101</v>
      </c>
      <c r="D15" s="274" t="s">
        <v>259</v>
      </c>
      <c r="E15" s="20" t="s">
        <v>21</v>
      </c>
      <c r="F15" s="275">
        <v>10.382999999999999</v>
      </c>
      <c r="G15" s="37"/>
      <c r="H15" s="42"/>
    </row>
    <row r="16" spans="1:8" s="2" customFormat="1" ht="16.899999999999999" customHeight="1">
      <c r="A16" s="37"/>
      <c r="B16" s="42"/>
      <c r="C16" s="276" t="s">
        <v>1794</v>
      </c>
      <c r="D16" s="37"/>
      <c r="E16" s="37"/>
      <c r="F16" s="37"/>
      <c r="G16" s="37"/>
      <c r="H16" s="42"/>
    </row>
    <row r="17" spans="1:8" s="2" customFormat="1" ht="16.899999999999999" customHeight="1">
      <c r="A17" s="37"/>
      <c r="B17" s="42"/>
      <c r="C17" s="274" t="s">
        <v>380</v>
      </c>
      <c r="D17" s="274" t="s">
        <v>1795</v>
      </c>
      <c r="E17" s="20" t="s">
        <v>103</v>
      </c>
      <c r="F17" s="275">
        <v>10.382999999999999</v>
      </c>
      <c r="G17" s="37"/>
      <c r="H17" s="42"/>
    </row>
    <row r="18" spans="1:8" s="2" customFormat="1" ht="16.899999999999999" customHeight="1">
      <c r="A18" s="37"/>
      <c r="B18" s="42"/>
      <c r="C18" s="274" t="s">
        <v>387</v>
      </c>
      <c r="D18" s="274" t="s">
        <v>1796</v>
      </c>
      <c r="E18" s="20" t="s">
        <v>103</v>
      </c>
      <c r="F18" s="275">
        <v>10.382999999999999</v>
      </c>
      <c r="G18" s="37"/>
      <c r="H18" s="42"/>
    </row>
    <row r="19" spans="1:8" s="2" customFormat="1" ht="16.899999999999999" customHeight="1">
      <c r="A19" s="37"/>
      <c r="B19" s="42"/>
      <c r="C19" s="270" t="s">
        <v>105</v>
      </c>
      <c r="D19" s="271" t="s">
        <v>106</v>
      </c>
      <c r="E19" s="272" t="s">
        <v>103</v>
      </c>
      <c r="F19" s="273">
        <v>10.798</v>
      </c>
      <c r="G19" s="37"/>
      <c r="H19" s="42"/>
    </row>
    <row r="20" spans="1:8" s="2" customFormat="1" ht="16.899999999999999" customHeight="1">
      <c r="A20" s="37"/>
      <c r="B20" s="42"/>
      <c r="C20" s="274" t="s">
        <v>21</v>
      </c>
      <c r="D20" s="274" t="s">
        <v>437</v>
      </c>
      <c r="E20" s="20" t="s">
        <v>21</v>
      </c>
      <c r="F20" s="275">
        <v>10.941000000000001</v>
      </c>
      <c r="G20" s="37"/>
      <c r="H20" s="42"/>
    </row>
    <row r="21" spans="1:8" s="2" customFormat="1" ht="16.899999999999999" customHeight="1">
      <c r="A21" s="37"/>
      <c r="B21" s="42"/>
      <c r="C21" s="274" t="s">
        <v>21</v>
      </c>
      <c r="D21" s="274" t="s">
        <v>438</v>
      </c>
      <c r="E21" s="20" t="s">
        <v>21</v>
      </c>
      <c r="F21" s="275">
        <v>-0.14299999999999999</v>
      </c>
      <c r="G21" s="37"/>
      <c r="H21" s="42"/>
    </row>
    <row r="22" spans="1:8" s="2" customFormat="1" ht="16.899999999999999" customHeight="1">
      <c r="A22" s="37"/>
      <c r="B22" s="42"/>
      <c r="C22" s="274" t="s">
        <v>105</v>
      </c>
      <c r="D22" s="274" t="s">
        <v>257</v>
      </c>
      <c r="E22" s="20" t="s">
        <v>21</v>
      </c>
      <c r="F22" s="275">
        <v>10.798</v>
      </c>
      <c r="G22" s="37"/>
      <c r="H22" s="42"/>
    </row>
    <row r="23" spans="1:8" s="2" customFormat="1" ht="16.899999999999999" customHeight="1">
      <c r="A23" s="37"/>
      <c r="B23" s="42"/>
      <c r="C23" s="276" t="s">
        <v>1794</v>
      </c>
      <c r="D23" s="37"/>
      <c r="E23" s="37"/>
      <c r="F23" s="37"/>
      <c r="G23" s="37"/>
      <c r="H23" s="42"/>
    </row>
    <row r="24" spans="1:8" s="2" customFormat="1" ht="22.5">
      <c r="A24" s="37"/>
      <c r="B24" s="42"/>
      <c r="C24" s="274" t="s">
        <v>433</v>
      </c>
      <c r="D24" s="274" t="s">
        <v>1797</v>
      </c>
      <c r="E24" s="20" t="s">
        <v>103</v>
      </c>
      <c r="F24" s="275">
        <v>10.798</v>
      </c>
      <c r="G24" s="37"/>
      <c r="H24" s="42"/>
    </row>
    <row r="25" spans="1:8" s="2" customFormat="1" ht="16.899999999999999" customHeight="1">
      <c r="A25" s="37"/>
      <c r="B25" s="42"/>
      <c r="C25" s="274" t="s">
        <v>422</v>
      </c>
      <c r="D25" s="274" t="s">
        <v>1798</v>
      </c>
      <c r="E25" s="20" t="s">
        <v>103</v>
      </c>
      <c r="F25" s="275">
        <v>18.288</v>
      </c>
      <c r="G25" s="37"/>
      <c r="H25" s="42"/>
    </row>
    <row r="26" spans="1:8" s="2" customFormat="1" ht="16.899999999999999" customHeight="1">
      <c r="A26" s="37"/>
      <c r="B26" s="42"/>
      <c r="C26" s="274" t="s">
        <v>446</v>
      </c>
      <c r="D26" s="274" t="s">
        <v>21</v>
      </c>
      <c r="E26" s="20" t="s">
        <v>103</v>
      </c>
      <c r="F26" s="275">
        <v>10.798</v>
      </c>
      <c r="G26" s="37"/>
      <c r="H26" s="42"/>
    </row>
    <row r="27" spans="1:8" s="2" customFormat="1" ht="16.899999999999999" customHeight="1">
      <c r="A27" s="37"/>
      <c r="B27" s="42"/>
      <c r="C27" s="274" t="s">
        <v>441</v>
      </c>
      <c r="D27" s="274" t="s">
        <v>442</v>
      </c>
      <c r="E27" s="20" t="s">
        <v>103</v>
      </c>
      <c r="F27" s="275">
        <v>11.878</v>
      </c>
      <c r="G27" s="37"/>
      <c r="H27" s="42"/>
    </row>
    <row r="28" spans="1:8" s="2" customFormat="1" ht="16.899999999999999" customHeight="1">
      <c r="A28" s="37"/>
      <c r="B28" s="42"/>
      <c r="C28" s="270" t="s">
        <v>829</v>
      </c>
      <c r="D28" s="271" t="s">
        <v>1799</v>
      </c>
      <c r="E28" s="272" t="s">
        <v>103</v>
      </c>
      <c r="F28" s="273">
        <v>2.468</v>
      </c>
      <c r="G28" s="37"/>
      <c r="H28" s="42"/>
    </row>
    <row r="29" spans="1:8" s="2" customFormat="1" ht="16.899999999999999" customHeight="1">
      <c r="A29" s="37"/>
      <c r="B29" s="42"/>
      <c r="C29" s="274" t="s">
        <v>21</v>
      </c>
      <c r="D29" s="274" t="s">
        <v>462</v>
      </c>
      <c r="E29" s="20" t="s">
        <v>21</v>
      </c>
      <c r="F29" s="275">
        <v>0</v>
      </c>
      <c r="G29" s="37"/>
      <c r="H29" s="42"/>
    </row>
    <row r="30" spans="1:8" s="2" customFormat="1" ht="16.899999999999999" customHeight="1">
      <c r="A30" s="37"/>
      <c r="B30" s="42"/>
      <c r="C30" s="274" t="s">
        <v>21</v>
      </c>
      <c r="D30" s="274" t="s">
        <v>828</v>
      </c>
      <c r="E30" s="20" t="s">
        <v>21</v>
      </c>
      <c r="F30" s="275">
        <v>2.468</v>
      </c>
      <c r="G30" s="37"/>
      <c r="H30" s="42"/>
    </row>
    <row r="31" spans="1:8" s="2" customFormat="1" ht="16.899999999999999" customHeight="1">
      <c r="A31" s="37"/>
      <c r="B31" s="42"/>
      <c r="C31" s="274" t="s">
        <v>829</v>
      </c>
      <c r="D31" s="274" t="s">
        <v>257</v>
      </c>
      <c r="E31" s="20" t="s">
        <v>21</v>
      </c>
      <c r="F31" s="275">
        <v>2.468</v>
      </c>
      <c r="G31" s="37"/>
      <c r="H31" s="42"/>
    </row>
    <row r="32" spans="1:8" s="2" customFormat="1" ht="16.899999999999999" customHeight="1">
      <c r="A32" s="37"/>
      <c r="B32" s="42"/>
      <c r="C32" s="270" t="s">
        <v>109</v>
      </c>
      <c r="D32" s="271" t="s">
        <v>110</v>
      </c>
      <c r="E32" s="272" t="s">
        <v>103</v>
      </c>
      <c r="F32" s="273">
        <v>6.077</v>
      </c>
      <c r="G32" s="37"/>
      <c r="H32" s="42"/>
    </row>
    <row r="33" spans="1:8" s="2" customFormat="1" ht="16.899999999999999" customHeight="1">
      <c r="A33" s="37"/>
      <c r="B33" s="42"/>
      <c r="C33" s="274" t="s">
        <v>21</v>
      </c>
      <c r="D33" s="274" t="s">
        <v>460</v>
      </c>
      <c r="E33" s="20" t="s">
        <v>21</v>
      </c>
      <c r="F33" s="275">
        <v>0</v>
      </c>
      <c r="G33" s="37"/>
      <c r="H33" s="42"/>
    </row>
    <row r="34" spans="1:8" s="2" customFormat="1" ht="16.899999999999999" customHeight="1">
      <c r="A34" s="37"/>
      <c r="B34" s="42"/>
      <c r="C34" s="274" t="s">
        <v>21</v>
      </c>
      <c r="D34" s="274" t="s">
        <v>940</v>
      </c>
      <c r="E34" s="20" t="s">
        <v>21</v>
      </c>
      <c r="F34" s="275">
        <v>2.742</v>
      </c>
      <c r="G34" s="37"/>
      <c r="H34" s="42"/>
    </row>
    <row r="35" spans="1:8" s="2" customFormat="1" ht="16.899999999999999" customHeight="1">
      <c r="A35" s="37"/>
      <c r="B35" s="42"/>
      <c r="C35" s="274" t="s">
        <v>21</v>
      </c>
      <c r="D35" s="274" t="s">
        <v>462</v>
      </c>
      <c r="E35" s="20" t="s">
        <v>21</v>
      </c>
      <c r="F35" s="275">
        <v>0</v>
      </c>
      <c r="G35" s="37"/>
      <c r="H35" s="42"/>
    </row>
    <row r="36" spans="1:8" s="2" customFormat="1" ht="16.899999999999999" customHeight="1">
      <c r="A36" s="37"/>
      <c r="B36" s="42"/>
      <c r="C36" s="274" t="s">
        <v>21</v>
      </c>
      <c r="D36" s="274" t="s">
        <v>463</v>
      </c>
      <c r="E36" s="20" t="s">
        <v>21</v>
      </c>
      <c r="F36" s="275">
        <v>3.335</v>
      </c>
      <c r="G36" s="37"/>
      <c r="H36" s="42"/>
    </row>
    <row r="37" spans="1:8" s="2" customFormat="1" ht="16.899999999999999" customHeight="1">
      <c r="A37" s="37"/>
      <c r="B37" s="42"/>
      <c r="C37" s="274" t="s">
        <v>109</v>
      </c>
      <c r="D37" s="274" t="s">
        <v>257</v>
      </c>
      <c r="E37" s="20" t="s">
        <v>21</v>
      </c>
      <c r="F37" s="275">
        <v>6.077</v>
      </c>
      <c r="G37" s="37"/>
      <c r="H37" s="42"/>
    </row>
    <row r="38" spans="1:8" s="2" customFormat="1" ht="16.899999999999999" customHeight="1">
      <c r="A38" s="37"/>
      <c r="B38" s="42"/>
      <c r="C38" s="276" t="s">
        <v>1794</v>
      </c>
      <c r="D38" s="37"/>
      <c r="E38" s="37"/>
      <c r="F38" s="37"/>
      <c r="G38" s="37"/>
      <c r="H38" s="42"/>
    </row>
    <row r="39" spans="1:8" s="2" customFormat="1" ht="16.899999999999999" customHeight="1">
      <c r="A39" s="37"/>
      <c r="B39" s="42"/>
      <c r="C39" s="274" t="s">
        <v>991</v>
      </c>
      <c r="D39" s="274" t="s">
        <v>1800</v>
      </c>
      <c r="E39" s="20" t="s">
        <v>103</v>
      </c>
      <c r="F39" s="275">
        <v>6.077</v>
      </c>
      <c r="G39" s="37"/>
      <c r="H39" s="42"/>
    </row>
    <row r="40" spans="1:8" s="2" customFormat="1" ht="16.899999999999999" customHeight="1">
      <c r="A40" s="37"/>
      <c r="B40" s="42"/>
      <c r="C40" s="274" t="s">
        <v>286</v>
      </c>
      <c r="D40" s="274" t="s">
        <v>1801</v>
      </c>
      <c r="E40" s="20" t="s">
        <v>120</v>
      </c>
      <c r="F40" s="275">
        <v>4.266</v>
      </c>
      <c r="G40" s="37"/>
      <c r="H40" s="42"/>
    </row>
    <row r="41" spans="1:8" s="2" customFormat="1" ht="22.5">
      <c r="A41" s="37"/>
      <c r="B41" s="42"/>
      <c r="C41" s="274" t="s">
        <v>599</v>
      </c>
      <c r="D41" s="274" t="s">
        <v>1802</v>
      </c>
      <c r="E41" s="20" t="s">
        <v>120</v>
      </c>
      <c r="F41" s="275">
        <v>0.30399999999999999</v>
      </c>
      <c r="G41" s="37"/>
      <c r="H41" s="42"/>
    </row>
    <row r="42" spans="1:8" s="2" customFormat="1" ht="22.5">
      <c r="A42" s="37"/>
      <c r="B42" s="42"/>
      <c r="C42" s="274" t="s">
        <v>605</v>
      </c>
      <c r="D42" s="274" t="s">
        <v>1803</v>
      </c>
      <c r="E42" s="20" t="s">
        <v>120</v>
      </c>
      <c r="F42" s="275">
        <v>0.60799999999999998</v>
      </c>
      <c r="G42" s="37"/>
      <c r="H42" s="42"/>
    </row>
    <row r="43" spans="1:8" s="2" customFormat="1" ht="22.5">
      <c r="A43" s="37"/>
      <c r="B43" s="42"/>
      <c r="C43" s="274" t="s">
        <v>618</v>
      </c>
      <c r="D43" s="274" t="s">
        <v>1804</v>
      </c>
      <c r="E43" s="20" t="s">
        <v>120</v>
      </c>
      <c r="F43" s="275">
        <v>0.30399999999999999</v>
      </c>
      <c r="G43" s="37"/>
      <c r="H43" s="42"/>
    </row>
    <row r="44" spans="1:8" s="2" customFormat="1" ht="16.899999999999999" customHeight="1">
      <c r="A44" s="37"/>
      <c r="B44" s="42"/>
      <c r="C44" s="274" t="s">
        <v>623</v>
      </c>
      <c r="D44" s="274" t="s">
        <v>1805</v>
      </c>
      <c r="E44" s="20" t="s">
        <v>394</v>
      </c>
      <c r="F44" s="275">
        <v>1.4E-2</v>
      </c>
      <c r="G44" s="37"/>
      <c r="H44" s="42"/>
    </row>
    <row r="45" spans="1:8" s="2" customFormat="1" ht="16.899999999999999" customHeight="1">
      <c r="A45" s="37"/>
      <c r="B45" s="42"/>
      <c r="C45" s="274" t="s">
        <v>738</v>
      </c>
      <c r="D45" s="274" t="s">
        <v>1806</v>
      </c>
      <c r="E45" s="20" t="s">
        <v>120</v>
      </c>
      <c r="F45" s="275">
        <v>1.2150000000000001</v>
      </c>
      <c r="G45" s="37"/>
      <c r="H45" s="42"/>
    </row>
    <row r="46" spans="1:8" s="2" customFormat="1" ht="16.899999999999999" customHeight="1">
      <c r="A46" s="37"/>
      <c r="B46" s="42"/>
      <c r="C46" s="274" t="s">
        <v>996</v>
      </c>
      <c r="D46" s="274" t="s">
        <v>997</v>
      </c>
      <c r="E46" s="20" t="s">
        <v>103</v>
      </c>
      <c r="F46" s="275">
        <v>26.033999999999999</v>
      </c>
      <c r="G46" s="37"/>
      <c r="H46" s="42"/>
    </row>
    <row r="47" spans="1:8" s="2" customFormat="1" ht="16.899999999999999" customHeight="1">
      <c r="A47" s="37"/>
      <c r="B47" s="42"/>
      <c r="C47" s="270" t="s">
        <v>112</v>
      </c>
      <c r="D47" s="271" t="s">
        <v>113</v>
      </c>
      <c r="E47" s="272" t="s">
        <v>103</v>
      </c>
      <c r="F47" s="273">
        <v>6.577</v>
      </c>
      <c r="G47" s="37"/>
      <c r="H47" s="42"/>
    </row>
    <row r="48" spans="1:8" s="2" customFormat="1" ht="16.899999999999999" customHeight="1">
      <c r="A48" s="37"/>
      <c r="B48" s="42"/>
      <c r="C48" s="274" t="s">
        <v>21</v>
      </c>
      <c r="D48" s="274" t="s">
        <v>939</v>
      </c>
      <c r="E48" s="20" t="s">
        <v>21</v>
      </c>
      <c r="F48" s="275">
        <v>0</v>
      </c>
      <c r="G48" s="37"/>
      <c r="H48" s="42"/>
    </row>
    <row r="49" spans="1:8" s="2" customFormat="1" ht="16.899999999999999" customHeight="1">
      <c r="A49" s="37"/>
      <c r="B49" s="42"/>
      <c r="C49" s="274" t="s">
        <v>21</v>
      </c>
      <c r="D49" s="274" t="s">
        <v>460</v>
      </c>
      <c r="E49" s="20" t="s">
        <v>21</v>
      </c>
      <c r="F49" s="275">
        <v>0</v>
      </c>
      <c r="G49" s="37"/>
      <c r="H49" s="42"/>
    </row>
    <row r="50" spans="1:8" s="2" customFormat="1" ht="16.899999999999999" customHeight="1">
      <c r="A50" s="37"/>
      <c r="B50" s="42"/>
      <c r="C50" s="274" t="s">
        <v>21</v>
      </c>
      <c r="D50" s="274" t="s">
        <v>940</v>
      </c>
      <c r="E50" s="20" t="s">
        <v>21</v>
      </c>
      <c r="F50" s="275">
        <v>2.742</v>
      </c>
      <c r="G50" s="37"/>
      <c r="H50" s="42"/>
    </row>
    <row r="51" spans="1:8" s="2" customFormat="1" ht="16.899999999999999" customHeight="1">
      <c r="A51" s="37"/>
      <c r="B51" s="42"/>
      <c r="C51" s="274" t="s">
        <v>21</v>
      </c>
      <c r="D51" s="274" t="s">
        <v>462</v>
      </c>
      <c r="E51" s="20" t="s">
        <v>21</v>
      </c>
      <c r="F51" s="275">
        <v>0</v>
      </c>
      <c r="G51" s="37"/>
      <c r="H51" s="42"/>
    </row>
    <row r="52" spans="1:8" s="2" customFormat="1" ht="16.899999999999999" customHeight="1">
      <c r="A52" s="37"/>
      <c r="B52" s="42"/>
      <c r="C52" s="274" t="s">
        <v>21</v>
      </c>
      <c r="D52" s="274" t="s">
        <v>463</v>
      </c>
      <c r="E52" s="20" t="s">
        <v>21</v>
      </c>
      <c r="F52" s="275">
        <v>3.335</v>
      </c>
      <c r="G52" s="37"/>
      <c r="H52" s="42"/>
    </row>
    <row r="53" spans="1:8" s="2" customFormat="1" ht="16.899999999999999" customHeight="1">
      <c r="A53" s="37"/>
      <c r="B53" s="42"/>
      <c r="C53" s="274" t="s">
        <v>21</v>
      </c>
      <c r="D53" s="274" t="s">
        <v>941</v>
      </c>
      <c r="E53" s="20" t="s">
        <v>21</v>
      </c>
      <c r="F53" s="275">
        <v>0</v>
      </c>
      <c r="G53" s="37"/>
      <c r="H53" s="42"/>
    </row>
    <row r="54" spans="1:8" s="2" customFormat="1" ht="16.899999999999999" customHeight="1">
      <c r="A54" s="37"/>
      <c r="B54" s="42"/>
      <c r="C54" s="274" t="s">
        <v>21</v>
      </c>
      <c r="D54" s="274" t="s">
        <v>942</v>
      </c>
      <c r="E54" s="20" t="s">
        <v>21</v>
      </c>
      <c r="F54" s="275">
        <v>0.5</v>
      </c>
      <c r="G54" s="37"/>
      <c r="H54" s="42"/>
    </row>
    <row r="55" spans="1:8" s="2" customFormat="1" ht="16.899999999999999" customHeight="1">
      <c r="A55" s="37"/>
      <c r="B55" s="42"/>
      <c r="C55" s="274" t="s">
        <v>112</v>
      </c>
      <c r="D55" s="274" t="s">
        <v>257</v>
      </c>
      <c r="E55" s="20" t="s">
        <v>21</v>
      </c>
      <c r="F55" s="275">
        <v>6.577</v>
      </c>
      <c r="G55" s="37"/>
      <c r="H55" s="42"/>
    </row>
    <row r="56" spans="1:8" s="2" customFormat="1" ht="16.899999999999999" customHeight="1">
      <c r="A56" s="37"/>
      <c r="B56" s="42"/>
      <c r="C56" s="276" t="s">
        <v>1794</v>
      </c>
      <c r="D56" s="37"/>
      <c r="E56" s="37"/>
      <c r="F56" s="37"/>
      <c r="G56" s="37"/>
      <c r="H56" s="42"/>
    </row>
    <row r="57" spans="1:8" s="2" customFormat="1" ht="16.899999999999999" customHeight="1">
      <c r="A57" s="37"/>
      <c r="B57" s="42"/>
      <c r="C57" s="274" t="s">
        <v>935</v>
      </c>
      <c r="D57" s="274" t="s">
        <v>1807</v>
      </c>
      <c r="E57" s="20" t="s">
        <v>103</v>
      </c>
      <c r="F57" s="275">
        <v>13.154</v>
      </c>
      <c r="G57" s="37"/>
      <c r="H57" s="42"/>
    </row>
    <row r="58" spans="1:8" s="2" customFormat="1" ht="16.899999999999999" customHeight="1">
      <c r="A58" s="37"/>
      <c r="B58" s="42"/>
      <c r="C58" s="274" t="s">
        <v>635</v>
      </c>
      <c r="D58" s="274" t="s">
        <v>1808</v>
      </c>
      <c r="E58" s="20" t="s">
        <v>103</v>
      </c>
      <c r="F58" s="275">
        <v>6.577</v>
      </c>
      <c r="G58" s="37"/>
      <c r="H58" s="42"/>
    </row>
    <row r="59" spans="1:8" s="2" customFormat="1" ht="16.899999999999999" customHeight="1">
      <c r="A59" s="37"/>
      <c r="B59" s="42"/>
      <c r="C59" s="274" t="s">
        <v>910</v>
      </c>
      <c r="D59" s="274" t="s">
        <v>1809</v>
      </c>
      <c r="E59" s="20" t="s">
        <v>103</v>
      </c>
      <c r="F59" s="275">
        <v>6.577</v>
      </c>
      <c r="G59" s="37"/>
      <c r="H59" s="42"/>
    </row>
    <row r="60" spans="1:8" s="2" customFormat="1" ht="22.5">
      <c r="A60" s="37"/>
      <c r="B60" s="42"/>
      <c r="C60" s="274" t="s">
        <v>967</v>
      </c>
      <c r="D60" s="274" t="s">
        <v>1810</v>
      </c>
      <c r="E60" s="20" t="s">
        <v>103</v>
      </c>
      <c r="F60" s="275">
        <v>7.7549999999999999</v>
      </c>
      <c r="G60" s="37"/>
      <c r="H60" s="42"/>
    </row>
    <row r="61" spans="1:8" s="2" customFormat="1" ht="22.5">
      <c r="A61" s="37"/>
      <c r="B61" s="42"/>
      <c r="C61" s="274" t="s">
        <v>973</v>
      </c>
      <c r="D61" s="274" t="s">
        <v>1811</v>
      </c>
      <c r="E61" s="20" t="s">
        <v>103</v>
      </c>
      <c r="F61" s="275">
        <v>7.7549999999999999</v>
      </c>
      <c r="G61" s="37"/>
      <c r="H61" s="42"/>
    </row>
    <row r="62" spans="1:8" s="2" customFormat="1" ht="16.899999999999999" customHeight="1">
      <c r="A62" s="37"/>
      <c r="B62" s="42"/>
      <c r="C62" s="274" t="s">
        <v>915</v>
      </c>
      <c r="D62" s="274" t="s">
        <v>916</v>
      </c>
      <c r="E62" s="20" t="s">
        <v>917</v>
      </c>
      <c r="F62" s="275">
        <v>2.302</v>
      </c>
      <c r="G62" s="37"/>
      <c r="H62" s="42"/>
    </row>
    <row r="63" spans="1:8" s="2" customFormat="1" ht="22.5">
      <c r="A63" s="37"/>
      <c r="B63" s="42"/>
      <c r="C63" s="274" t="s">
        <v>945</v>
      </c>
      <c r="D63" s="274" t="s">
        <v>946</v>
      </c>
      <c r="E63" s="20" t="s">
        <v>103</v>
      </c>
      <c r="F63" s="275">
        <v>7.5640000000000001</v>
      </c>
      <c r="G63" s="37"/>
      <c r="H63" s="42"/>
    </row>
    <row r="64" spans="1:8" s="2" customFormat="1" ht="22.5">
      <c r="A64" s="37"/>
      <c r="B64" s="42"/>
      <c r="C64" s="274" t="s">
        <v>950</v>
      </c>
      <c r="D64" s="274" t="s">
        <v>951</v>
      </c>
      <c r="E64" s="20" t="s">
        <v>103</v>
      </c>
      <c r="F64" s="275">
        <v>7.5640000000000001</v>
      </c>
      <c r="G64" s="37"/>
      <c r="H64" s="42"/>
    </row>
    <row r="65" spans="1:8" s="2" customFormat="1" ht="16.899999999999999" customHeight="1">
      <c r="A65" s="37"/>
      <c r="B65" s="42"/>
      <c r="C65" s="270" t="s">
        <v>115</v>
      </c>
      <c r="D65" s="271" t="s">
        <v>116</v>
      </c>
      <c r="E65" s="272" t="s">
        <v>103</v>
      </c>
      <c r="F65" s="273">
        <v>1.1779999999999999</v>
      </c>
      <c r="G65" s="37"/>
      <c r="H65" s="42"/>
    </row>
    <row r="66" spans="1:8" s="2" customFormat="1" ht="16.899999999999999" customHeight="1">
      <c r="A66" s="37"/>
      <c r="B66" s="42"/>
      <c r="C66" s="274" t="s">
        <v>21</v>
      </c>
      <c r="D66" s="274" t="s">
        <v>958</v>
      </c>
      <c r="E66" s="20" t="s">
        <v>21</v>
      </c>
      <c r="F66" s="275">
        <v>0</v>
      </c>
      <c r="G66" s="37"/>
      <c r="H66" s="42"/>
    </row>
    <row r="67" spans="1:8" s="2" customFormat="1" ht="16.899999999999999" customHeight="1">
      <c r="A67" s="37"/>
      <c r="B67" s="42"/>
      <c r="C67" s="274" t="s">
        <v>21</v>
      </c>
      <c r="D67" s="274" t="s">
        <v>460</v>
      </c>
      <c r="E67" s="20" t="s">
        <v>21</v>
      </c>
      <c r="F67" s="275">
        <v>0</v>
      </c>
      <c r="G67" s="37"/>
      <c r="H67" s="42"/>
    </row>
    <row r="68" spans="1:8" s="2" customFormat="1" ht="16.899999999999999" customHeight="1">
      <c r="A68" s="37"/>
      <c r="B68" s="42"/>
      <c r="C68" s="274" t="s">
        <v>21</v>
      </c>
      <c r="D68" s="274" t="s">
        <v>959</v>
      </c>
      <c r="E68" s="20" t="s">
        <v>21</v>
      </c>
      <c r="F68" s="275">
        <v>0.50700000000000001</v>
      </c>
      <c r="G68" s="37"/>
      <c r="H68" s="42"/>
    </row>
    <row r="69" spans="1:8" s="2" customFormat="1" ht="16.899999999999999" customHeight="1">
      <c r="A69" s="37"/>
      <c r="B69" s="42"/>
      <c r="C69" s="274" t="s">
        <v>21</v>
      </c>
      <c r="D69" s="274" t="s">
        <v>462</v>
      </c>
      <c r="E69" s="20" t="s">
        <v>21</v>
      </c>
      <c r="F69" s="275">
        <v>0</v>
      </c>
      <c r="G69" s="37"/>
      <c r="H69" s="42"/>
    </row>
    <row r="70" spans="1:8" s="2" customFormat="1" ht="16.899999999999999" customHeight="1">
      <c r="A70" s="37"/>
      <c r="B70" s="42"/>
      <c r="C70" s="274" t="s">
        <v>21</v>
      </c>
      <c r="D70" s="274" t="s">
        <v>960</v>
      </c>
      <c r="E70" s="20" t="s">
        <v>21</v>
      </c>
      <c r="F70" s="275">
        <v>0.67100000000000004</v>
      </c>
      <c r="G70" s="37"/>
      <c r="H70" s="42"/>
    </row>
    <row r="71" spans="1:8" s="2" customFormat="1" ht="16.899999999999999" customHeight="1">
      <c r="A71" s="37"/>
      <c r="B71" s="42"/>
      <c r="C71" s="274" t="s">
        <v>115</v>
      </c>
      <c r="D71" s="274" t="s">
        <v>257</v>
      </c>
      <c r="E71" s="20" t="s">
        <v>21</v>
      </c>
      <c r="F71" s="275">
        <v>1.1779999999999999</v>
      </c>
      <c r="G71" s="37"/>
      <c r="H71" s="42"/>
    </row>
    <row r="72" spans="1:8" s="2" customFormat="1" ht="16.899999999999999" customHeight="1">
      <c r="A72" s="37"/>
      <c r="B72" s="42"/>
      <c r="C72" s="276" t="s">
        <v>1794</v>
      </c>
      <c r="D72" s="37"/>
      <c r="E72" s="37"/>
      <c r="F72" s="37"/>
      <c r="G72" s="37"/>
      <c r="H72" s="42"/>
    </row>
    <row r="73" spans="1:8" s="2" customFormat="1" ht="16.899999999999999" customHeight="1">
      <c r="A73" s="37"/>
      <c r="B73" s="42"/>
      <c r="C73" s="274" t="s">
        <v>954</v>
      </c>
      <c r="D73" s="274" t="s">
        <v>1812</v>
      </c>
      <c r="E73" s="20" t="s">
        <v>103</v>
      </c>
      <c r="F73" s="275">
        <v>2.3559999999999999</v>
      </c>
      <c r="G73" s="37"/>
      <c r="H73" s="42"/>
    </row>
    <row r="74" spans="1:8" s="2" customFormat="1" ht="16.899999999999999" customHeight="1">
      <c r="A74" s="37"/>
      <c r="B74" s="42"/>
      <c r="C74" s="274" t="s">
        <v>921</v>
      </c>
      <c r="D74" s="274" t="s">
        <v>1813</v>
      </c>
      <c r="E74" s="20" t="s">
        <v>103</v>
      </c>
      <c r="F74" s="275">
        <v>1.1779999999999999</v>
      </c>
      <c r="G74" s="37"/>
      <c r="H74" s="42"/>
    </row>
    <row r="75" spans="1:8" s="2" customFormat="1" ht="22.5">
      <c r="A75" s="37"/>
      <c r="B75" s="42"/>
      <c r="C75" s="274" t="s">
        <v>967</v>
      </c>
      <c r="D75" s="274" t="s">
        <v>1810</v>
      </c>
      <c r="E75" s="20" t="s">
        <v>103</v>
      </c>
      <c r="F75" s="275">
        <v>7.7549999999999999</v>
      </c>
      <c r="G75" s="37"/>
      <c r="H75" s="42"/>
    </row>
    <row r="76" spans="1:8" s="2" customFormat="1" ht="22.5">
      <c r="A76" s="37"/>
      <c r="B76" s="42"/>
      <c r="C76" s="274" t="s">
        <v>973</v>
      </c>
      <c r="D76" s="274" t="s">
        <v>1811</v>
      </c>
      <c r="E76" s="20" t="s">
        <v>103</v>
      </c>
      <c r="F76" s="275">
        <v>7.7549999999999999</v>
      </c>
      <c r="G76" s="37"/>
      <c r="H76" s="42"/>
    </row>
    <row r="77" spans="1:8" s="2" customFormat="1" ht="16.899999999999999" customHeight="1">
      <c r="A77" s="37"/>
      <c r="B77" s="42"/>
      <c r="C77" s="274" t="s">
        <v>915</v>
      </c>
      <c r="D77" s="274" t="s">
        <v>916</v>
      </c>
      <c r="E77" s="20" t="s">
        <v>917</v>
      </c>
      <c r="F77" s="275">
        <v>0.47099999999999997</v>
      </c>
      <c r="G77" s="37"/>
      <c r="H77" s="42"/>
    </row>
    <row r="78" spans="1:8" s="2" customFormat="1" ht="22.5">
      <c r="A78" s="37"/>
      <c r="B78" s="42"/>
      <c r="C78" s="274" t="s">
        <v>945</v>
      </c>
      <c r="D78" s="274" t="s">
        <v>946</v>
      </c>
      <c r="E78" s="20" t="s">
        <v>103</v>
      </c>
      <c r="F78" s="275">
        <v>1.4139999999999999</v>
      </c>
      <c r="G78" s="37"/>
      <c r="H78" s="42"/>
    </row>
    <row r="79" spans="1:8" s="2" customFormat="1" ht="22.5">
      <c r="A79" s="37"/>
      <c r="B79" s="42"/>
      <c r="C79" s="274" t="s">
        <v>950</v>
      </c>
      <c r="D79" s="274" t="s">
        <v>951</v>
      </c>
      <c r="E79" s="20" t="s">
        <v>103</v>
      </c>
      <c r="F79" s="275">
        <v>1.4139999999999999</v>
      </c>
      <c r="G79" s="37"/>
      <c r="H79" s="42"/>
    </row>
    <row r="80" spans="1:8" s="2" customFormat="1" ht="16.899999999999999" customHeight="1">
      <c r="A80" s="37"/>
      <c r="B80" s="42"/>
      <c r="C80" s="270" t="s">
        <v>118</v>
      </c>
      <c r="D80" s="271" t="s">
        <v>119</v>
      </c>
      <c r="E80" s="272" t="s">
        <v>120</v>
      </c>
      <c r="F80" s="273">
        <v>8.5329999999999995</v>
      </c>
      <c r="G80" s="37"/>
      <c r="H80" s="42"/>
    </row>
    <row r="81" spans="1:8" s="2" customFormat="1" ht="16.899999999999999" customHeight="1">
      <c r="A81" s="37"/>
      <c r="B81" s="42"/>
      <c r="C81" s="274" t="s">
        <v>21</v>
      </c>
      <c r="D81" s="274" t="s">
        <v>290</v>
      </c>
      <c r="E81" s="20" t="s">
        <v>21</v>
      </c>
      <c r="F81" s="275">
        <v>0</v>
      </c>
      <c r="G81" s="37"/>
      <c r="H81" s="42"/>
    </row>
    <row r="82" spans="1:8" s="2" customFormat="1" ht="16.899999999999999" customHeight="1">
      <c r="A82" s="37"/>
      <c r="B82" s="42"/>
      <c r="C82" s="274" t="s">
        <v>21</v>
      </c>
      <c r="D82" s="274" t="s">
        <v>291</v>
      </c>
      <c r="E82" s="20" t="s">
        <v>21</v>
      </c>
      <c r="F82" s="275">
        <v>7.875</v>
      </c>
      <c r="G82" s="37"/>
      <c r="H82" s="42"/>
    </row>
    <row r="83" spans="1:8" s="2" customFormat="1" ht="16.899999999999999" customHeight="1">
      <c r="A83" s="37"/>
      <c r="B83" s="42"/>
      <c r="C83" s="274" t="s">
        <v>21</v>
      </c>
      <c r="D83" s="274" t="s">
        <v>292</v>
      </c>
      <c r="E83" s="20" t="s">
        <v>21</v>
      </c>
      <c r="F83" s="275">
        <v>0</v>
      </c>
      <c r="G83" s="37"/>
      <c r="H83" s="42"/>
    </row>
    <row r="84" spans="1:8" s="2" customFormat="1" ht="16.899999999999999" customHeight="1">
      <c r="A84" s="37"/>
      <c r="B84" s="42"/>
      <c r="C84" s="274" t="s">
        <v>21</v>
      </c>
      <c r="D84" s="274" t="s">
        <v>293</v>
      </c>
      <c r="E84" s="20" t="s">
        <v>21</v>
      </c>
      <c r="F84" s="275">
        <v>0.60799999999999998</v>
      </c>
      <c r="G84" s="37"/>
      <c r="H84" s="42"/>
    </row>
    <row r="85" spans="1:8" s="2" customFormat="1" ht="16.899999999999999" customHeight="1">
      <c r="A85" s="37"/>
      <c r="B85" s="42"/>
      <c r="C85" s="274" t="s">
        <v>21</v>
      </c>
      <c r="D85" s="274" t="s">
        <v>294</v>
      </c>
      <c r="E85" s="20" t="s">
        <v>21</v>
      </c>
      <c r="F85" s="275">
        <v>0</v>
      </c>
      <c r="G85" s="37"/>
      <c r="H85" s="42"/>
    </row>
    <row r="86" spans="1:8" s="2" customFormat="1" ht="16.899999999999999" customHeight="1">
      <c r="A86" s="37"/>
      <c r="B86" s="42"/>
      <c r="C86" s="274" t="s">
        <v>21</v>
      </c>
      <c r="D86" s="274" t="s">
        <v>295</v>
      </c>
      <c r="E86" s="20" t="s">
        <v>21</v>
      </c>
      <c r="F86" s="275">
        <v>0.05</v>
      </c>
      <c r="G86" s="37"/>
      <c r="H86" s="42"/>
    </row>
    <row r="87" spans="1:8" s="2" customFormat="1" ht="16.899999999999999" customHeight="1">
      <c r="A87" s="37"/>
      <c r="B87" s="42"/>
      <c r="C87" s="274" t="s">
        <v>118</v>
      </c>
      <c r="D87" s="274" t="s">
        <v>257</v>
      </c>
      <c r="E87" s="20" t="s">
        <v>21</v>
      </c>
      <c r="F87" s="275">
        <v>8.5329999999999995</v>
      </c>
      <c r="G87" s="37"/>
      <c r="H87" s="42"/>
    </row>
    <row r="88" spans="1:8" s="2" customFormat="1" ht="16.899999999999999" customHeight="1">
      <c r="A88" s="37"/>
      <c r="B88" s="42"/>
      <c r="C88" s="276" t="s">
        <v>1794</v>
      </c>
      <c r="D88" s="37"/>
      <c r="E88" s="37"/>
      <c r="F88" s="37"/>
      <c r="G88" s="37"/>
      <c r="H88" s="42"/>
    </row>
    <row r="89" spans="1:8" s="2" customFormat="1" ht="16.899999999999999" customHeight="1">
      <c r="A89" s="37"/>
      <c r="B89" s="42"/>
      <c r="C89" s="274" t="s">
        <v>286</v>
      </c>
      <c r="D89" s="274" t="s">
        <v>1801</v>
      </c>
      <c r="E89" s="20" t="s">
        <v>120</v>
      </c>
      <c r="F89" s="275">
        <v>4.266</v>
      </c>
      <c r="G89" s="37"/>
      <c r="H89" s="42"/>
    </row>
    <row r="90" spans="1:8" s="2" customFormat="1" ht="16.899999999999999" customHeight="1">
      <c r="A90" s="37"/>
      <c r="B90" s="42"/>
      <c r="C90" s="274" t="s">
        <v>298</v>
      </c>
      <c r="D90" s="274" t="s">
        <v>1814</v>
      </c>
      <c r="E90" s="20" t="s">
        <v>120</v>
      </c>
      <c r="F90" s="275">
        <v>4.2670000000000003</v>
      </c>
      <c r="G90" s="37"/>
      <c r="H90" s="42"/>
    </row>
    <row r="91" spans="1:8" s="2" customFormat="1" ht="16.899999999999999" customHeight="1">
      <c r="A91" s="37"/>
      <c r="B91" s="42"/>
      <c r="C91" s="274" t="s">
        <v>304</v>
      </c>
      <c r="D91" s="274" t="s">
        <v>1815</v>
      </c>
      <c r="E91" s="20" t="s">
        <v>120</v>
      </c>
      <c r="F91" s="275">
        <v>4.2670000000000003</v>
      </c>
      <c r="G91" s="37"/>
      <c r="H91" s="42"/>
    </row>
    <row r="92" spans="1:8" s="2" customFormat="1" ht="22.5">
      <c r="A92" s="37"/>
      <c r="B92" s="42"/>
      <c r="C92" s="274" t="s">
        <v>309</v>
      </c>
      <c r="D92" s="274" t="s">
        <v>1816</v>
      </c>
      <c r="E92" s="20" t="s">
        <v>120</v>
      </c>
      <c r="F92" s="275">
        <v>4.2670000000000003</v>
      </c>
      <c r="G92" s="37"/>
      <c r="H92" s="42"/>
    </row>
    <row r="93" spans="1:8" s="2" customFormat="1" ht="16.899999999999999" customHeight="1">
      <c r="A93" s="37"/>
      <c r="B93" s="42"/>
      <c r="C93" s="274" t="s">
        <v>314</v>
      </c>
      <c r="D93" s="274" t="s">
        <v>1817</v>
      </c>
      <c r="E93" s="20" t="s">
        <v>120</v>
      </c>
      <c r="F93" s="275">
        <v>4.2670000000000003</v>
      </c>
      <c r="G93" s="37"/>
      <c r="H93" s="42"/>
    </row>
    <row r="94" spans="1:8" s="2" customFormat="1" ht="22.5">
      <c r="A94" s="37"/>
      <c r="B94" s="42"/>
      <c r="C94" s="274" t="s">
        <v>319</v>
      </c>
      <c r="D94" s="274" t="s">
        <v>1818</v>
      </c>
      <c r="E94" s="20" t="s">
        <v>120</v>
      </c>
      <c r="F94" s="275">
        <v>4.2670000000000003</v>
      </c>
      <c r="G94" s="37"/>
      <c r="H94" s="42"/>
    </row>
    <row r="95" spans="1:8" s="2" customFormat="1" ht="22.5">
      <c r="A95" s="37"/>
      <c r="B95" s="42"/>
      <c r="C95" s="274" t="s">
        <v>324</v>
      </c>
      <c r="D95" s="274" t="s">
        <v>1819</v>
      </c>
      <c r="E95" s="20" t="s">
        <v>120</v>
      </c>
      <c r="F95" s="275">
        <v>3.6779999999999999</v>
      </c>
      <c r="G95" s="37"/>
      <c r="H95" s="42"/>
    </row>
    <row r="96" spans="1:8" s="2" customFormat="1" ht="22.5">
      <c r="A96" s="37"/>
      <c r="B96" s="42"/>
      <c r="C96" s="274" t="s">
        <v>330</v>
      </c>
      <c r="D96" s="274" t="s">
        <v>1820</v>
      </c>
      <c r="E96" s="20" t="s">
        <v>120</v>
      </c>
      <c r="F96" s="275">
        <v>36.78</v>
      </c>
      <c r="G96" s="37"/>
      <c r="H96" s="42"/>
    </row>
    <row r="97" spans="1:8" s="2" customFormat="1" ht="22.5">
      <c r="A97" s="37"/>
      <c r="B97" s="42"/>
      <c r="C97" s="274" t="s">
        <v>336</v>
      </c>
      <c r="D97" s="274" t="s">
        <v>1821</v>
      </c>
      <c r="E97" s="20" t="s">
        <v>120</v>
      </c>
      <c r="F97" s="275">
        <v>3.6779999999999999</v>
      </c>
      <c r="G97" s="37"/>
      <c r="H97" s="42"/>
    </row>
    <row r="98" spans="1:8" s="2" customFormat="1" ht="22.5">
      <c r="A98" s="37"/>
      <c r="B98" s="42"/>
      <c r="C98" s="274" t="s">
        <v>340</v>
      </c>
      <c r="D98" s="274" t="s">
        <v>1822</v>
      </c>
      <c r="E98" s="20" t="s">
        <v>120</v>
      </c>
      <c r="F98" s="275">
        <v>36.78</v>
      </c>
      <c r="G98" s="37"/>
      <c r="H98" s="42"/>
    </row>
    <row r="99" spans="1:8" s="2" customFormat="1" ht="16.899999999999999" customHeight="1">
      <c r="A99" s="37"/>
      <c r="B99" s="42"/>
      <c r="C99" s="274" t="s">
        <v>882</v>
      </c>
      <c r="D99" s="274" t="s">
        <v>1823</v>
      </c>
      <c r="E99" s="20" t="s">
        <v>394</v>
      </c>
      <c r="F99" s="275">
        <v>12.505000000000001</v>
      </c>
      <c r="G99" s="37"/>
      <c r="H99" s="42"/>
    </row>
    <row r="100" spans="1:8" s="2" customFormat="1" ht="16.899999999999999" customHeight="1">
      <c r="A100" s="37"/>
      <c r="B100" s="42"/>
      <c r="C100" s="270" t="s">
        <v>179</v>
      </c>
      <c r="D100" s="271" t="s">
        <v>180</v>
      </c>
      <c r="E100" s="272" t="s">
        <v>103</v>
      </c>
      <c r="F100" s="273">
        <v>11.848000000000001</v>
      </c>
      <c r="G100" s="37"/>
      <c r="H100" s="42"/>
    </row>
    <row r="101" spans="1:8" s="2" customFormat="1" ht="16.899999999999999" customHeight="1">
      <c r="A101" s="37"/>
      <c r="B101" s="42"/>
      <c r="C101" s="274" t="s">
        <v>21</v>
      </c>
      <c r="D101" s="274" t="s">
        <v>460</v>
      </c>
      <c r="E101" s="20" t="s">
        <v>21</v>
      </c>
      <c r="F101" s="275">
        <v>0</v>
      </c>
      <c r="G101" s="37"/>
      <c r="H101" s="42"/>
    </row>
    <row r="102" spans="1:8" s="2" customFormat="1" ht="16.899999999999999" customHeight="1">
      <c r="A102" s="37"/>
      <c r="B102" s="42"/>
      <c r="C102" s="274" t="s">
        <v>21</v>
      </c>
      <c r="D102" s="274" t="s">
        <v>940</v>
      </c>
      <c r="E102" s="20" t="s">
        <v>21</v>
      </c>
      <c r="F102" s="275">
        <v>2.742</v>
      </c>
      <c r="G102" s="37"/>
      <c r="H102" s="42"/>
    </row>
    <row r="103" spans="1:8" s="2" customFormat="1" ht="16.899999999999999" customHeight="1">
      <c r="A103" s="37"/>
      <c r="B103" s="42"/>
      <c r="C103" s="274" t="s">
        <v>21</v>
      </c>
      <c r="D103" s="274" t="s">
        <v>501</v>
      </c>
      <c r="E103" s="20" t="s">
        <v>21</v>
      </c>
      <c r="F103" s="275">
        <v>0</v>
      </c>
      <c r="G103" s="37"/>
      <c r="H103" s="42"/>
    </row>
    <row r="104" spans="1:8" s="2" customFormat="1" ht="16.899999999999999" customHeight="1">
      <c r="A104" s="37"/>
      <c r="B104" s="42"/>
      <c r="C104" s="274" t="s">
        <v>21</v>
      </c>
      <c r="D104" s="274" t="s">
        <v>1055</v>
      </c>
      <c r="E104" s="20" t="s">
        <v>21</v>
      </c>
      <c r="F104" s="275">
        <v>5.7709999999999999</v>
      </c>
      <c r="G104" s="37"/>
      <c r="H104" s="42"/>
    </row>
    <row r="105" spans="1:8" s="2" customFormat="1" ht="16.899999999999999" customHeight="1">
      <c r="A105" s="37"/>
      <c r="B105" s="42"/>
      <c r="C105" s="274" t="s">
        <v>21</v>
      </c>
      <c r="D105" s="274" t="s">
        <v>462</v>
      </c>
      <c r="E105" s="20" t="s">
        <v>21</v>
      </c>
      <c r="F105" s="275">
        <v>0</v>
      </c>
      <c r="G105" s="37"/>
      <c r="H105" s="42"/>
    </row>
    <row r="106" spans="1:8" s="2" customFormat="1" ht="16.899999999999999" customHeight="1">
      <c r="A106" s="37"/>
      <c r="B106" s="42"/>
      <c r="C106" s="274" t="s">
        <v>21</v>
      </c>
      <c r="D106" s="274" t="s">
        <v>463</v>
      </c>
      <c r="E106" s="20" t="s">
        <v>21</v>
      </c>
      <c r="F106" s="275">
        <v>3.335</v>
      </c>
      <c r="G106" s="37"/>
      <c r="H106" s="42"/>
    </row>
    <row r="107" spans="1:8" s="2" customFormat="1" ht="16.899999999999999" customHeight="1">
      <c r="A107" s="37"/>
      <c r="B107" s="42"/>
      <c r="C107" s="274" t="s">
        <v>179</v>
      </c>
      <c r="D107" s="274" t="s">
        <v>257</v>
      </c>
      <c r="E107" s="20" t="s">
        <v>21</v>
      </c>
      <c r="F107" s="275">
        <v>11.848000000000001</v>
      </c>
      <c r="G107" s="37"/>
      <c r="H107" s="42"/>
    </row>
    <row r="108" spans="1:8" s="2" customFormat="1" ht="16.899999999999999" customHeight="1">
      <c r="A108" s="37"/>
      <c r="B108" s="42"/>
      <c r="C108" s="276" t="s">
        <v>1794</v>
      </c>
      <c r="D108" s="37"/>
      <c r="E108" s="37"/>
      <c r="F108" s="37"/>
      <c r="G108" s="37"/>
      <c r="H108" s="42"/>
    </row>
    <row r="109" spans="1:8" s="2" customFormat="1" ht="22.5">
      <c r="A109" s="37"/>
      <c r="B109" s="42"/>
      <c r="C109" s="274" t="s">
        <v>1206</v>
      </c>
      <c r="D109" s="274" t="s">
        <v>1824</v>
      </c>
      <c r="E109" s="20" t="s">
        <v>103</v>
      </c>
      <c r="F109" s="275">
        <v>11.848000000000001</v>
      </c>
      <c r="G109" s="37"/>
      <c r="H109" s="42"/>
    </row>
    <row r="110" spans="1:8" s="2" customFormat="1" ht="16.899999999999999" customHeight="1">
      <c r="A110" s="37"/>
      <c r="B110" s="42"/>
      <c r="C110" s="274" t="s">
        <v>1173</v>
      </c>
      <c r="D110" s="274" t="s">
        <v>1825</v>
      </c>
      <c r="E110" s="20" t="s">
        <v>103</v>
      </c>
      <c r="F110" s="275">
        <v>11.848000000000001</v>
      </c>
      <c r="G110" s="37"/>
      <c r="H110" s="42"/>
    </row>
    <row r="111" spans="1:8" s="2" customFormat="1" ht="16.899999999999999" customHeight="1">
      <c r="A111" s="37"/>
      <c r="B111" s="42"/>
      <c r="C111" s="274" t="s">
        <v>1221</v>
      </c>
      <c r="D111" s="274" t="s">
        <v>1826</v>
      </c>
      <c r="E111" s="20" t="s">
        <v>103</v>
      </c>
      <c r="F111" s="275">
        <v>11.848000000000001</v>
      </c>
      <c r="G111" s="37"/>
      <c r="H111" s="42"/>
    </row>
    <row r="112" spans="1:8" s="2" customFormat="1" ht="16.899999999999999" customHeight="1">
      <c r="A112" s="37"/>
      <c r="B112" s="42"/>
      <c r="C112" s="274" t="s">
        <v>1226</v>
      </c>
      <c r="D112" s="274" t="s">
        <v>1827</v>
      </c>
      <c r="E112" s="20" t="s">
        <v>103</v>
      </c>
      <c r="F112" s="275">
        <v>11.848000000000001</v>
      </c>
      <c r="G112" s="37"/>
      <c r="H112" s="42"/>
    </row>
    <row r="113" spans="1:8" s="2" customFormat="1" ht="16.899999999999999" customHeight="1">
      <c r="A113" s="37"/>
      <c r="B113" s="42"/>
      <c r="C113" s="270" t="s">
        <v>123</v>
      </c>
      <c r="D113" s="271" t="s">
        <v>124</v>
      </c>
      <c r="E113" s="272" t="s">
        <v>125</v>
      </c>
      <c r="F113" s="273">
        <v>19.878</v>
      </c>
      <c r="G113" s="37"/>
      <c r="H113" s="42"/>
    </row>
    <row r="114" spans="1:8" s="2" customFormat="1" ht="16.899999999999999" customHeight="1">
      <c r="A114" s="37"/>
      <c r="B114" s="42"/>
      <c r="C114" s="274" t="s">
        <v>21</v>
      </c>
      <c r="D114" s="274" t="s">
        <v>460</v>
      </c>
      <c r="E114" s="20" t="s">
        <v>21</v>
      </c>
      <c r="F114" s="275">
        <v>0</v>
      </c>
      <c r="G114" s="37"/>
      <c r="H114" s="42"/>
    </row>
    <row r="115" spans="1:8" s="2" customFormat="1" ht="16.899999999999999" customHeight="1">
      <c r="A115" s="37"/>
      <c r="B115" s="42"/>
      <c r="C115" s="274" t="s">
        <v>21</v>
      </c>
      <c r="D115" s="274" t="s">
        <v>1193</v>
      </c>
      <c r="E115" s="20" t="s">
        <v>21</v>
      </c>
      <c r="F115" s="275">
        <v>5.07</v>
      </c>
      <c r="G115" s="37"/>
      <c r="H115" s="42"/>
    </row>
    <row r="116" spans="1:8" s="2" customFormat="1" ht="16.899999999999999" customHeight="1">
      <c r="A116" s="37"/>
      <c r="B116" s="42"/>
      <c r="C116" s="274" t="s">
        <v>21</v>
      </c>
      <c r="D116" s="274" t="s">
        <v>501</v>
      </c>
      <c r="E116" s="20" t="s">
        <v>21</v>
      </c>
      <c r="F116" s="275">
        <v>0</v>
      </c>
      <c r="G116" s="37"/>
      <c r="H116" s="42"/>
    </row>
    <row r="117" spans="1:8" s="2" customFormat="1" ht="16.899999999999999" customHeight="1">
      <c r="A117" s="37"/>
      <c r="B117" s="42"/>
      <c r="C117" s="274" t="s">
        <v>21</v>
      </c>
      <c r="D117" s="274" t="s">
        <v>1187</v>
      </c>
      <c r="E117" s="20" t="s">
        <v>21</v>
      </c>
      <c r="F117" s="275">
        <v>8.1</v>
      </c>
      <c r="G117" s="37"/>
      <c r="H117" s="42"/>
    </row>
    <row r="118" spans="1:8" s="2" customFormat="1" ht="16.899999999999999" customHeight="1">
      <c r="A118" s="37"/>
      <c r="B118" s="42"/>
      <c r="C118" s="274" t="s">
        <v>21</v>
      </c>
      <c r="D118" s="274" t="s">
        <v>462</v>
      </c>
      <c r="E118" s="20" t="s">
        <v>21</v>
      </c>
      <c r="F118" s="275">
        <v>0</v>
      </c>
      <c r="G118" s="37"/>
      <c r="H118" s="42"/>
    </row>
    <row r="119" spans="1:8" s="2" customFormat="1" ht="16.899999999999999" customHeight="1">
      <c r="A119" s="37"/>
      <c r="B119" s="42"/>
      <c r="C119" s="274" t="s">
        <v>21</v>
      </c>
      <c r="D119" s="274" t="s">
        <v>1194</v>
      </c>
      <c r="E119" s="20" t="s">
        <v>21</v>
      </c>
      <c r="F119" s="275">
        <v>6.7080000000000002</v>
      </c>
      <c r="G119" s="37"/>
      <c r="H119" s="42"/>
    </row>
    <row r="120" spans="1:8" s="2" customFormat="1" ht="16.899999999999999" customHeight="1">
      <c r="A120" s="37"/>
      <c r="B120" s="42"/>
      <c r="C120" s="274" t="s">
        <v>123</v>
      </c>
      <c r="D120" s="274" t="s">
        <v>257</v>
      </c>
      <c r="E120" s="20" t="s">
        <v>21</v>
      </c>
      <c r="F120" s="275">
        <v>19.878</v>
      </c>
      <c r="G120" s="37"/>
      <c r="H120" s="42"/>
    </row>
    <row r="121" spans="1:8" s="2" customFormat="1" ht="16.899999999999999" customHeight="1">
      <c r="A121" s="37"/>
      <c r="B121" s="42"/>
      <c r="C121" s="276" t="s">
        <v>1794</v>
      </c>
      <c r="D121" s="37"/>
      <c r="E121" s="37"/>
      <c r="F121" s="37"/>
      <c r="G121" s="37"/>
      <c r="H121" s="42"/>
    </row>
    <row r="122" spans="1:8" s="2" customFormat="1" ht="22.5">
      <c r="A122" s="37"/>
      <c r="B122" s="42"/>
      <c r="C122" s="274" t="s">
        <v>1189</v>
      </c>
      <c r="D122" s="274" t="s">
        <v>1828</v>
      </c>
      <c r="E122" s="20" t="s">
        <v>145</v>
      </c>
      <c r="F122" s="275">
        <v>19.878</v>
      </c>
      <c r="G122" s="37"/>
      <c r="H122" s="42"/>
    </row>
    <row r="123" spans="1:8" s="2" customFormat="1" ht="16.899999999999999" customHeight="1">
      <c r="A123" s="37"/>
      <c r="B123" s="42"/>
      <c r="C123" s="274" t="s">
        <v>1196</v>
      </c>
      <c r="D123" s="274" t="s">
        <v>1197</v>
      </c>
      <c r="E123" s="20" t="s">
        <v>145</v>
      </c>
      <c r="F123" s="275">
        <v>21.866</v>
      </c>
      <c r="G123" s="37"/>
      <c r="H123" s="42"/>
    </row>
    <row r="124" spans="1:8" s="2" customFormat="1" ht="16.899999999999999" customHeight="1">
      <c r="A124" s="37"/>
      <c r="B124" s="42"/>
      <c r="C124" s="270" t="s">
        <v>128</v>
      </c>
      <c r="D124" s="271" t="s">
        <v>129</v>
      </c>
      <c r="E124" s="272" t="s">
        <v>103</v>
      </c>
      <c r="F124" s="273">
        <v>16.675000000000001</v>
      </c>
      <c r="G124" s="37"/>
      <c r="H124" s="42"/>
    </row>
    <row r="125" spans="1:8" s="2" customFormat="1" ht="16.899999999999999" customHeight="1">
      <c r="A125" s="37"/>
      <c r="B125" s="42"/>
      <c r="C125" s="274" t="s">
        <v>21</v>
      </c>
      <c r="D125" s="274" t="s">
        <v>462</v>
      </c>
      <c r="E125" s="20" t="s">
        <v>21</v>
      </c>
      <c r="F125" s="275">
        <v>0</v>
      </c>
      <c r="G125" s="37"/>
      <c r="H125" s="42"/>
    </row>
    <row r="126" spans="1:8" s="2" customFormat="1" ht="16.899999999999999" customHeight="1">
      <c r="A126" s="37"/>
      <c r="B126" s="42"/>
      <c r="C126" s="274" t="s">
        <v>21</v>
      </c>
      <c r="D126" s="274" t="s">
        <v>1327</v>
      </c>
      <c r="E126" s="20" t="s">
        <v>21</v>
      </c>
      <c r="F126" s="275">
        <v>15.347</v>
      </c>
      <c r="G126" s="37"/>
      <c r="H126" s="42"/>
    </row>
    <row r="127" spans="1:8" s="2" customFormat="1" ht="16.899999999999999" customHeight="1">
      <c r="A127" s="37"/>
      <c r="B127" s="42"/>
      <c r="C127" s="274" t="s">
        <v>21</v>
      </c>
      <c r="D127" s="274" t="s">
        <v>717</v>
      </c>
      <c r="E127" s="20" t="s">
        <v>21</v>
      </c>
      <c r="F127" s="275">
        <v>-1.17</v>
      </c>
      <c r="G127" s="37"/>
      <c r="H127" s="42"/>
    </row>
    <row r="128" spans="1:8" s="2" customFormat="1" ht="16.899999999999999" customHeight="1">
      <c r="A128" s="37"/>
      <c r="B128" s="42"/>
      <c r="C128" s="274" t="s">
        <v>21</v>
      </c>
      <c r="D128" s="274" t="s">
        <v>1328</v>
      </c>
      <c r="E128" s="20" t="s">
        <v>21</v>
      </c>
      <c r="F128" s="275">
        <v>-0.39</v>
      </c>
      <c r="G128" s="37"/>
      <c r="H128" s="42"/>
    </row>
    <row r="129" spans="1:8" s="2" customFormat="1" ht="16.899999999999999" customHeight="1">
      <c r="A129" s="37"/>
      <c r="B129" s="42"/>
      <c r="C129" s="274" t="s">
        <v>21</v>
      </c>
      <c r="D129" s="274" t="s">
        <v>464</v>
      </c>
      <c r="E129" s="20" t="s">
        <v>21</v>
      </c>
      <c r="F129" s="275">
        <v>0</v>
      </c>
      <c r="G129" s="37"/>
      <c r="H129" s="42"/>
    </row>
    <row r="130" spans="1:8" s="2" customFormat="1" ht="16.899999999999999" customHeight="1">
      <c r="A130" s="37"/>
      <c r="B130" s="42"/>
      <c r="C130" s="274" t="s">
        <v>21</v>
      </c>
      <c r="D130" s="274" t="s">
        <v>1321</v>
      </c>
      <c r="E130" s="20" t="s">
        <v>21</v>
      </c>
      <c r="F130" s="275">
        <v>2.8879999999999999</v>
      </c>
      <c r="G130" s="37"/>
      <c r="H130" s="42"/>
    </row>
    <row r="131" spans="1:8" s="2" customFormat="1" ht="16.899999999999999" customHeight="1">
      <c r="A131" s="37"/>
      <c r="B131" s="42"/>
      <c r="C131" s="274" t="s">
        <v>128</v>
      </c>
      <c r="D131" s="274" t="s">
        <v>257</v>
      </c>
      <c r="E131" s="20" t="s">
        <v>21</v>
      </c>
      <c r="F131" s="275">
        <v>16.675000000000001</v>
      </c>
      <c r="G131" s="37"/>
      <c r="H131" s="42"/>
    </row>
    <row r="132" spans="1:8" s="2" customFormat="1" ht="16.899999999999999" customHeight="1">
      <c r="A132" s="37"/>
      <c r="B132" s="42"/>
      <c r="C132" s="276" t="s">
        <v>1794</v>
      </c>
      <c r="D132" s="37"/>
      <c r="E132" s="37"/>
      <c r="F132" s="37"/>
      <c r="G132" s="37"/>
      <c r="H132" s="42"/>
    </row>
    <row r="133" spans="1:8" s="2" customFormat="1" ht="22.5">
      <c r="A133" s="37"/>
      <c r="B133" s="42"/>
      <c r="C133" s="274" t="s">
        <v>1323</v>
      </c>
      <c r="D133" s="274" t="s">
        <v>1829</v>
      </c>
      <c r="E133" s="20" t="s">
        <v>103</v>
      </c>
      <c r="F133" s="275">
        <v>16.675000000000001</v>
      </c>
      <c r="G133" s="37"/>
      <c r="H133" s="42"/>
    </row>
    <row r="134" spans="1:8" s="2" customFormat="1" ht="16.899999999999999" customHeight="1">
      <c r="A134" s="37"/>
      <c r="B134" s="42"/>
      <c r="C134" s="274" t="s">
        <v>474</v>
      </c>
      <c r="D134" s="274" t="s">
        <v>1830</v>
      </c>
      <c r="E134" s="20" t="s">
        <v>103</v>
      </c>
      <c r="F134" s="275">
        <v>143.303</v>
      </c>
      <c r="G134" s="37"/>
      <c r="H134" s="42"/>
    </row>
    <row r="135" spans="1:8" s="2" customFormat="1" ht="16.899999999999999" customHeight="1">
      <c r="A135" s="37"/>
      <c r="B135" s="42"/>
      <c r="C135" s="274" t="s">
        <v>517</v>
      </c>
      <c r="D135" s="274" t="s">
        <v>1831</v>
      </c>
      <c r="E135" s="20" t="s">
        <v>103</v>
      </c>
      <c r="F135" s="275">
        <v>133.45500000000001</v>
      </c>
      <c r="G135" s="37"/>
      <c r="H135" s="42"/>
    </row>
    <row r="136" spans="1:8" s="2" customFormat="1" ht="16.899999999999999" customHeight="1">
      <c r="A136" s="37"/>
      <c r="B136" s="42"/>
      <c r="C136" s="274" t="s">
        <v>1290</v>
      </c>
      <c r="D136" s="274" t="s">
        <v>1832</v>
      </c>
      <c r="E136" s="20" t="s">
        <v>103</v>
      </c>
      <c r="F136" s="275">
        <v>16.675000000000001</v>
      </c>
      <c r="G136" s="37"/>
      <c r="H136" s="42"/>
    </row>
    <row r="137" spans="1:8" s="2" customFormat="1" ht="16.899999999999999" customHeight="1">
      <c r="A137" s="37"/>
      <c r="B137" s="42"/>
      <c r="C137" s="274" t="s">
        <v>1335</v>
      </c>
      <c r="D137" s="274" t="s">
        <v>1833</v>
      </c>
      <c r="E137" s="20" t="s">
        <v>103</v>
      </c>
      <c r="F137" s="275">
        <v>16.675000000000001</v>
      </c>
      <c r="G137" s="37"/>
      <c r="H137" s="42"/>
    </row>
    <row r="138" spans="1:8" s="2" customFormat="1" ht="16.899999999999999" customHeight="1">
      <c r="A138" s="37"/>
      <c r="B138" s="42"/>
      <c r="C138" s="274" t="s">
        <v>1397</v>
      </c>
      <c r="D138" s="274" t="s">
        <v>1834</v>
      </c>
      <c r="E138" s="20" t="s">
        <v>103</v>
      </c>
      <c r="F138" s="275">
        <v>187.821</v>
      </c>
      <c r="G138" s="37"/>
      <c r="H138" s="42"/>
    </row>
    <row r="139" spans="1:8" s="2" customFormat="1" ht="22.5">
      <c r="A139" s="37"/>
      <c r="B139" s="42"/>
      <c r="C139" s="274" t="s">
        <v>1403</v>
      </c>
      <c r="D139" s="274" t="s">
        <v>1835</v>
      </c>
      <c r="E139" s="20" t="s">
        <v>103</v>
      </c>
      <c r="F139" s="275">
        <v>187.821</v>
      </c>
      <c r="G139" s="37"/>
      <c r="H139" s="42"/>
    </row>
    <row r="140" spans="1:8" s="2" customFormat="1" ht="16.899999999999999" customHeight="1">
      <c r="A140" s="37"/>
      <c r="B140" s="42"/>
      <c r="C140" s="274" t="s">
        <v>1330</v>
      </c>
      <c r="D140" s="274" t="s">
        <v>1331</v>
      </c>
      <c r="E140" s="20" t="s">
        <v>103</v>
      </c>
      <c r="F140" s="275">
        <v>18.343</v>
      </c>
      <c r="G140" s="37"/>
      <c r="H140" s="42"/>
    </row>
    <row r="141" spans="1:8" s="2" customFormat="1" ht="16.899999999999999" customHeight="1">
      <c r="A141" s="37"/>
      <c r="B141" s="42"/>
      <c r="C141" s="270" t="s">
        <v>131</v>
      </c>
      <c r="D141" s="271" t="s">
        <v>132</v>
      </c>
      <c r="E141" s="272" t="s">
        <v>103</v>
      </c>
      <c r="F141" s="273">
        <v>45.167000000000002</v>
      </c>
      <c r="G141" s="37"/>
      <c r="H141" s="42"/>
    </row>
    <row r="142" spans="1:8" s="2" customFormat="1" ht="16.899999999999999" customHeight="1">
      <c r="A142" s="37"/>
      <c r="B142" s="42"/>
      <c r="C142" s="274" t="s">
        <v>21</v>
      </c>
      <c r="D142" s="274" t="s">
        <v>538</v>
      </c>
      <c r="E142" s="20" t="s">
        <v>21</v>
      </c>
      <c r="F142" s="275">
        <v>0</v>
      </c>
      <c r="G142" s="37"/>
      <c r="H142" s="42"/>
    </row>
    <row r="143" spans="1:8" s="2" customFormat="1" ht="16.899999999999999" customHeight="1">
      <c r="A143" s="37"/>
      <c r="B143" s="42"/>
      <c r="C143" s="274" t="s">
        <v>21</v>
      </c>
      <c r="D143" s="274" t="s">
        <v>539</v>
      </c>
      <c r="E143" s="20" t="s">
        <v>21</v>
      </c>
      <c r="F143" s="275">
        <v>0</v>
      </c>
      <c r="G143" s="37"/>
      <c r="H143" s="42"/>
    </row>
    <row r="144" spans="1:8" s="2" customFormat="1" ht="16.899999999999999" customHeight="1">
      <c r="A144" s="37"/>
      <c r="B144" s="42"/>
      <c r="C144" s="274" t="s">
        <v>21</v>
      </c>
      <c r="D144" s="274" t="s">
        <v>540</v>
      </c>
      <c r="E144" s="20" t="s">
        <v>21</v>
      </c>
      <c r="F144" s="275">
        <v>8.6620000000000008</v>
      </c>
      <c r="G144" s="37"/>
      <c r="H144" s="42"/>
    </row>
    <row r="145" spans="1:8" s="2" customFormat="1" ht="16.899999999999999" customHeight="1">
      <c r="A145" s="37"/>
      <c r="B145" s="42"/>
      <c r="C145" s="274" t="s">
        <v>21</v>
      </c>
      <c r="D145" s="274" t="s">
        <v>541</v>
      </c>
      <c r="E145" s="20" t="s">
        <v>21</v>
      </c>
      <c r="F145" s="275">
        <v>0.39900000000000002</v>
      </c>
      <c r="G145" s="37"/>
      <c r="H145" s="42"/>
    </row>
    <row r="146" spans="1:8" s="2" customFormat="1" ht="16.899999999999999" customHeight="1">
      <c r="A146" s="37"/>
      <c r="B146" s="42"/>
      <c r="C146" s="274" t="s">
        <v>21</v>
      </c>
      <c r="D146" s="274" t="s">
        <v>542</v>
      </c>
      <c r="E146" s="20" t="s">
        <v>21</v>
      </c>
      <c r="F146" s="275">
        <v>0</v>
      </c>
      <c r="G146" s="37"/>
      <c r="H146" s="42"/>
    </row>
    <row r="147" spans="1:8" s="2" customFormat="1" ht="16.899999999999999" customHeight="1">
      <c r="A147" s="37"/>
      <c r="B147" s="42"/>
      <c r="C147" s="274" t="s">
        <v>21</v>
      </c>
      <c r="D147" s="274" t="s">
        <v>543</v>
      </c>
      <c r="E147" s="20" t="s">
        <v>21</v>
      </c>
      <c r="F147" s="275">
        <v>2.44</v>
      </c>
      <c r="G147" s="37"/>
      <c r="H147" s="42"/>
    </row>
    <row r="148" spans="1:8" s="2" customFormat="1" ht="16.899999999999999" customHeight="1">
      <c r="A148" s="37"/>
      <c r="B148" s="42"/>
      <c r="C148" s="274" t="s">
        <v>21</v>
      </c>
      <c r="D148" s="274" t="s">
        <v>544</v>
      </c>
      <c r="E148" s="20" t="s">
        <v>21</v>
      </c>
      <c r="F148" s="275">
        <v>0</v>
      </c>
      <c r="G148" s="37"/>
      <c r="H148" s="42"/>
    </row>
    <row r="149" spans="1:8" s="2" customFormat="1" ht="16.899999999999999" customHeight="1">
      <c r="A149" s="37"/>
      <c r="B149" s="42"/>
      <c r="C149" s="274" t="s">
        <v>21</v>
      </c>
      <c r="D149" s="274" t="s">
        <v>542</v>
      </c>
      <c r="E149" s="20" t="s">
        <v>21</v>
      </c>
      <c r="F149" s="275">
        <v>0</v>
      </c>
      <c r="G149" s="37"/>
      <c r="H149" s="42"/>
    </row>
    <row r="150" spans="1:8" s="2" customFormat="1" ht="16.899999999999999" customHeight="1">
      <c r="A150" s="37"/>
      <c r="B150" s="42"/>
      <c r="C150" s="274" t="s">
        <v>21</v>
      </c>
      <c r="D150" s="274" t="s">
        <v>545</v>
      </c>
      <c r="E150" s="20" t="s">
        <v>21</v>
      </c>
      <c r="F150" s="275">
        <v>18.901</v>
      </c>
      <c r="G150" s="37"/>
      <c r="H150" s="42"/>
    </row>
    <row r="151" spans="1:8" s="2" customFormat="1" ht="16.899999999999999" customHeight="1">
      <c r="A151" s="37"/>
      <c r="B151" s="42"/>
      <c r="C151" s="274" t="s">
        <v>21</v>
      </c>
      <c r="D151" s="274" t="s">
        <v>546</v>
      </c>
      <c r="E151" s="20" t="s">
        <v>21</v>
      </c>
      <c r="F151" s="275">
        <v>0</v>
      </c>
      <c r="G151" s="37"/>
      <c r="H151" s="42"/>
    </row>
    <row r="152" spans="1:8" s="2" customFormat="1" ht="16.899999999999999" customHeight="1">
      <c r="A152" s="37"/>
      <c r="B152" s="42"/>
      <c r="C152" s="274" t="s">
        <v>21</v>
      </c>
      <c r="D152" s="274" t="s">
        <v>542</v>
      </c>
      <c r="E152" s="20" t="s">
        <v>21</v>
      </c>
      <c r="F152" s="275">
        <v>0</v>
      </c>
      <c r="G152" s="37"/>
      <c r="H152" s="42"/>
    </row>
    <row r="153" spans="1:8" s="2" customFormat="1" ht="16.899999999999999" customHeight="1">
      <c r="A153" s="37"/>
      <c r="B153" s="42"/>
      <c r="C153" s="274" t="s">
        <v>21</v>
      </c>
      <c r="D153" s="274" t="s">
        <v>547</v>
      </c>
      <c r="E153" s="20" t="s">
        <v>21</v>
      </c>
      <c r="F153" s="275">
        <v>14.765000000000001</v>
      </c>
      <c r="G153" s="37"/>
      <c r="H153" s="42"/>
    </row>
    <row r="154" spans="1:8" s="2" customFormat="1" ht="16.899999999999999" customHeight="1">
      <c r="A154" s="37"/>
      <c r="B154" s="42"/>
      <c r="C154" s="274" t="s">
        <v>131</v>
      </c>
      <c r="D154" s="274" t="s">
        <v>257</v>
      </c>
      <c r="E154" s="20" t="s">
        <v>21</v>
      </c>
      <c r="F154" s="275">
        <v>45.167000000000002</v>
      </c>
      <c r="G154" s="37"/>
      <c r="H154" s="42"/>
    </row>
    <row r="155" spans="1:8" s="2" customFormat="1" ht="16.899999999999999" customHeight="1">
      <c r="A155" s="37"/>
      <c r="B155" s="42"/>
      <c r="C155" s="276" t="s">
        <v>1794</v>
      </c>
      <c r="D155" s="37"/>
      <c r="E155" s="37"/>
      <c r="F155" s="37"/>
      <c r="G155" s="37"/>
      <c r="H155" s="42"/>
    </row>
    <row r="156" spans="1:8" s="2" customFormat="1" ht="22.5">
      <c r="A156" s="37"/>
      <c r="B156" s="42"/>
      <c r="C156" s="274" t="s">
        <v>534</v>
      </c>
      <c r="D156" s="274" t="s">
        <v>1836</v>
      </c>
      <c r="E156" s="20" t="s">
        <v>103</v>
      </c>
      <c r="F156" s="275">
        <v>45.167000000000002</v>
      </c>
      <c r="G156" s="37"/>
      <c r="H156" s="42"/>
    </row>
    <row r="157" spans="1:8" s="2" customFormat="1" ht="16.899999999999999" customHeight="1">
      <c r="A157" s="37"/>
      <c r="B157" s="42"/>
      <c r="C157" s="274" t="s">
        <v>523</v>
      </c>
      <c r="D157" s="274" t="s">
        <v>1837</v>
      </c>
      <c r="E157" s="20" t="s">
        <v>103</v>
      </c>
      <c r="F157" s="275">
        <v>50.698</v>
      </c>
      <c r="G157" s="37"/>
      <c r="H157" s="42"/>
    </row>
    <row r="158" spans="1:8" s="2" customFormat="1" ht="16.899999999999999" customHeight="1">
      <c r="A158" s="37"/>
      <c r="B158" s="42"/>
      <c r="C158" s="274" t="s">
        <v>529</v>
      </c>
      <c r="D158" s="274" t="s">
        <v>1838</v>
      </c>
      <c r="E158" s="20" t="s">
        <v>103</v>
      </c>
      <c r="F158" s="275">
        <v>45.167000000000002</v>
      </c>
      <c r="G158" s="37"/>
      <c r="H158" s="42"/>
    </row>
    <row r="159" spans="1:8" s="2" customFormat="1" ht="16.899999999999999" customHeight="1">
      <c r="A159" s="37"/>
      <c r="B159" s="42"/>
      <c r="C159" s="274" t="s">
        <v>589</v>
      </c>
      <c r="D159" s="274" t="s">
        <v>1839</v>
      </c>
      <c r="E159" s="20" t="s">
        <v>103</v>
      </c>
      <c r="F159" s="275">
        <v>45.167000000000002</v>
      </c>
      <c r="G159" s="37"/>
      <c r="H159" s="42"/>
    </row>
    <row r="160" spans="1:8" s="2" customFormat="1" ht="16.899999999999999" customHeight="1">
      <c r="A160" s="37"/>
      <c r="B160" s="42"/>
      <c r="C160" s="274" t="s">
        <v>594</v>
      </c>
      <c r="D160" s="274" t="s">
        <v>1840</v>
      </c>
      <c r="E160" s="20" t="s">
        <v>103</v>
      </c>
      <c r="F160" s="275">
        <v>50.698</v>
      </c>
      <c r="G160" s="37"/>
      <c r="H160" s="42"/>
    </row>
    <row r="161" spans="1:8" s="2" customFormat="1" ht="16.899999999999999" customHeight="1">
      <c r="A161" s="37"/>
      <c r="B161" s="42"/>
      <c r="C161" s="274" t="s">
        <v>1380</v>
      </c>
      <c r="D161" s="274" t="s">
        <v>1841</v>
      </c>
      <c r="E161" s="20" t="s">
        <v>103</v>
      </c>
      <c r="F161" s="275">
        <v>45.167000000000002</v>
      </c>
      <c r="G161" s="37"/>
      <c r="H161" s="42"/>
    </row>
    <row r="162" spans="1:8" s="2" customFormat="1" ht="22.5">
      <c r="A162" s="37"/>
      <c r="B162" s="42"/>
      <c r="C162" s="274" t="s">
        <v>819</v>
      </c>
      <c r="D162" s="274" t="s">
        <v>1842</v>
      </c>
      <c r="E162" s="20" t="s">
        <v>103</v>
      </c>
      <c r="F162" s="275">
        <v>50.698</v>
      </c>
      <c r="G162" s="37"/>
      <c r="H162" s="42"/>
    </row>
    <row r="163" spans="1:8" s="2" customFormat="1" ht="16.899999999999999" customHeight="1">
      <c r="A163" s="37"/>
      <c r="B163" s="42"/>
      <c r="C163" s="274" t="s">
        <v>549</v>
      </c>
      <c r="D163" s="274" t="s">
        <v>550</v>
      </c>
      <c r="E163" s="20" t="s">
        <v>103</v>
      </c>
      <c r="F163" s="275">
        <v>46.07</v>
      </c>
      <c r="G163" s="37"/>
      <c r="H163" s="42"/>
    </row>
    <row r="164" spans="1:8" s="2" customFormat="1" ht="16.899999999999999" customHeight="1">
      <c r="A164" s="37"/>
      <c r="B164" s="42"/>
      <c r="C164" s="270" t="s">
        <v>134</v>
      </c>
      <c r="D164" s="271" t="s">
        <v>135</v>
      </c>
      <c r="E164" s="272" t="s">
        <v>103</v>
      </c>
      <c r="F164" s="273">
        <v>32.96</v>
      </c>
      <c r="G164" s="37"/>
      <c r="H164" s="42"/>
    </row>
    <row r="165" spans="1:8" s="2" customFormat="1" ht="16.899999999999999" customHeight="1">
      <c r="A165" s="37"/>
      <c r="B165" s="42"/>
      <c r="C165" s="274" t="s">
        <v>21</v>
      </c>
      <c r="D165" s="274" t="s">
        <v>464</v>
      </c>
      <c r="E165" s="20" t="s">
        <v>21</v>
      </c>
      <c r="F165" s="275">
        <v>0</v>
      </c>
      <c r="G165" s="37"/>
      <c r="H165" s="42"/>
    </row>
    <row r="166" spans="1:8" s="2" customFormat="1" ht="16.899999999999999" customHeight="1">
      <c r="A166" s="37"/>
      <c r="B166" s="42"/>
      <c r="C166" s="274" t="s">
        <v>21</v>
      </c>
      <c r="D166" s="274" t="s">
        <v>755</v>
      </c>
      <c r="E166" s="20" t="s">
        <v>21</v>
      </c>
      <c r="F166" s="275">
        <v>17.114000000000001</v>
      </c>
      <c r="G166" s="37"/>
      <c r="H166" s="42"/>
    </row>
    <row r="167" spans="1:8" s="2" customFormat="1" ht="16.899999999999999" customHeight="1">
      <c r="A167" s="37"/>
      <c r="B167" s="42"/>
      <c r="C167" s="274" t="s">
        <v>21</v>
      </c>
      <c r="D167" s="274" t="s">
        <v>466</v>
      </c>
      <c r="E167" s="20" t="s">
        <v>21</v>
      </c>
      <c r="F167" s="275">
        <v>0</v>
      </c>
      <c r="G167" s="37"/>
      <c r="H167" s="42"/>
    </row>
    <row r="168" spans="1:8" s="2" customFormat="1" ht="16.899999999999999" customHeight="1">
      <c r="A168" s="37"/>
      <c r="B168" s="42"/>
      <c r="C168" s="274" t="s">
        <v>21</v>
      </c>
      <c r="D168" s="274" t="s">
        <v>1251</v>
      </c>
      <c r="E168" s="20" t="s">
        <v>21</v>
      </c>
      <c r="F168" s="275">
        <v>15.846</v>
      </c>
      <c r="G168" s="37"/>
      <c r="H168" s="42"/>
    </row>
    <row r="169" spans="1:8" s="2" customFormat="1" ht="16.899999999999999" customHeight="1">
      <c r="A169" s="37"/>
      <c r="B169" s="42"/>
      <c r="C169" s="274" t="s">
        <v>134</v>
      </c>
      <c r="D169" s="274" t="s">
        <v>257</v>
      </c>
      <c r="E169" s="20" t="s">
        <v>21</v>
      </c>
      <c r="F169" s="275">
        <v>32.96</v>
      </c>
      <c r="G169" s="37"/>
      <c r="H169" s="42"/>
    </row>
    <row r="170" spans="1:8" s="2" customFormat="1" ht="16.899999999999999" customHeight="1">
      <c r="A170" s="37"/>
      <c r="B170" s="42"/>
      <c r="C170" s="276" t="s">
        <v>1794</v>
      </c>
      <c r="D170" s="37"/>
      <c r="E170" s="37"/>
      <c r="F170" s="37"/>
      <c r="G170" s="37"/>
      <c r="H170" s="42"/>
    </row>
    <row r="171" spans="1:8" s="2" customFormat="1" ht="16.899999999999999" customHeight="1">
      <c r="A171" s="37"/>
      <c r="B171" s="42"/>
      <c r="C171" s="274" t="s">
        <v>1247</v>
      </c>
      <c r="D171" s="274" t="s">
        <v>1843</v>
      </c>
      <c r="E171" s="20" t="s">
        <v>103</v>
      </c>
      <c r="F171" s="275">
        <v>32.96</v>
      </c>
      <c r="G171" s="37"/>
      <c r="H171" s="42"/>
    </row>
    <row r="172" spans="1:8" s="2" customFormat="1" ht="22.5">
      <c r="A172" s="37"/>
      <c r="B172" s="42"/>
      <c r="C172" s="274" t="s">
        <v>1242</v>
      </c>
      <c r="D172" s="274" t="s">
        <v>1844</v>
      </c>
      <c r="E172" s="20" t="s">
        <v>103</v>
      </c>
      <c r="F172" s="275">
        <v>32.96</v>
      </c>
      <c r="G172" s="37"/>
      <c r="H172" s="42"/>
    </row>
    <row r="173" spans="1:8" s="2" customFormat="1" ht="16.899999999999999" customHeight="1">
      <c r="A173" s="37"/>
      <c r="B173" s="42"/>
      <c r="C173" s="274" t="s">
        <v>1253</v>
      </c>
      <c r="D173" s="274" t="s">
        <v>1254</v>
      </c>
      <c r="E173" s="20" t="s">
        <v>103</v>
      </c>
      <c r="F173" s="275">
        <v>43.621000000000002</v>
      </c>
      <c r="G173" s="37"/>
      <c r="H173" s="42"/>
    </row>
    <row r="174" spans="1:8" s="2" customFormat="1" ht="16.899999999999999" customHeight="1">
      <c r="A174" s="37"/>
      <c r="B174" s="42"/>
      <c r="C174" s="270" t="s">
        <v>188</v>
      </c>
      <c r="D174" s="271" t="s">
        <v>189</v>
      </c>
      <c r="E174" s="272" t="s">
        <v>103</v>
      </c>
      <c r="F174" s="273">
        <v>17.114000000000001</v>
      </c>
      <c r="G174" s="37"/>
      <c r="H174" s="42"/>
    </row>
    <row r="175" spans="1:8" s="2" customFormat="1" ht="16.899999999999999" customHeight="1">
      <c r="A175" s="37"/>
      <c r="B175" s="42"/>
      <c r="C175" s="274" t="s">
        <v>21</v>
      </c>
      <c r="D175" s="274" t="s">
        <v>754</v>
      </c>
      <c r="E175" s="20" t="s">
        <v>21</v>
      </c>
      <c r="F175" s="275">
        <v>0</v>
      </c>
      <c r="G175" s="37"/>
      <c r="H175" s="42"/>
    </row>
    <row r="176" spans="1:8" s="2" customFormat="1" ht="16.899999999999999" customHeight="1">
      <c r="A176" s="37"/>
      <c r="B176" s="42"/>
      <c r="C176" s="274" t="s">
        <v>21</v>
      </c>
      <c r="D176" s="274" t="s">
        <v>755</v>
      </c>
      <c r="E176" s="20" t="s">
        <v>21</v>
      </c>
      <c r="F176" s="275">
        <v>17.114000000000001</v>
      </c>
      <c r="G176" s="37"/>
      <c r="H176" s="42"/>
    </row>
    <row r="177" spans="1:8" s="2" customFormat="1" ht="16.899999999999999" customHeight="1">
      <c r="A177" s="37"/>
      <c r="B177" s="42"/>
      <c r="C177" s="274" t="s">
        <v>188</v>
      </c>
      <c r="D177" s="274" t="s">
        <v>257</v>
      </c>
      <c r="E177" s="20" t="s">
        <v>21</v>
      </c>
      <c r="F177" s="275">
        <v>17.114000000000001</v>
      </c>
      <c r="G177" s="37"/>
      <c r="H177" s="42"/>
    </row>
    <row r="178" spans="1:8" s="2" customFormat="1" ht="16.899999999999999" customHeight="1">
      <c r="A178" s="37"/>
      <c r="B178" s="42"/>
      <c r="C178" s="276" t="s">
        <v>1794</v>
      </c>
      <c r="D178" s="37"/>
      <c r="E178" s="37"/>
      <c r="F178" s="37"/>
      <c r="G178" s="37"/>
      <c r="H178" s="42"/>
    </row>
    <row r="179" spans="1:8" s="2" customFormat="1" ht="16.899999999999999" customHeight="1">
      <c r="A179" s="37"/>
      <c r="B179" s="42"/>
      <c r="C179" s="274" t="s">
        <v>750</v>
      </c>
      <c r="D179" s="274" t="s">
        <v>1845</v>
      </c>
      <c r="E179" s="20" t="s">
        <v>103</v>
      </c>
      <c r="F179" s="275">
        <v>17.114000000000001</v>
      </c>
      <c r="G179" s="37"/>
      <c r="H179" s="42"/>
    </row>
    <row r="180" spans="1:8" s="2" customFormat="1" ht="16.899999999999999" customHeight="1">
      <c r="A180" s="37"/>
      <c r="B180" s="42"/>
      <c r="C180" s="274" t="s">
        <v>630</v>
      </c>
      <c r="D180" s="274" t="s">
        <v>1846</v>
      </c>
      <c r="E180" s="20" t="s">
        <v>103</v>
      </c>
      <c r="F180" s="275">
        <v>17.114000000000001</v>
      </c>
      <c r="G180" s="37"/>
      <c r="H180" s="42"/>
    </row>
    <row r="181" spans="1:8" s="2" customFormat="1" ht="16.899999999999999" customHeight="1">
      <c r="A181" s="37"/>
      <c r="B181" s="42"/>
      <c r="C181" s="274" t="s">
        <v>645</v>
      </c>
      <c r="D181" s="274" t="s">
        <v>21</v>
      </c>
      <c r="E181" s="20" t="s">
        <v>103</v>
      </c>
      <c r="F181" s="275">
        <v>17.114000000000001</v>
      </c>
      <c r="G181" s="37"/>
      <c r="H181" s="42"/>
    </row>
    <row r="182" spans="1:8" s="2" customFormat="1" ht="16.899999999999999" customHeight="1">
      <c r="A182" s="37"/>
      <c r="B182" s="42"/>
      <c r="C182" s="270" t="s">
        <v>193</v>
      </c>
      <c r="D182" s="271" t="s">
        <v>194</v>
      </c>
      <c r="E182" s="272" t="s">
        <v>103</v>
      </c>
      <c r="F182" s="273">
        <v>43.56</v>
      </c>
      <c r="G182" s="37"/>
      <c r="H182" s="42"/>
    </row>
    <row r="183" spans="1:8" s="2" customFormat="1" ht="16.899999999999999" customHeight="1">
      <c r="A183" s="37"/>
      <c r="B183" s="42"/>
      <c r="C183" s="274" t="s">
        <v>21</v>
      </c>
      <c r="D183" s="274" t="s">
        <v>1377</v>
      </c>
      <c r="E183" s="20" t="s">
        <v>21</v>
      </c>
      <c r="F183" s="275">
        <v>0</v>
      </c>
      <c r="G183" s="37"/>
      <c r="H183" s="42"/>
    </row>
    <row r="184" spans="1:8" s="2" customFormat="1" ht="16.899999999999999" customHeight="1">
      <c r="A184" s="37"/>
      <c r="B184" s="42"/>
      <c r="C184" s="274" t="s">
        <v>21</v>
      </c>
      <c r="D184" s="274" t="s">
        <v>1378</v>
      </c>
      <c r="E184" s="20" t="s">
        <v>21</v>
      </c>
      <c r="F184" s="275">
        <v>43.56</v>
      </c>
      <c r="G184" s="37"/>
      <c r="H184" s="42"/>
    </row>
    <row r="185" spans="1:8" s="2" customFormat="1" ht="16.899999999999999" customHeight="1">
      <c r="A185" s="37"/>
      <c r="B185" s="42"/>
      <c r="C185" s="274" t="s">
        <v>193</v>
      </c>
      <c r="D185" s="274" t="s">
        <v>257</v>
      </c>
      <c r="E185" s="20" t="s">
        <v>21</v>
      </c>
      <c r="F185" s="275">
        <v>43.56</v>
      </c>
      <c r="G185" s="37"/>
      <c r="H185" s="42"/>
    </row>
    <row r="186" spans="1:8" s="2" customFormat="1" ht="16.899999999999999" customHeight="1">
      <c r="A186" s="37"/>
      <c r="B186" s="42"/>
      <c r="C186" s="276" t="s">
        <v>1794</v>
      </c>
      <c r="D186" s="37"/>
      <c r="E186" s="37"/>
      <c r="F186" s="37"/>
      <c r="G186" s="37"/>
      <c r="H186" s="42"/>
    </row>
    <row r="187" spans="1:8" s="2" customFormat="1" ht="16.899999999999999" customHeight="1">
      <c r="A187" s="37"/>
      <c r="B187" s="42"/>
      <c r="C187" s="274" t="s">
        <v>1373</v>
      </c>
      <c r="D187" s="274" t="s">
        <v>1847</v>
      </c>
      <c r="E187" s="20" t="s">
        <v>103</v>
      </c>
      <c r="F187" s="275">
        <v>43.56</v>
      </c>
      <c r="G187" s="37"/>
      <c r="H187" s="42"/>
    </row>
    <row r="188" spans="1:8" s="2" customFormat="1" ht="16.899999999999999" customHeight="1">
      <c r="A188" s="37"/>
      <c r="B188" s="42"/>
      <c r="C188" s="274" t="s">
        <v>1368</v>
      </c>
      <c r="D188" s="274" t="s">
        <v>1848</v>
      </c>
      <c r="E188" s="20" t="s">
        <v>103</v>
      </c>
      <c r="F188" s="275">
        <v>43.56</v>
      </c>
      <c r="G188" s="37"/>
      <c r="H188" s="42"/>
    </row>
    <row r="189" spans="1:8" s="2" customFormat="1" ht="16.899999999999999" customHeight="1">
      <c r="A189" s="37"/>
      <c r="B189" s="42"/>
      <c r="C189" s="270" t="s">
        <v>182</v>
      </c>
      <c r="D189" s="271" t="s">
        <v>183</v>
      </c>
      <c r="E189" s="272" t="s">
        <v>103</v>
      </c>
      <c r="F189" s="273">
        <v>3.7519999999999998</v>
      </c>
      <c r="G189" s="37"/>
      <c r="H189" s="42"/>
    </row>
    <row r="190" spans="1:8" s="2" customFormat="1" ht="16.899999999999999" customHeight="1">
      <c r="A190" s="37"/>
      <c r="B190" s="42"/>
      <c r="C190" s="274" t="s">
        <v>21</v>
      </c>
      <c r="D190" s="274" t="s">
        <v>1363</v>
      </c>
      <c r="E190" s="20" t="s">
        <v>21</v>
      </c>
      <c r="F190" s="275">
        <v>0</v>
      </c>
      <c r="G190" s="37"/>
      <c r="H190" s="42"/>
    </row>
    <row r="191" spans="1:8" s="2" customFormat="1" ht="16.899999999999999" customHeight="1">
      <c r="A191" s="37"/>
      <c r="B191" s="42"/>
      <c r="C191" s="274" t="s">
        <v>21</v>
      </c>
      <c r="D191" s="274" t="s">
        <v>1364</v>
      </c>
      <c r="E191" s="20" t="s">
        <v>21</v>
      </c>
      <c r="F191" s="275">
        <v>0.90800000000000003</v>
      </c>
      <c r="G191" s="37"/>
      <c r="H191" s="42"/>
    </row>
    <row r="192" spans="1:8" s="2" customFormat="1" ht="16.899999999999999" customHeight="1">
      <c r="A192" s="37"/>
      <c r="B192" s="42"/>
      <c r="C192" s="274" t="s">
        <v>21</v>
      </c>
      <c r="D192" s="274" t="s">
        <v>1365</v>
      </c>
      <c r="E192" s="20" t="s">
        <v>21</v>
      </c>
      <c r="F192" s="275">
        <v>2.8439999999999999</v>
      </c>
      <c r="G192" s="37"/>
      <c r="H192" s="42"/>
    </row>
    <row r="193" spans="1:8" s="2" customFormat="1" ht="16.899999999999999" customHeight="1">
      <c r="A193" s="37"/>
      <c r="B193" s="42"/>
      <c r="C193" s="274" t="s">
        <v>182</v>
      </c>
      <c r="D193" s="274" t="s">
        <v>257</v>
      </c>
      <c r="E193" s="20" t="s">
        <v>21</v>
      </c>
      <c r="F193" s="275">
        <v>3.7519999999999998</v>
      </c>
      <c r="G193" s="37"/>
      <c r="H193" s="42"/>
    </row>
    <row r="194" spans="1:8" s="2" customFormat="1" ht="16.899999999999999" customHeight="1">
      <c r="A194" s="37"/>
      <c r="B194" s="42"/>
      <c r="C194" s="276" t="s">
        <v>1794</v>
      </c>
      <c r="D194" s="37"/>
      <c r="E194" s="37"/>
      <c r="F194" s="37"/>
      <c r="G194" s="37"/>
      <c r="H194" s="42"/>
    </row>
    <row r="195" spans="1:8" s="2" customFormat="1" ht="16.899999999999999" customHeight="1">
      <c r="A195" s="37"/>
      <c r="B195" s="42"/>
      <c r="C195" s="274" t="s">
        <v>1358</v>
      </c>
      <c r="D195" s="274" t="s">
        <v>1849</v>
      </c>
      <c r="E195" s="20" t="s">
        <v>103</v>
      </c>
      <c r="F195" s="275">
        <v>7.5039999999999996</v>
      </c>
      <c r="G195" s="37"/>
      <c r="H195" s="42"/>
    </row>
    <row r="196" spans="1:8" s="2" customFormat="1" ht="16.899999999999999" customHeight="1">
      <c r="A196" s="37"/>
      <c r="B196" s="42"/>
      <c r="C196" s="274" t="s">
        <v>1347</v>
      </c>
      <c r="D196" s="274" t="s">
        <v>1850</v>
      </c>
      <c r="E196" s="20" t="s">
        <v>103</v>
      </c>
      <c r="F196" s="275">
        <v>3.7519999999999998</v>
      </c>
      <c r="G196" s="37"/>
      <c r="H196" s="42"/>
    </row>
    <row r="197" spans="1:8" s="2" customFormat="1" ht="16.899999999999999" customHeight="1">
      <c r="A197" s="37"/>
      <c r="B197" s="42"/>
      <c r="C197" s="274" t="s">
        <v>1352</v>
      </c>
      <c r="D197" s="274" t="s">
        <v>1851</v>
      </c>
      <c r="E197" s="20" t="s">
        <v>103</v>
      </c>
      <c r="F197" s="275">
        <v>3.7519999999999998</v>
      </c>
      <c r="G197" s="37"/>
      <c r="H197" s="42"/>
    </row>
    <row r="198" spans="1:8" s="2" customFormat="1" ht="16.899999999999999" customHeight="1">
      <c r="A198" s="37"/>
      <c r="B198" s="42"/>
      <c r="C198" s="270" t="s">
        <v>137</v>
      </c>
      <c r="D198" s="271" t="s">
        <v>138</v>
      </c>
      <c r="E198" s="272" t="s">
        <v>103</v>
      </c>
      <c r="F198" s="273">
        <v>38.747</v>
      </c>
      <c r="G198" s="37"/>
      <c r="H198" s="42"/>
    </row>
    <row r="199" spans="1:8" s="2" customFormat="1" ht="16.899999999999999" customHeight="1">
      <c r="A199" s="37"/>
      <c r="B199" s="42"/>
      <c r="C199" s="274" t="s">
        <v>21</v>
      </c>
      <c r="D199" s="274" t="s">
        <v>460</v>
      </c>
      <c r="E199" s="20" t="s">
        <v>21</v>
      </c>
      <c r="F199" s="275">
        <v>0</v>
      </c>
      <c r="G199" s="37"/>
      <c r="H199" s="42"/>
    </row>
    <row r="200" spans="1:8" s="2" customFormat="1" ht="16.899999999999999" customHeight="1">
      <c r="A200" s="37"/>
      <c r="B200" s="42"/>
      <c r="C200" s="274" t="s">
        <v>21</v>
      </c>
      <c r="D200" s="274" t="s">
        <v>461</v>
      </c>
      <c r="E200" s="20" t="s">
        <v>21</v>
      </c>
      <c r="F200" s="275">
        <v>2.6160000000000001</v>
      </c>
      <c r="G200" s="37"/>
      <c r="H200" s="42"/>
    </row>
    <row r="201" spans="1:8" s="2" customFormat="1" ht="16.899999999999999" customHeight="1">
      <c r="A201" s="37"/>
      <c r="B201" s="42"/>
      <c r="C201" s="274" t="s">
        <v>21</v>
      </c>
      <c r="D201" s="274" t="s">
        <v>462</v>
      </c>
      <c r="E201" s="20" t="s">
        <v>21</v>
      </c>
      <c r="F201" s="275">
        <v>0</v>
      </c>
      <c r="G201" s="37"/>
      <c r="H201" s="42"/>
    </row>
    <row r="202" spans="1:8" s="2" customFormat="1" ht="16.899999999999999" customHeight="1">
      <c r="A202" s="37"/>
      <c r="B202" s="42"/>
      <c r="C202" s="274" t="s">
        <v>21</v>
      </c>
      <c r="D202" s="274" t="s">
        <v>463</v>
      </c>
      <c r="E202" s="20" t="s">
        <v>21</v>
      </c>
      <c r="F202" s="275">
        <v>3.335</v>
      </c>
      <c r="G202" s="37"/>
      <c r="H202" s="42"/>
    </row>
    <row r="203" spans="1:8" s="2" customFormat="1" ht="16.899999999999999" customHeight="1">
      <c r="A203" s="37"/>
      <c r="B203" s="42"/>
      <c r="C203" s="274" t="s">
        <v>21</v>
      </c>
      <c r="D203" s="274" t="s">
        <v>464</v>
      </c>
      <c r="E203" s="20" t="s">
        <v>21</v>
      </c>
      <c r="F203" s="275">
        <v>0</v>
      </c>
      <c r="G203" s="37"/>
      <c r="H203" s="42"/>
    </row>
    <row r="204" spans="1:8" s="2" customFormat="1" ht="16.899999999999999" customHeight="1">
      <c r="A204" s="37"/>
      <c r="B204" s="42"/>
      <c r="C204" s="274" t="s">
        <v>21</v>
      </c>
      <c r="D204" s="274" t="s">
        <v>465</v>
      </c>
      <c r="E204" s="20" t="s">
        <v>21</v>
      </c>
      <c r="F204" s="275">
        <v>17.058</v>
      </c>
      <c r="G204" s="37"/>
      <c r="H204" s="42"/>
    </row>
    <row r="205" spans="1:8" s="2" customFormat="1" ht="16.899999999999999" customHeight="1">
      <c r="A205" s="37"/>
      <c r="B205" s="42"/>
      <c r="C205" s="274" t="s">
        <v>21</v>
      </c>
      <c r="D205" s="274" t="s">
        <v>466</v>
      </c>
      <c r="E205" s="20" t="s">
        <v>21</v>
      </c>
      <c r="F205" s="275">
        <v>0</v>
      </c>
      <c r="G205" s="37"/>
      <c r="H205" s="42"/>
    </row>
    <row r="206" spans="1:8" s="2" customFormat="1" ht="16.899999999999999" customHeight="1">
      <c r="A206" s="37"/>
      <c r="B206" s="42"/>
      <c r="C206" s="274" t="s">
        <v>21</v>
      </c>
      <c r="D206" s="274" t="s">
        <v>467</v>
      </c>
      <c r="E206" s="20" t="s">
        <v>21</v>
      </c>
      <c r="F206" s="275">
        <v>15.738</v>
      </c>
      <c r="G206" s="37"/>
      <c r="H206" s="42"/>
    </row>
    <row r="207" spans="1:8" s="2" customFormat="1" ht="16.899999999999999" customHeight="1">
      <c r="A207" s="37"/>
      <c r="B207" s="42"/>
      <c r="C207" s="274" t="s">
        <v>137</v>
      </c>
      <c r="D207" s="274" t="s">
        <v>257</v>
      </c>
      <c r="E207" s="20" t="s">
        <v>21</v>
      </c>
      <c r="F207" s="275">
        <v>38.747</v>
      </c>
      <c r="G207" s="37"/>
      <c r="H207" s="42"/>
    </row>
    <row r="208" spans="1:8" s="2" customFormat="1" ht="16.899999999999999" customHeight="1">
      <c r="A208" s="37"/>
      <c r="B208" s="42"/>
      <c r="C208" s="276" t="s">
        <v>1794</v>
      </c>
      <c r="D208" s="37"/>
      <c r="E208" s="37"/>
      <c r="F208" s="37"/>
      <c r="G208" s="37"/>
      <c r="H208" s="42"/>
    </row>
    <row r="209" spans="1:8" s="2" customFormat="1" ht="16.899999999999999" customHeight="1">
      <c r="A209" s="37"/>
      <c r="B209" s="42"/>
      <c r="C209" s="274" t="s">
        <v>456</v>
      </c>
      <c r="D209" s="274" t="s">
        <v>1852</v>
      </c>
      <c r="E209" s="20" t="s">
        <v>103</v>
      </c>
      <c r="F209" s="275">
        <v>38.747</v>
      </c>
      <c r="G209" s="37"/>
      <c r="H209" s="42"/>
    </row>
    <row r="210" spans="1:8" s="2" customFormat="1" ht="16.899999999999999" customHeight="1">
      <c r="A210" s="37"/>
      <c r="B210" s="42"/>
      <c r="C210" s="274" t="s">
        <v>451</v>
      </c>
      <c r="D210" s="274" t="s">
        <v>1853</v>
      </c>
      <c r="E210" s="20" t="s">
        <v>103</v>
      </c>
      <c r="F210" s="275">
        <v>38.747</v>
      </c>
      <c r="G210" s="37"/>
      <c r="H210" s="42"/>
    </row>
    <row r="211" spans="1:8" s="2" customFormat="1" ht="16.899999999999999" customHeight="1">
      <c r="A211" s="37"/>
      <c r="B211" s="42"/>
      <c r="C211" s="274" t="s">
        <v>1387</v>
      </c>
      <c r="D211" s="274" t="s">
        <v>1854</v>
      </c>
      <c r="E211" s="20" t="s">
        <v>103</v>
      </c>
      <c r="F211" s="275">
        <v>38.747</v>
      </c>
      <c r="G211" s="37"/>
      <c r="H211" s="42"/>
    </row>
    <row r="212" spans="1:8" s="2" customFormat="1" ht="16.899999999999999" customHeight="1">
      <c r="A212" s="37"/>
      <c r="B212" s="42"/>
      <c r="C212" s="274" t="s">
        <v>1392</v>
      </c>
      <c r="D212" s="274" t="s">
        <v>1855</v>
      </c>
      <c r="E212" s="20" t="s">
        <v>103</v>
      </c>
      <c r="F212" s="275">
        <v>38.747</v>
      </c>
      <c r="G212" s="37"/>
      <c r="H212" s="42"/>
    </row>
    <row r="213" spans="1:8" s="2" customFormat="1" ht="16.899999999999999" customHeight="1">
      <c r="A213" s="37"/>
      <c r="B213" s="42"/>
      <c r="C213" s="274" t="s">
        <v>1397</v>
      </c>
      <c r="D213" s="274" t="s">
        <v>1834</v>
      </c>
      <c r="E213" s="20" t="s">
        <v>103</v>
      </c>
      <c r="F213" s="275">
        <v>187.821</v>
      </c>
      <c r="G213" s="37"/>
      <c r="H213" s="42"/>
    </row>
    <row r="214" spans="1:8" s="2" customFormat="1" ht="22.5">
      <c r="A214" s="37"/>
      <c r="B214" s="42"/>
      <c r="C214" s="274" t="s">
        <v>1403</v>
      </c>
      <c r="D214" s="274" t="s">
        <v>1835</v>
      </c>
      <c r="E214" s="20" t="s">
        <v>103</v>
      </c>
      <c r="F214" s="275">
        <v>187.821</v>
      </c>
      <c r="G214" s="37"/>
      <c r="H214" s="42"/>
    </row>
    <row r="215" spans="1:8" s="2" customFormat="1" ht="22.5">
      <c r="A215" s="37"/>
      <c r="B215" s="42"/>
      <c r="C215" s="274" t="s">
        <v>688</v>
      </c>
      <c r="D215" s="274" t="s">
        <v>1856</v>
      </c>
      <c r="E215" s="20" t="s">
        <v>103</v>
      </c>
      <c r="F215" s="275">
        <v>38.747</v>
      </c>
      <c r="G215" s="37"/>
      <c r="H215" s="42"/>
    </row>
    <row r="216" spans="1:8" s="2" customFormat="1" ht="16.899999999999999" customHeight="1">
      <c r="A216" s="37"/>
      <c r="B216" s="42"/>
      <c r="C216" s="270" t="s">
        <v>140</v>
      </c>
      <c r="D216" s="271" t="s">
        <v>141</v>
      </c>
      <c r="E216" s="272" t="s">
        <v>103</v>
      </c>
      <c r="F216" s="273">
        <v>150.13</v>
      </c>
      <c r="G216" s="37"/>
      <c r="H216" s="42"/>
    </row>
    <row r="217" spans="1:8" s="2" customFormat="1" ht="16.899999999999999" customHeight="1">
      <c r="A217" s="37"/>
      <c r="B217" s="42"/>
      <c r="C217" s="274" t="s">
        <v>21</v>
      </c>
      <c r="D217" s="274" t="s">
        <v>460</v>
      </c>
      <c r="E217" s="20" t="s">
        <v>21</v>
      </c>
      <c r="F217" s="275">
        <v>0</v>
      </c>
      <c r="G217" s="37"/>
      <c r="H217" s="42"/>
    </row>
    <row r="218" spans="1:8" s="2" customFormat="1" ht="16.899999999999999" customHeight="1">
      <c r="A218" s="37"/>
      <c r="B218" s="42"/>
      <c r="C218" s="274" t="s">
        <v>21</v>
      </c>
      <c r="D218" s="274" t="s">
        <v>498</v>
      </c>
      <c r="E218" s="20" t="s">
        <v>21</v>
      </c>
      <c r="F218" s="275">
        <v>20.042999999999999</v>
      </c>
      <c r="G218" s="37"/>
      <c r="H218" s="42"/>
    </row>
    <row r="219" spans="1:8" s="2" customFormat="1" ht="16.899999999999999" customHeight="1">
      <c r="A219" s="37"/>
      <c r="B219" s="42"/>
      <c r="C219" s="274" t="s">
        <v>21</v>
      </c>
      <c r="D219" s="274" t="s">
        <v>499</v>
      </c>
      <c r="E219" s="20" t="s">
        <v>21</v>
      </c>
      <c r="F219" s="275">
        <v>-1.377</v>
      </c>
      <c r="G219" s="37"/>
      <c r="H219" s="42"/>
    </row>
    <row r="220" spans="1:8" s="2" customFormat="1" ht="16.899999999999999" customHeight="1">
      <c r="A220" s="37"/>
      <c r="B220" s="42"/>
      <c r="C220" s="274" t="s">
        <v>21</v>
      </c>
      <c r="D220" s="274" t="s">
        <v>500</v>
      </c>
      <c r="E220" s="20" t="s">
        <v>21</v>
      </c>
      <c r="F220" s="275">
        <v>-1.2250000000000001</v>
      </c>
      <c r="G220" s="37"/>
      <c r="H220" s="42"/>
    </row>
    <row r="221" spans="1:8" s="2" customFormat="1" ht="16.899999999999999" customHeight="1">
      <c r="A221" s="37"/>
      <c r="B221" s="42"/>
      <c r="C221" s="274" t="s">
        <v>21</v>
      </c>
      <c r="D221" s="274" t="s">
        <v>501</v>
      </c>
      <c r="E221" s="20" t="s">
        <v>21</v>
      </c>
      <c r="F221" s="275">
        <v>0</v>
      </c>
      <c r="G221" s="37"/>
      <c r="H221" s="42"/>
    </row>
    <row r="222" spans="1:8" s="2" customFormat="1" ht="16.899999999999999" customHeight="1">
      <c r="A222" s="37"/>
      <c r="B222" s="42"/>
      <c r="C222" s="274" t="s">
        <v>21</v>
      </c>
      <c r="D222" s="274" t="s">
        <v>502</v>
      </c>
      <c r="E222" s="20" t="s">
        <v>21</v>
      </c>
      <c r="F222" s="275">
        <v>31.518000000000001</v>
      </c>
      <c r="G222" s="37"/>
      <c r="H222" s="42"/>
    </row>
    <row r="223" spans="1:8" s="2" customFormat="1" ht="16.899999999999999" customHeight="1">
      <c r="A223" s="37"/>
      <c r="B223" s="42"/>
      <c r="C223" s="274" t="s">
        <v>21</v>
      </c>
      <c r="D223" s="274" t="s">
        <v>503</v>
      </c>
      <c r="E223" s="20" t="s">
        <v>21</v>
      </c>
      <c r="F223" s="275">
        <v>-3.1520000000000001</v>
      </c>
      <c r="G223" s="37"/>
      <c r="H223" s="42"/>
    </row>
    <row r="224" spans="1:8" s="2" customFormat="1" ht="16.899999999999999" customHeight="1">
      <c r="A224" s="37"/>
      <c r="B224" s="42"/>
      <c r="C224" s="274" t="s">
        <v>21</v>
      </c>
      <c r="D224" s="274" t="s">
        <v>504</v>
      </c>
      <c r="E224" s="20" t="s">
        <v>21</v>
      </c>
      <c r="F224" s="275">
        <v>-1.1819999999999999</v>
      </c>
      <c r="G224" s="37"/>
      <c r="H224" s="42"/>
    </row>
    <row r="225" spans="1:8" s="2" customFormat="1" ht="16.899999999999999" customHeight="1">
      <c r="A225" s="37"/>
      <c r="B225" s="42"/>
      <c r="C225" s="274" t="s">
        <v>21</v>
      </c>
      <c r="D225" s="274" t="s">
        <v>505</v>
      </c>
      <c r="E225" s="20" t="s">
        <v>21</v>
      </c>
      <c r="F225" s="275">
        <v>-4.2619999999999996</v>
      </c>
      <c r="G225" s="37"/>
      <c r="H225" s="42"/>
    </row>
    <row r="226" spans="1:8" s="2" customFormat="1" ht="16.899999999999999" customHeight="1">
      <c r="A226" s="37"/>
      <c r="B226" s="42"/>
      <c r="C226" s="274" t="s">
        <v>21</v>
      </c>
      <c r="D226" s="274" t="s">
        <v>462</v>
      </c>
      <c r="E226" s="20" t="s">
        <v>21</v>
      </c>
      <c r="F226" s="275">
        <v>0</v>
      </c>
      <c r="G226" s="37"/>
      <c r="H226" s="42"/>
    </row>
    <row r="227" spans="1:8" s="2" customFormat="1" ht="16.899999999999999" customHeight="1">
      <c r="A227" s="37"/>
      <c r="B227" s="42"/>
      <c r="C227" s="274" t="s">
        <v>21</v>
      </c>
      <c r="D227" s="274" t="s">
        <v>506</v>
      </c>
      <c r="E227" s="20" t="s">
        <v>21</v>
      </c>
      <c r="F227" s="275">
        <v>22.361999999999998</v>
      </c>
      <c r="G227" s="37"/>
      <c r="H227" s="42"/>
    </row>
    <row r="228" spans="1:8" s="2" customFormat="1" ht="16.899999999999999" customHeight="1">
      <c r="A228" s="37"/>
      <c r="B228" s="42"/>
      <c r="C228" s="274" t="s">
        <v>21</v>
      </c>
      <c r="D228" s="274" t="s">
        <v>504</v>
      </c>
      <c r="E228" s="20" t="s">
        <v>21</v>
      </c>
      <c r="F228" s="275">
        <v>-1.1819999999999999</v>
      </c>
      <c r="G228" s="37"/>
      <c r="H228" s="42"/>
    </row>
    <row r="229" spans="1:8" s="2" customFormat="1" ht="16.899999999999999" customHeight="1">
      <c r="A229" s="37"/>
      <c r="B229" s="42"/>
      <c r="C229" s="274" t="s">
        <v>21</v>
      </c>
      <c r="D229" s="274" t="s">
        <v>507</v>
      </c>
      <c r="E229" s="20" t="s">
        <v>21</v>
      </c>
      <c r="F229" s="275">
        <v>0.53</v>
      </c>
      <c r="G229" s="37"/>
      <c r="H229" s="42"/>
    </row>
    <row r="230" spans="1:8" s="2" customFormat="1" ht="16.899999999999999" customHeight="1">
      <c r="A230" s="37"/>
      <c r="B230" s="42"/>
      <c r="C230" s="274" t="s">
        <v>21</v>
      </c>
      <c r="D230" s="274" t="s">
        <v>508</v>
      </c>
      <c r="E230" s="20" t="s">
        <v>21</v>
      </c>
      <c r="F230" s="275">
        <v>-4.25</v>
      </c>
      <c r="G230" s="37"/>
      <c r="H230" s="42"/>
    </row>
    <row r="231" spans="1:8" s="2" customFormat="1" ht="16.899999999999999" customHeight="1">
      <c r="A231" s="37"/>
      <c r="B231" s="42"/>
      <c r="C231" s="274" t="s">
        <v>21</v>
      </c>
      <c r="D231" s="274" t="s">
        <v>464</v>
      </c>
      <c r="E231" s="20" t="s">
        <v>21</v>
      </c>
      <c r="F231" s="275">
        <v>0</v>
      </c>
      <c r="G231" s="37"/>
      <c r="H231" s="42"/>
    </row>
    <row r="232" spans="1:8" s="2" customFormat="1" ht="16.899999999999999" customHeight="1">
      <c r="A232" s="37"/>
      <c r="B232" s="42"/>
      <c r="C232" s="274" t="s">
        <v>21</v>
      </c>
      <c r="D232" s="274" t="s">
        <v>509</v>
      </c>
      <c r="E232" s="20" t="s">
        <v>21</v>
      </c>
      <c r="F232" s="275">
        <v>51.003999999999998</v>
      </c>
      <c r="G232" s="37"/>
      <c r="H232" s="42"/>
    </row>
    <row r="233" spans="1:8" s="2" customFormat="1" ht="16.899999999999999" customHeight="1">
      <c r="A233" s="37"/>
      <c r="B233" s="42"/>
      <c r="C233" s="274" t="s">
        <v>21</v>
      </c>
      <c r="D233" s="274" t="s">
        <v>510</v>
      </c>
      <c r="E233" s="20" t="s">
        <v>21</v>
      </c>
      <c r="F233" s="275">
        <v>-1.2589999999999999</v>
      </c>
      <c r="G233" s="37"/>
      <c r="H233" s="42"/>
    </row>
    <row r="234" spans="1:8" s="2" customFormat="1" ht="16.899999999999999" customHeight="1">
      <c r="A234" s="37"/>
      <c r="B234" s="42"/>
      <c r="C234" s="274" t="s">
        <v>21</v>
      </c>
      <c r="D234" s="274" t="s">
        <v>511</v>
      </c>
      <c r="E234" s="20" t="s">
        <v>21</v>
      </c>
      <c r="F234" s="275">
        <v>-1.5760000000000001</v>
      </c>
      <c r="G234" s="37"/>
      <c r="H234" s="42"/>
    </row>
    <row r="235" spans="1:8" s="2" customFormat="1" ht="16.899999999999999" customHeight="1">
      <c r="A235" s="37"/>
      <c r="B235" s="42"/>
      <c r="C235" s="274" t="s">
        <v>21</v>
      </c>
      <c r="D235" s="274" t="s">
        <v>512</v>
      </c>
      <c r="E235" s="20" t="s">
        <v>21</v>
      </c>
      <c r="F235" s="275">
        <v>-1.587</v>
      </c>
      <c r="G235" s="37"/>
      <c r="H235" s="42"/>
    </row>
    <row r="236" spans="1:8" s="2" customFormat="1" ht="16.899999999999999" customHeight="1">
      <c r="A236" s="37"/>
      <c r="B236" s="42"/>
      <c r="C236" s="274" t="s">
        <v>21</v>
      </c>
      <c r="D236" s="274" t="s">
        <v>466</v>
      </c>
      <c r="E236" s="20" t="s">
        <v>21</v>
      </c>
      <c r="F236" s="275">
        <v>0</v>
      </c>
      <c r="G236" s="37"/>
      <c r="H236" s="42"/>
    </row>
    <row r="237" spans="1:8" s="2" customFormat="1" ht="16.899999999999999" customHeight="1">
      <c r="A237" s="37"/>
      <c r="B237" s="42"/>
      <c r="C237" s="274" t="s">
        <v>21</v>
      </c>
      <c r="D237" s="274" t="s">
        <v>513</v>
      </c>
      <c r="E237" s="20" t="s">
        <v>21</v>
      </c>
      <c r="F237" s="275">
        <v>48.966000000000001</v>
      </c>
      <c r="G237" s="37"/>
      <c r="H237" s="42"/>
    </row>
    <row r="238" spans="1:8" s="2" customFormat="1" ht="16.899999999999999" customHeight="1">
      <c r="A238" s="37"/>
      <c r="B238" s="42"/>
      <c r="C238" s="274" t="s">
        <v>21</v>
      </c>
      <c r="D238" s="274" t="s">
        <v>514</v>
      </c>
      <c r="E238" s="20" t="s">
        <v>21</v>
      </c>
      <c r="F238" s="275">
        <v>-0.999</v>
      </c>
      <c r="G238" s="37"/>
      <c r="H238" s="42"/>
    </row>
    <row r="239" spans="1:8" s="2" customFormat="1" ht="16.899999999999999" customHeight="1">
      <c r="A239" s="37"/>
      <c r="B239" s="42"/>
      <c r="C239" s="274" t="s">
        <v>21</v>
      </c>
      <c r="D239" s="274" t="s">
        <v>515</v>
      </c>
      <c r="E239" s="20" t="s">
        <v>21</v>
      </c>
      <c r="F239" s="275">
        <v>-2.242</v>
      </c>
      <c r="G239" s="37"/>
      <c r="H239" s="42"/>
    </row>
    <row r="240" spans="1:8" s="2" customFormat="1" ht="16.899999999999999" customHeight="1">
      <c r="A240" s="37"/>
      <c r="B240" s="42"/>
      <c r="C240" s="274" t="s">
        <v>140</v>
      </c>
      <c r="D240" s="274" t="s">
        <v>257</v>
      </c>
      <c r="E240" s="20" t="s">
        <v>21</v>
      </c>
      <c r="F240" s="275">
        <v>150.13</v>
      </c>
      <c r="G240" s="37"/>
      <c r="H240" s="42"/>
    </row>
    <row r="241" spans="1:8" s="2" customFormat="1" ht="16.899999999999999" customHeight="1">
      <c r="A241" s="37"/>
      <c r="B241" s="42"/>
      <c r="C241" s="276" t="s">
        <v>1794</v>
      </c>
      <c r="D241" s="37"/>
      <c r="E241" s="37"/>
      <c r="F241" s="37"/>
      <c r="G241" s="37"/>
      <c r="H241" s="42"/>
    </row>
    <row r="242" spans="1:8" s="2" customFormat="1" ht="16.899999999999999" customHeight="1">
      <c r="A242" s="37"/>
      <c r="B242" s="42"/>
      <c r="C242" s="274" t="s">
        <v>494</v>
      </c>
      <c r="D242" s="274" t="s">
        <v>1857</v>
      </c>
      <c r="E242" s="20" t="s">
        <v>103</v>
      </c>
      <c r="F242" s="275">
        <v>150.13</v>
      </c>
      <c r="G242" s="37"/>
      <c r="H242" s="42"/>
    </row>
    <row r="243" spans="1:8" s="2" customFormat="1" ht="16.899999999999999" customHeight="1">
      <c r="A243" s="37"/>
      <c r="B243" s="42"/>
      <c r="C243" s="274" t="s">
        <v>469</v>
      </c>
      <c r="D243" s="274" t="s">
        <v>1858</v>
      </c>
      <c r="E243" s="20" t="s">
        <v>103</v>
      </c>
      <c r="F243" s="275">
        <v>150.13</v>
      </c>
      <c r="G243" s="37"/>
      <c r="H243" s="42"/>
    </row>
    <row r="244" spans="1:8" s="2" customFormat="1" ht="16.899999999999999" customHeight="1">
      <c r="A244" s="37"/>
      <c r="B244" s="42"/>
      <c r="C244" s="274" t="s">
        <v>474</v>
      </c>
      <c r="D244" s="274" t="s">
        <v>1830</v>
      </c>
      <c r="E244" s="20" t="s">
        <v>103</v>
      </c>
      <c r="F244" s="275">
        <v>143.303</v>
      </c>
      <c r="G244" s="37"/>
      <c r="H244" s="42"/>
    </row>
    <row r="245" spans="1:8" s="2" customFormat="1" ht="16.899999999999999" customHeight="1">
      <c r="A245" s="37"/>
      <c r="B245" s="42"/>
      <c r="C245" s="274" t="s">
        <v>517</v>
      </c>
      <c r="D245" s="274" t="s">
        <v>1831</v>
      </c>
      <c r="E245" s="20" t="s">
        <v>103</v>
      </c>
      <c r="F245" s="275">
        <v>133.45500000000001</v>
      </c>
      <c r="G245" s="37"/>
      <c r="H245" s="42"/>
    </row>
    <row r="246" spans="1:8" s="2" customFormat="1" ht="16.899999999999999" customHeight="1">
      <c r="A246" s="37"/>
      <c r="B246" s="42"/>
      <c r="C246" s="274" t="s">
        <v>1397</v>
      </c>
      <c r="D246" s="274" t="s">
        <v>1834</v>
      </c>
      <c r="E246" s="20" t="s">
        <v>103</v>
      </c>
      <c r="F246" s="275">
        <v>187.821</v>
      </c>
      <c r="G246" s="37"/>
      <c r="H246" s="42"/>
    </row>
    <row r="247" spans="1:8" s="2" customFormat="1" ht="22.5">
      <c r="A247" s="37"/>
      <c r="B247" s="42"/>
      <c r="C247" s="274" t="s">
        <v>1403</v>
      </c>
      <c r="D247" s="274" t="s">
        <v>1835</v>
      </c>
      <c r="E247" s="20" t="s">
        <v>103</v>
      </c>
      <c r="F247" s="275">
        <v>187.821</v>
      </c>
      <c r="G247" s="37"/>
      <c r="H247" s="42"/>
    </row>
    <row r="248" spans="1:8" s="2" customFormat="1" ht="16.899999999999999" customHeight="1">
      <c r="A248" s="37"/>
      <c r="B248" s="42"/>
      <c r="C248" s="270" t="s">
        <v>196</v>
      </c>
      <c r="D248" s="271" t="s">
        <v>197</v>
      </c>
      <c r="E248" s="272" t="s">
        <v>103</v>
      </c>
      <c r="F248" s="273">
        <v>9.8480000000000008</v>
      </c>
      <c r="G248" s="37"/>
      <c r="H248" s="42"/>
    </row>
    <row r="249" spans="1:8" s="2" customFormat="1" ht="16.899999999999999" customHeight="1">
      <c r="A249" s="37"/>
      <c r="B249" s="42"/>
      <c r="C249" s="274" t="s">
        <v>21</v>
      </c>
      <c r="D249" s="274" t="s">
        <v>484</v>
      </c>
      <c r="E249" s="20" t="s">
        <v>21</v>
      </c>
      <c r="F249" s="275">
        <v>0</v>
      </c>
      <c r="G249" s="37"/>
      <c r="H249" s="42"/>
    </row>
    <row r="250" spans="1:8" s="2" customFormat="1" ht="16.899999999999999" customHeight="1">
      <c r="A250" s="37"/>
      <c r="B250" s="42"/>
      <c r="C250" s="274" t="s">
        <v>21</v>
      </c>
      <c r="D250" s="274" t="s">
        <v>485</v>
      </c>
      <c r="E250" s="20" t="s">
        <v>21</v>
      </c>
      <c r="F250" s="275">
        <v>9.8480000000000008</v>
      </c>
      <c r="G250" s="37"/>
      <c r="H250" s="42"/>
    </row>
    <row r="251" spans="1:8" s="2" customFormat="1" ht="16.899999999999999" customHeight="1">
      <c r="A251" s="37"/>
      <c r="B251" s="42"/>
      <c r="C251" s="274" t="s">
        <v>196</v>
      </c>
      <c r="D251" s="274" t="s">
        <v>257</v>
      </c>
      <c r="E251" s="20" t="s">
        <v>21</v>
      </c>
      <c r="F251" s="275">
        <v>9.8480000000000008</v>
      </c>
      <c r="G251" s="37"/>
      <c r="H251" s="42"/>
    </row>
    <row r="252" spans="1:8" s="2" customFormat="1" ht="16.899999999999999" customHeight="1">
      <c r="A252" s="37"/>
      <c r="B252" s="42"/>
      <c r="C252" s="276" t="s">
        <v>1794</v>
      </c>
      <c r="D252" s="37"/>
      <c r="E252" s="37"/>
      <c r="F252" s="37"/>
      <c r="G252" s="37"/>
      <c r="H252" s="42"/>
    </row>
    <row r="253" spans="1:8" s="2" customFormat="1" ht="16.899999999999999" customHeight="1">
      <c r="A253" s="37"/>
      <c r="B253" s="42"/>
      <c r="C253" s="274" t="s">
        <v>480</v>
      </c>
      <c r="D253" s="274" t="s">
        <v>1859</v>
      </c>
      <c r="E253" s="20" t="s">
        <v>103</v>
      </c>
      <c r="F253" s="275">
        <v>9.8480000000000008</v>
      </c>
      <c r="G253" s="37"/>
      <c r="H253" s="42"/>
    </row>
    <row r="254" spans="1:8" s="2" customFormat="1" ht="16.899999999999999" customHeight="1">
      <c r="A254" s="37"/>
      <c r="B254" s="42"/>
      <c r="C254" s="274" t="s">
        <v>474</v>
      </c>
      <c r="D254" s="274" t="s">
        <v>1830</v>
      </c>
      <c r="E254" s="20" t="s">
        <v>103</v>
      </c>
      <c r="F254" s="275">
        <v>143.303</v>
      </c>
      <c r="G254" s="37"/>
      <c r="H254" s="42"/>
    </row>
    <row r="255" spans="1:8" s="2" customFormat="1" ht="16.899999999999999" customHeight="1">
      <c r="A255" s="37"/>
      <c r="B255" s="42"/>
      <c r="C255" s="274" t="s">
        <v>1397</v>
      </c>
      <c r="D255" s="274" t="s">
        <v>1834</v>
      </c>
      <c r="E255" s="20" t="s">
        <v>103</v>
      </c>
      <c r="F255" s="275">
        <v>187.821</v>
      </c>
      <c r="G255" s="37"/>
      <c r="H255" s="42"/>
    </row>
    <row r="256" spans="1:8" s="2" customFormat="1" ht="22.5">
      <c r="A256" s="37"/>
      <c r="B256" s="42"/>
      <c r="C256" s="274" t="s">
        <v>1403</v>
      </c>
      <c r="D256" s="274" t="s">
        <v>1835</v>
      </c>
      <c r="E256" s="20" t="s">
        <v>103</v>
      </c>
      <c r="F256" s="275">
        <v>187.821</v>
      </c>
      <c r="G256" s="37"/>
      <c r="H256" s="42"/>
    </row>
    <row r="257" spans="1:8" s="2" customFormat="1" ht="16.899999999999999" customHeight="1">
      <c r="A257" s="37"/>
      <c r="B257" s="42"/>
      <c r="C257" s="270" t="s">
        <v>143</v>
      </c>
      <c r="D257" s="271" t="s">
        <v>144</v>
      </c>
      <c r="E257" s="272" t="s">
        <v>145</v>
      </c>
      <c r="F257" s="273">
        <v>21.881</v>
      </c>
      <c r="G257" s="37"/>
      <c r="H257" s="42"/>
    </row>
    <row r="258" spans="1:8" s="2" customFormat="1" ht="16.899999999999999" customHeight="1">
      <c r="A258" s="37"/>
      <c r="B258" s="42"/>
      <c r="C258" s="274" t="s">
        <v>21</v>
      </c>
      <c r="D258" s="274" t="s">
        <v>681</v>
      </c>
      <c r="E258" s="20" t="s">
        <v>21</v>
      </c>
      <c r="F258" s="275">
        <v>21.881</v>
      </c>
      <c r="G258" s="37"/>
      <c r="H258" s="42"/>
    </row>
    <row r="259" spans="1:8" s="2" customFormat="1" ht="16.899999999999999" customHeight="1">
      <c r="A259" s="37"/>
      <c r="B259" s="42"/>
      <c r="C259" s="274" t="s">
        <v>143</v>
      </c>
      <c r="D259" s="274" t="s">
        <v>257</v>
      </c>
      <c r="E259" s="20" t="s">
        <v>21</v>
      </c>
      <c r="F259" s="275">
        <v>21.881</v>
      </c>
      <c r="G259" s="37"/>
      <c r="H259" s="42"/>
    </row>
    <row r="260" spans="1:8" s="2" customFormat="1" ht="16.899999999999999" customHeight="1">
      <c r="A260" s="37"/>
      <c r="B260" s="42"/>
      <c r="C260" s="276" t="s">
        <v>1794</v>
      </c>
      <c r="D260" s="37"/>
      <c r="E260" s="37"/>
      <c r="F260" s="37"/>
      <c r="G260" s="37"/>
      <c r="H260" s="42"/>
    </row>
    <row r="261" spans="1:8" s="2" customFormat="1" ht="16.899999999999999" customHeight="1">
      <c r="A261" s="37"/>
      <c r="B261" s="42"/>
      <c r="C261" s="274" t="s">
        <v>677</v>
      </c>
      <c r="D261" s="274" t="s">
        <v>1860</v>
      </c>
      <c r="E261" s="20" t="s">
        <v>145</v>
      </c>
      <c r="F261" s="275">
        <v>21.881</v>
      </c>
      <c r="G261" s="37"/>
      <c r="H261" s="42"/>
    </row>
    <row r="262" spans="1:8" s="2" customFormat="1" ht="16.899999999999999" customHeight="1">
      <c r="A262" s="37"/>
      <c r="B262" s="42"/>
      <c r="C262" s="274" t="s">
        <v>683</v>
      </c>
      <c r="D262" s="274" t="s">
        <v>684</v>
      </c>
      <c r="E262" s="20" t="s">
        <v>145</v>
      </c>
      <c r="F262" s="275">
        <v>24.068999999999999</v>
      </c>
      <c r="G262" s="37"/>
      <c r="H262" s="42"/>
    </row>
    <row r="263" spans="1:8" s="2" customFormat="1" ht="16.899999999999999" customHeight="1">
      <c r="A263" s="37"/>
      <c r="B263" s="42"/>
      <c r="C263" s="270" t="s">
        <v>190</v>
      </c>
      <c r="D263" s="271" t="s">
        <v>191</v>
      </c>
      <c r="E263" s="272" t="s">
        <v>145</v>
      </c>
      <c r="F263" s="273">
        <v>4.9000000000000004</v>
      </c>
      <c r="G263" s="37"/>
      <c r="H263" s="42"/>
    </row>
    <row r="264" spans="1:8" s="2" customFormat="1" ht="16.899999999999999" customHeight="1">
      <c r="A264" s="37"/>
      <c r="B264" s="42"/>
      <c r="C264" s="274" t="s">
        <v>21</v>
      </c>
      <c r="D264" s="274" t="s">
        <v>1092</v>
      </c>
      <c r="E264" s="20" t="s">
        <v>21</v>
      </c>
      <c r="F264" s="275">
        <v>4.9000000000000004</v>
      </c>
      <c r="G264" s="37"/>
      <c r="H264" s="42"/>
    </row>
    <row r="265" spans="1:8" s="2" customFormat="1" ht="16.899999999999999" customHeight="1">
      <c r="A265" s="37"/>
      <c r="B265" s="42"/>
      <c r="C265" s="274" t="s">
        <v>190</v>
      </c>
      <c r="D265" s="274" t="s">
        <v>257</v>
      </c>
      <c r="E265" s="20" t="s">
        <v>21</v>
      </c>
      <c r="F265" s="275">
        <v>4.9000000000000004</v>
      </c>
      <c r="G265" s="37"/>
      <c r="H265" s="42"/>
    </row>
    <row r="266" spans="1:8" s="2" customFormat="1" ht="16.899999999999999" customHeight="1">
      <c r="A266" s="37"/>
      <c r="B266" s="42"/>
      <c r="C266" s="276" t="s">
        <v>1794</v>
      </c>
      <c r="D266" s="37"/>
      <c r="E266" s="37"/>
      <c r="F266" s="37"/>
      <c r="G266" s="37"/>
      <c r="H266" s="42"/>
    </row>
    <row r="267" spans="1:8" s="2" customFormat="1" ht="16.899999999999999" customHeight="1">
      <c r="A267" s="37"/>
      <c r="B267" s="42"/>
      <c r="C267" s="274" t="s">
        <v>1088</v>
      </c>
      <c r="D267" s="274" t="s">
        <v>1861</v>
      </c>
      <c r="E267" s="20" t="s">
        <v>145</v>
      </c>
      <c r="F267" s="275">
        <v>4.9000000000000004</v>
      </c>
      <c r="G267" s="37"/>
      <c r="H267" s="42"/>
    </row>
    <row r="268" spans="1:8" s="2" customFormat="1" ht="16.899999999999999" customHeight="1">
      <c r="A268" s="37"/>
      <c r="B268" s="42"/>
      <c r="C268" s="274" t="s">
        <v>1100</v>
      </c>
      <c r="D268" s="274" t="s">
        <v>1862</v>
      </c>
      <c r="E268" s="20" t="s">
        <v>145</v>
      </c>
      <c r="F268" s="275">
        <v>4.9000000000000004</v>
      </c>
      <c r="G268" s="37"/>
      <c r="H268" s="42"/>
    </row>
    <row r="269" spans="1:8" s="2" customFormat="1" ht="16.899999999999999" customHeight="1">
      <c r="A269" s="37"/>
      <c r="B269" s="42"/>
      <c r="C269" s="274" t="s">
        <v>1105</v>
      </c>
      <c r="D269" s="274" t="s">
        <v>1106</v>
      </c>
      <c r="E269" s="20" t="s">
        <v>145</v>
      </c>
      <c r="F269" s="275">
        <v>5.39</v>
      </c>
      <c r="G269" s="37"/>
      <c r="H269" s="42"/>
    </row>
    <row r="270" spans="1:8" s="2" customFormat="1" ht="16.899999999999999" customHeight="1">
      <c r="A270" s="37"/>
      <c r="B270" s="42"/>
      <c r="C270" s="270" t="s">
        <v>147</v>
      </c>
      <c r="D270" s="271" t="s">
        <v>148</v>
      </c>
      <c r="E270" s="272" t="s">
        <v>120</v>
      </c>
      <c r="F270" s="273">
        <v>13.675000000000001</v>
      </c>
      <c r="G270" s="37"/>
      <c r="H270" s="42"/>
    </row>
    <row r="271" spans="1:8" s="2" customFormat="1" ht="16.899999999999999" customHeight="1">
      <c r="A271" s="37"/>
      <c r="B271" s="42"/>
      <c r="C271" s="274" t="s">
        <v>21</v>
      </c>
      <c r="D271" s="274" t="s">
        <v>269</v>
      </c>
      <c r="E271" s="20" t="s">
        <v>21</v>
      </c>
      <c r="F271" s="275">
        <v>0</v>
      </c>
      <c r="G271" s="37"/>
      <c r="H271" s="42"/>
    </row>
    <row r="272" spans="1:8" s="2" customFormat="1" ht="16.899999999999999" customHeight="1">
      <c r="A272" s="37"/>
      <c r="B272" s="42"/>
      <c r="C272" s="274" t="s">
        <v>21</v>
      </c>
      <c r="D272" s="274" t="s">
        <v>270</v>
      </c>
      <c r="E272" s="20" t="s">
        <v>21</v>
      </c>
      <c r="F272" s="275">
        <v>2.1859999999999999</v>
      </c>
      <c r="G272" s="37"/>
      <c r="H272" s="42"/>
    </row>
    <row r="273" spans="1:8" s="2" customFormat="1" ht="16.899999999999999" customHeight="1">
      <c r="A273" s="37"/>
      <c r="B273" s="42"/>
      <c r="C273" s="274" t="s">
        <v>21</v>
      </c>
      <c r="D273" s="274" t="s">
        <v>270</v>
      </c>
      <c r="E273" s="20" t="s">
        <v>21</v>
      </c>
      <c r="F273" s="275">
        <v>2.1859999999999999</v>
      </c>
      <c r="G273" s="37"/>
      <c r="H273" s="42"/>
    </row>
    <row r="274" spans="1:8" s="2" customFormat="1" ht="16.899999999999999" customHeight="1">
      <c r="A274" s="37"/>
      <c r="B274" s="42"/>
      <c r="C274" s="274" t="s">
        <v>21</v>
      </c>
      <c r="D274" s="274" t="s">
        <v>249</v>
      </c>
      <c r="E274" s="20" t="s">
        <v>21</v>
      </c>
      <c r="F274" s="275">
        <v>0</v>
      </c>
      <c r="G274" s="37"/>
      <c r="H274" s="42"/>
    </row>
    <row r="275" spans="1:8" s="2" customFormat="1" ht="16.899999999999999" customHeight="1">
      <c r="A275" s="37"/>
      <c r="B275" s="42"/>
      <c r="C275" s="274" t="s">
        <v>21</v>
      </c>
      <c r="D275" s="274" t="s">
        <v>271</v>
      </c>
      <c r="E275" s="20" t="s">
        <v>21</v>
      </c>
      <c r="F275" s="275">
        <v>3.234</v>
      </c>
      <c r="G275" s="37"/>
      <c r="H275" s="42"/>
    </row>
    <row r="276" spans="1:8" s="2" customFormat="1" ht="16.899999999999999" customHeight="1">
      <c r="A276" s="37"/>
      <c r="B276" s="42"/>
      <c r="C276" s="274" t="s">
        <v>21</v>
      </c>
      <c r="D276" s="274" t="s">
        <v>272</v>
      </c>
      <c r="E276" s="20" t="s">
        <v>21</v>
      </c>
      <c r="F276" s="275">
        <v>0</v>
      </c>
      <c r="G276" s="37"/>
      <c r="H276" s="42"/>
    </row>
    <row r="277" spans="1:8" s="2" customFormat="1" ht="16.899999999999999" customHeight="1">
      <c r="A277" s="37"/>
      <c r="B277" s="42"/>
      <c r="C277" s="274" t="s">
        <v>21</v>
      </c>
      <c r="D277" s="274" t="s">
        <v>273</v>
      </c>
      <c r="E277" s="20" t="s">
        <v>21</v>
      </c>
      <c r="F277" s="275">
        <v>1.498</v>
      </c>
      <c r="G277" s="37"/>
      <c r="H277" s="42"/>
    </row>
    <row r="278" spans="1:8" s="2" customFormat="1" ht="16.899999999999999" customHeight="1">
      <c r="A278" s="37"/>
      <c r="B278" s="42"/>
      <c r="C278" s="274" t="s">
        <v>21</v>
      </c>
      <c r="D278" s="274" t="s">
        <v>274</v>
      </c>
      <c r="E278" s="20" t="s">
        <v>21</v>
      </c>
      <c r="F278" s="275">
        <v>4.8259999999999996</v>
      </c>
      <c r="G278" s="37"/>
      <c r="H278" s="42"/>
    </row>
    <row r="279" spans="1:8" s="2" customFormat="1" ht="16.899999999999999" customHeight="1">
      <c r="A279" s="37"/>
      <c r="B279" s="42"/>
      <c r="C279" s="274" t="s">
        <v>21</v>
      </c>
      <c r="D279" s="274" t="s">
        <v>275</v>
      </c>
      <c r="E279" s="20" t="s">
        <v>21</v>
      </c>
      <c r="F279" s="275">
        <v>-0.255</v>
      </c>
      <c r="G279" s="37"/>
      <c r="H279" s="42"/>
    </row>
    <row r="280" spans="1:8" s="2" customFormat="1" ht="16.899999999999999" customHeight="1">
      <c r="A280" s="37"/>
      <c r="B280" s="42"/>
      <c r="C280" s="274" t="s">
        <v>147</v>
      </c>
      <c r="D280" s="274" t="s">
        <v>257</v>
      </c>
      <c r="E280" s="20" t="s">
        <v>21</v>
      </c>
      <c r="F280" s="275">
        <v>13.675000000000001</v>
      </c>
      <c r="G280" s="37"/>
      <c r="H280" s="42"/>
    </row>
    <row r="281" spans="1:8" s="2" customFormat="1" ht="16.899999999999999" customHeight="1">
      <c r="A281" s="37"/>
      <c r="B281" s="42"/>
      <c r="C281" s="276" t="s">
        <v>1794</v>
      </c>
      <c r="D281" s="37"/>
      <c r="E281" s="37"/>
      <c r="F281" s="37"/>
      <c r="G281" s="37"/>
      <c r="H281" s="42"/>
    </row>
    <row r="282" spans="1:8" s="2" customFormat="1" ht="22.5">
      <c r="A282" s="37"/>
      <c r="B282" s="42"/>
      <c r="C282" s="274" t="s">
        <v>265</v>
      </c>
      <c r="D282" s="274" t="s">
        <v>1863</v>
      </c>
      <c r="E282" s="20" t="s">
        <v>120</v>
      </c>
      <c r="F282" s="275">
        <v>6.8369999999999997</v>
      </c>
      <c r="G282" s="37"/>
      <c r="H282" s="42"/>
    </row>
    <row r="283" spans="1:8" s="2" customFormat="1" ht="22.5">
      <c r="A283" s="37"/>
      <c r="B283" s="42"/>
      <c r="C283" s="274" t="s">
        <v>279</v>
      </c>
      <c r="D283" s="274" t="s">
        <v>1864</v>
      </c>
      <c r="E283" s="20" t="s">
        <v>120</v>
      </c>
      <c r="F283" s="275">
        <v>6.8380000000000001</v>
      </c>
      <c r="G283" s="37"/>
      <c r="H283" s="42"/>
    </row>
    <row r="284" spans="1:8" s="2" customFormat="1" ht="22.5">
      <c r="A284" s="37"/>
      <c r="B284" s="42"/>
      <c r="C284" s="274" t="s">
        <v>324</v>
      </c>
      <c r="D284" s="274" t="s">
        <v>1819</v>
      </c>
      <c r="E284" s="20" t="s">
        <v>120</v>
      </c>
      <c r="F284" s="275">
        <v>3.6779999999999999</v>
      </c>
      <c r="G284" s="37"/>
      <c r="H284" s="42"/>
    </row>
    <row r="285" spans="1:8" s="2" customFormat="1" ht="22.5">
      <c r="A285" s="37"/>
      <c r="B285" s="42"/>
      <c r="C285" s="274" t="s">
        <v>330</v>
      </c>
      <c r="D285" s="274" t="s">
        <v>1820</v>
      </c>
      <c r="E285" s="20" t="s">
        <v>120</v>
      </c>
      <c r="F285" s="275">
        <v>36.78</v>
      </c>
      <c r="G285" s="37"/>
      <c r="H285" s="42"/>
    </row>
    <row r="286" spans="1:8" s="2" customFormat="1" ht="22.5">
      <c r="A286" s="37"/>
      <c r="B286" s="42"/>
      <c r="C286" s="274" t="s">
        <v>336</v>
      </c>
      <c r="D286" s="274" t="s">
        <v>1821</v>
      </c>
      <c r="E286" s="20" t="s">
        <v>120</v>
      </c>
      <c r="F286" s="275">
        <v>3.6779999999999999</v>
      </c>
      <c r="G286" s="37"/>
      <c r="H286" s="42"/>
    </row>
    <row r="287" spans="1:8" s="2" customFormat="1" ht="22.5">
      <c r="A287" s="37"/>
      <c r="B287" s="42"/>
      <c r="C287" s="274" t="s">
        <v>340</v>
      </c>
      <c r="D287" s="274" t="s">
        <v>1822</v>
      </c>
      <c r="E287" s="20" t="s">
        <v>120</v>
      </c>
      <c r="F287" s="275">
        <v>36.78</v>
      </c>
      <c r="G287" s="37"/>
      <c r="H287" s="42"/>
    </row>
    <row r="288" spans="1:8" s="2" customFormat="1" ht="16.899999999999999" customHeight="1">
      <c r="A288" s="37"/>
      <c r="B288" s="42"/>
      <c r="C288" s="274" t="s">
        <v>882</v>
      </c>
      <c r="D288" s="274" t="s">
        <v>1823</v>
      </c>
      <c r="E288" s="20" t="s">
        <v>394</v>
      </c>
      <c r="F288" s="275">
        <v>12.505000000000001</v>
      </c>
      <c r="G288" s="37"/>
      <c r="H288" s="42"/>
    </row>
    <row r="289" spans="1:8" s="2" customFormat="1" ht="16.899999999999999" customHeight="1">
      <c r="A289" s="37"/>
      <c r="B289" s="42"/>
      <c r="C289" s="270" t="s">
        <v>150</v>
      </c>
      <c r="D289" s="271" t="s">
        <v>151</v>
      </c>
      <c r="E289" s="272" t="s">
        <v>120</v>
      </c>
      <c r="F289" s="273">
        <v>0</v>
      </c>
      <c r="G289" s="37"/>
      <c r="H289" s="42"/>
    </row>
    <row r="290" spans="1:8" s="2" customFormat="1" ht="16.899999999999999" customHeight="1">
      <c r="A290" s="37"/>
      <c r="B290" s="42"/>
      <c r="C290" s="276" t="s">
        <v>1794</v>
      </c>
      <c r="D290" s="37"/>
      <c r="E290" s="37"/>
      <c r="F290" s="37"/>
      <c r="G290" s="37"/>
      <c r="H290" s="42"/>
    </row>
    <row r="291" spans="1:8" s="2" customFormat="1" ht="16.899999999999999" customHeight="1">
      <c r="A291" s="37"/>
      <c r="B291" s="42"/>
      <c r="C291" s="274" t="s">
        <v>882</v>
      </c>
      <c r="D291" s="274" t="s">
        <v>1823</v>
      </c>
      <c r="E291" s="20" t="s">
        <v>394</v>
      </c>
      <c r="F291" s="275">
        <v>12.505000000000001</v>
      </c>
      <c r="G291" s="37"/>
      <c r="H291" s="42"/>
    </row>
    <row r="292" spans="1:8" s="2" customFormat="1" ht="16.899999999999999" customHeight="1">
      <c r="A292" s="37"/>
      <c r="B292" s="42"/>
      <c r="C292" s="270" t="s">
        <v>152</v>
      </c>
      <c r="D292" s="271" t="s">
        <v>153</v>
      </c>
      <c r="E292" s="272" t="s">
        <v>145</v>
      </c>
      <c r="F292" s="273">
        <v>4.625</v>
      </c>
      <c r="G292" s="37"/>
      <c r="H292" s="42"/>
    </row>
    <row r="293" spans="1:8" s="2" customFormat="1" ht="16.899999999999999" customHeight="1">
      <c r="A293" s="37"/>
      <c r="B293" s="42"/>
      <c r="C293" s="274" t="s">
        <v>21</v>
      </c>
      <c r="D293" s="274" t="s">
        <v>571</v>
      </c>
      <c r="E293" s="20" t="s">
        <v>21</v>
      </c>
      <c r="F293" s="275">
        <v>4.625</v>
      </c>
      <c r="G293" s="37"/>
      <c r="H293" s="42"/>
    </row>
    <row r="294" spans="1:8" s="2" customFormat="1" ht="16.899999999999999" customHeight="1">
      <c r="A294" s="37"/>
      <c r="B294" s="42"/>
      <c r="C294" s="274" t="s">
        <v>152</v>
      </c>
      <c r="D294" s="274" t="s">
        <v>257</v>
      </c>
      <c r="E294" s="20" t="s">
        <v>21</v>
      </c>
      <c r="F294" s="275">
        <v>4.625</v>
      </c>
      <c r="G294" s="37"/>
      <c r="H294" s="42"/>
    </row>
    <row r="295" spans="1:8" s="2" customFormat="1" ht="16.899999999999999" customHeight="1">
      <c r="A295" s="37"/>
      <c r="B295" s="42"/>
      <c r="C295" s="276" t="s">
        <v>1794</v>
      </c>
      <c r="D295" s="37"/>
      <c r="E295" s="37"/>
      <c r="F295" s="37"/>
      <c r="G295" s="37"/>
      <c r="H295" s="42"/>
    </row>
    <row r="296" spans="1:8" s="2" customFormat="1" ht="16.899999999999999" customHeight="1">
      <c r="A296" s="37"/>
      <c r="B296" s="42"/>
      <c r="C296" s="274" t="s">
        <v>567</v>
      </c>
      <c r="D296" s="274" t="s">
        <v>1865</v>
      </c>
      <c r="E296" s="20" t="s">
        <v>145</v>
      </c>
      <c r="F296" s="275">
        <v>4.625</v>
      </c>
      <c r="G296" s="37"/>
      <c r="H296" s="42"/>
    </row>
    <row r="297" spans="1:8" s="2" customFormat="1" ht="16.899999999999999" customHeight="1">
      <c r="A297" s="37"/>
      <c r="B297" s="42"/>
      <c r="C297" s="274" t="s">
        <v>573</v>
      </c>
      <c r="D297" s="274" t="s">
        <v>574</v>
      </c>
      <c r="E297" s="20" t="s">
        <v>145</v>
      </c>
      <c r="F297" s="275">
        <v>5.0990000000000002</v>
      </c>
      <c r="G297" s="37"/>
      <c r="H297" s="42"/>
    </row>
    <row r="298" spans="1:8" s="2" customFormat="1" ht="16.899999999999999" customHeight="1">
      <c r="A298" s="37"/>
      <c r="B298" s="42"/>
      <c r="C298" s="270" t="s">
        <v>155</v>
      </c>
      <c r="D298" s="271" t="s">
        <v>156</v>
      </c>
      <c r="E298" s="272" t="s">
        <v>145</v>
      </c>
      <c r="F298" s="273">
        <v>3.3</v>
      </c>
      <c r="G298" s="37"/>
      <c r="H298" s="42"/>
    </row>
    <row r="299" spans="1:8" s="2" customFormat="1" ht="16.899999999999999" customHeight="1">
      <c r="A299" s="37"/>
      <c r="B299" s="42"/>
      <c r="C299" s="274" t="s">
        <v>21</v>
      </c>
      <c r="D299" s="274" t="s">
        <v>1302</v>
      </c>
      <c r="E299" s="20" t="s">
        <v>21</v>
      </c>
      <c r="F299" s="275">
        <v>0</v>
      </c>
      <c r="G299" s="37"/>
      <c r="H299" s="42"/>
    </row>
    <row r="300" spans="1:8" s="2" customFormat="1" ht="16.899999999999999" customHeight="1">
      <c r="A300" s="37"/>
      <c r="B300" s="42"/>
      <c r="C300" s="274" t="s">
        <v>21</v>
      </c>
      <c r="D300" s="274" t="s">
        <v>462</v>
      </c>
      <c r="E300" s="20" t="s">
        <v>21</v>
      </c>
      <c r="F300" s="275">
        <v>0</v>
      </c>
      <c r="G300" s="37"/>
      <c r="H300" s="42"/>
    </row>
    <row r="301" spans="1:8" s="2" customFormat="1" ht="16.899999999999999" customHeight="1">
      <c r="A301" s="37"/>
      <c r="B301" s="42"/>
      <c r="C301" s="274" t="s">
        <v>21</v>
      </c>
      <c r="D301" s="274" t="s">
        <v>1303</v>
      </c>
      <c r="E301" s="20" t="s">
        <v>21</v>
      </c>
      <c r="F301" s="275">
        <v>3.3</v>
      </c>
      <c r="G301" s="37"/>
      <c r="H301" s="42"/>
    </row>
    <row r="302" spans="1:8" s="2" customFormat="1" ht="16.899999999999999" customHeight="1">
      <c r="A302" s="37"/>
      <c r="B302" s="42"/>
      <c r="C302" s="274" t="s">
        <v>155</v>
      </c>
      <c r="D302" s="274" t="s">
        <v>257</v>
      </c>
      <c r="E302" s="20" t="s">
        <v>21</v>
      </c>
      <c r="F302" s="275">
        <v>3.3</v>
      </c>
      <c r="G302" s="37"/>
      <c r="H302" s="42"/>
    </row>
    <row r="303" spans="1:8" s="2" customFormat="1" ht="16.899999999999999" customHeight="1">
      <c r="A303" s="37"/>
      <c r="B303" s="42"/>
      <c r="C303" s="276" t="s">
        <v>1794</v>
      </c>
      <c r="D303" s="37"/>
      <c r="E303" s="37"/>
      <c r="F303" s="37"/>
      <c r="G303" s="37"/>
      <c r="H303" s="42"/>
    </row>
    <row r="304" spans="1:8" s="2" customFormat="1" ht="16.899999999999999" customHeight="1">
      <c r="A304" s="37"/>
      <c r="B304" s="42"/>
      <c r="C304" s="274" t="s">
        <v>1295</v>
      </c>
      <c r="D304" s="274" t="s">
        <v>1866</v>
      </c>
      <c r="E304" s="20" t="s">
        <v>145</v>
      </c>
      <c r="F304" s="275">
        <v>18.725999999999999</v>
      </c>
      <c r="G304" s="37"/>
      <c r="H304" s="42"/>
    </row>
    <row r="305" spans="1:8" s="2" customFormat="1" ht="16.899999999999999" customHeight="1">
      <c r="A305" s="37"/>
      <c r="B305" s="42"/>
      <c r="C305" s="274" t="s">
        <v>1311</v>
      </c>
      <c r="D305" s="274" t="s">
        <v>1306</v>
      </c>
      <c r="E305" s="20" t="s">
        <v>145</v>
      </c>
      <c r="F305" s="275">
        <v>3.9929999999999999</v>
      </c>
      <c r="G305" s="37"/>
      <c r="H305" s="42"/>
    </row>
    <row r="306" spans="1:8" s="2" customFormat="1" ht="16.899999999999999" customHeight="1">
      <c r="A306" s="37"/>
      <c r="B306" s="42"/>
      <c r="C306" s="270" t="s">
        <v>185</v>
      </c>
      <c r="D306" s="271" t="s">
        <v>186</v>
      </c>
      <c r="E306" s="272" t="s">
        <v>103</v>
      </c>
      <c r="F306" s="273">
        <v>5.7709999999999999</v>
      </c>
      <c r="G306" s="37"/>
      <c r="H306" s="42"/>
    </row>
    <row r="307" spans="1:8" s="2" customFormat="1" ht="16.899999999999999" customHeight="1">
      <c r="A307" s="37"/>
      <c r="B307" s="42"/>
      <c r="C307" s="274" t="s">
        <v>21</v>
      </c>
      <c r="D307" s="274" t="s">
        <v>1054</v>
      </c>
      <c r="E307" s="20" t="s">
        <v>21</v>
      </c>
      <c r="F307" s="275">
        <v>0</v>
      </c>
      <c r="G307" s="37"/>
      <c r="H307" s="42"/>
    </row>
    <row r="308" spans="1:8" s="2" customFormat="1" ht="16.899999999999999" customHeight="1">
      <c r="A308" s="37"/>
      <c r="B308" s="42"/>
      <c r="C308" s="274" t="s">
        <v>21</v>
      </c>
      <c r="D308" s="274" t="s">
        <v>1055</v>
      </c>
      <c r="E308" s="20" t="s">
        <v>21</v>
      </c>
      <c r="F308" s="275">
        <v>5.7709999999999999</v>
      </c>
      <c r="G308" s="37"/>
      <c r="H308" s="42"/>
    </row>
    <row r="309" spans="1:8" s="2" customFormat="1" ht="16.899999999999999" customHeight="1">
      <c r="A309" s="37"/>
      <c r="B309" s="42"/>
      <c r="C309" s="274" t="s">
        <v>185</v>
      </c>
      <c r="D309" s="274" t="s">
        <v>257</v>
      </c>
      <c r="E309" s="20" t="s">
        <v>21</v>
      </c>
      <c r="F309" s="275">
        <v>5.7709999999999999</v>
      </c>
      <c r="G309" s="37"/>
      <c r="H309" s="42"/>
    </row>
    <row r="310" spans="1:8" s="2" customFormat="1" ht="16.899999999999999" customHeight="1">
      <c r="A310" s="37"/>
      <c r="B310" s="42"/>
      <c r="C310" s="276" t="s">
        <v>1794</v>
      </c>
      <c r="D310" s="37"/>
      <c r="E310" s="37"/>
      <c r="F310" s="37"/>
      <c r="G310" s="37"/>
      <c r="H310" s="42"/>
    </row>
    <row r="311" spans="1:8" s="2" customFormat="1" ht="16.899999999999999" customHeight="1">
      <c r="A311" s="37"/>
      <c r="B311" s="42"/>
      <c r="C311" s="274" t="s">
        <v>1050</v>
      </c>
      <c r="D311" s="274" t="s">
        <v>1867</v>
      </c>
      <c r="E311" s="20" t="s">
        <v>103</v>
      </c>
      <c r="F311" s="275">
        <v>5.7709999999999999</v>
      </c>
      <c r="G311" s="37"/>
      <c r="H311" s="42"/>
    </row>
    <row r="312" spans="1:8" s="2" customFormat="1" ht="16.899999999999999" customHeight="1">
      <c r="A312" s="37"/>
      <c r="B312" s="42"/>
      <c r="C312" s="274" t="s">
        <v>1035</v>
      </c>
      <c r="D312" s="274" t="s">
        <v>1868</v>
      </c>
      <c r="E312" s="20" t="s">
        <v>103</v>
      </c>
      <c r="F312" s="275">
        <v>5.7709999999999999</v>
      </c>
      <c r="G312" s="37"/>
      <c r="H312" s="42"/>
    </row>
    <row r="313" spans="1:8" s="2" customFormat="1" ht="16.899999999999999" customHeight="1">
      <c r="A313" s="37"/>
      <c r="B313" s="42"/>
      <c r="C313" s="274" t="s">
        <v>1040</v>
      </c>
      <c r="D313" s="274" t="s">
        <v>1869</v>
      </c>
      <c r="E313" s="20" t="s">
        <v>103</v>
      </c>
      <c r="F313" s="275">
        <v>5.7709999999999999</v>
      </c>
      <c r="G313" s="37"/>
      <c r="H313" s="42"/>
    </row>
    <row r="314" spans="1:8" s="2" customFormat="1" ht="16.899999999999999" customHeight="1">
      <c r="A314" s="37"/>
      <c r="B314" s="42"/>
      <c r="C314" s="274" t="s">
        <v>1045</v>
      </c>
      <c r="D314" s="274" t="s">
        <v>1870</v>
      </c>
      <c r="E314" s="20" t="s">
        <v>103</v>
      </c>
      <c r="F314" s="275">
        <v>5.7709999999999999</v>
      </c>
      <c r="G314" s="37"/>
      <c r="H314" s="42"/>
    </row>
    <row r="315" spans="1:8" s="2" customFormat="1" ht="16.899999999999999" customHeight="1">
      <c r="A315" s="37"/>
      <c r="B315" s="42"/>
      <c r="C315" s="274" t="s">
        <v>1397</v>
      </c>
      <c r="D315" s="274" t="s">
        <v>1834</v>
      </c>
      <c r="E315" s="20" t="s">
        <v>103</v>
      </c>
      <c r="F315" s="275">
        <v>187.821</v>
      </c>
      <c r="G315" s="37"/>
      <c r="H315" s="42"/>
    </row>
    <row r="316" spans="1:8" s="2" customFormat="1" ht="22.5">
      <c r="A316" s="37"/>
      <c r="B316" s="42"/>
      <c r="C316" s="274" t="s">
        <v>1403</v>
      </c>
      <c r="D316" s="274" t="s">
        <v>1835</v>
      </c>
      <c r="E316" s="20" t="s">
        <v>103</v>
      </c>
      <c r="F316" s="275">
        <v>187.821</v>
      </c>
      <c r="G316" s="37"/>
      <c r="H316" s="42"/>
    </row>
    <row r="317" spans="1:8" s="2" customFormat="1" ht="16.899999999999999" customHeight="1">
      <c r="A317" s="37"/>
      <c r="B317" s="42"/>
      <c r="C317" s="270" t="s">
        <v>1871</v>
      </c>
      <c r="D317" s="271" t="s">
        <v>124</v>
      </c>
      <c r="E317" s="272" t="s">
        <v>145</v>
      </c>
      <c r="F317" s="273">
        <v>19.878</v>
      </c>
      <c r="G317" s="37"/>
      <c r="H317" s="42"/>
    </row>
    <row r="318" spans="1:8" s="2" customFormat="1" ht="16.899999999999999" customHeight="1">
      <c r="A318" s="37"/>
      <c r="B318" s="42"/>
      <c r="C318" s="270" t="s">
        <v>158</v>
      </c>
      <c r="D318" s="271" t="s">
        <v>159</v>
      </c>
      <c r="E318" s="272" t="s">
        <v>145</v>
      </c>
      <c r="F318" s="273">
        <v>30.9</v>
      </c>
      <c r="G318" s="37"/>
      <c r="H318" s="42"/>
    </row>
    <row r="319" spans="1:8" s="2" customFormat="1" ht="16.899999999999999" customHeight="1">
      <c r="A319" s="37"/>
      <c r="B319" s="42"/>
      <c r="C319" s="274" t="s">
        <v>21</v>
      </c>
      <c r="D319" s="274" t="s">
        <v>464</v>
      </c>
      <c r="E319" s="20" t="s">
        <v>21</v>
      </c>
      <c r="F319" s="275">
        <v>0</v>
      </c>
      <c r="G319" s="37"/>
      <c r="H319" s="42"/>
    </row>
    <row r="320" spans="1:8" s="2" customFormat="1" ht="16.899999999999999" customHeight="1">
      <c r="A320" s="37"/>
      <c r="B320" s="42"/>
      <c r="C320" s="274" t="s">
        <v>21</v>
      </c>
      <c r="D320" s="274" t="s">
        <v>1270</v>
      </c>
      <c r="E320" s="20" t="s">
        <v>21</v>
      </c>
      <c r="F320" s="275">
        <v>15.188000000000001</v>
      </c>
      <c r="G320" s="37"/>
      <c r="H320" s="42"/>
    </row>
    <row r="321" spans="1:8" s="2" customFormat="1" ht="16.899999999999999" customHeight="1">
      <c r="A321" s="37"/>
      <c r="B321" s="42"/>
      <c r="C321" s="274" t="s">
        <v>21</v>
      </c>
      <c r="D321" s="274" t="s">
        <v>466</v>
      </c>
      <c r="E321" s="20" t="s">
        <v>21</v>
      </c>
      <c r="F321" s="275">
        <v>0</v>
      </c>
      <c r="G321" s="37"/>
      <c r="H321" s="42"/>
    </row>
    <row r="322" spans="1:8" s="2" customFormat="1" ht="16.899999999999999" customHeight="1">
      <c r="A322" s="37"/>
      <c r="B322" s="42"/>
      <c r="C322" s="274" t="s">
        <v>21</v>
      </c>
      <c r="D322" s="274" t="s">
        <v>1271</v>
      </c>
      <c r="E322" s="20" t="s">
        <v>21</v>
      </c>
      <c r="F322" s="275">
        <v>15.712</v>
      </c>
      <c r="G322" s="37"/>
      <c r="H322" s="42"/>
    </row>
    <row r="323" spans="1:8" s="2" customFormat="1" ht="16.899999999999999" customHeight="1">
      <c r="A323" s="37"/>
      <c r="B323" s="42"/>
      <c r="C323" s="274" t="s">
        <v>158</v>
      </c>
      <c r="D323" s="274" t="s">
        <v>257</v>
      </c>
      <c r="E323" s="20" t="s">
        <v>21</v>
      </c>
      <c r="F323" s="275">
        <v>30.9</v>
      </c>
      <c r="G323" s="37"/>
      <c r="H323" s="42"/>
    </row>
    <row r="324" spans="1:8" s="2" customFormat="1" ht="16.899999999999999" customHeight="1">
      <c r="A324" s="37"/>
      <c r="B324" s="42"/>
      <c r="C324" s="276" t="s">
        <v>1794</v>
      </c>
      <c r="D324" s="37"/>
      <c r="E324" s="37"/>
      <c r="F324" s="37"/>
      <c r="G324" s="37"/>
      <c r="H324" s="42"/>
    </row>
    <row r="325" spans="1:8" s="2" customFormat="1" ht="16.899999999999999" customHeight="1">
      <c r="A325" s="37"/>
      <c r="B325" s="42"/>
      <c r="C325" s="274" t="s">
        <v>1266</v>
      </c>
      <c r="D325" s="274" t="s">
        <v>1872</v>
      </c>
      <c r="E325" s="20" t="s">
        <v>145</v>
      </c>
      <c r="F325" s="275">
        <v>30.9</v>
      </c>
      <c r="G325" s="37"/>
      <c r="H325" s="42"/>
    </row>
    <row r="326" spans="1:8" s="2" customFormat="1" ht="16.899999999999999" customHeight="1">
      <c r="A326" s="37"/>
      <c r="B326" s="42"/>
      <c r="C326" s="274" t="s">
        <v>1253</v>
      </c>
      <c r="D326" s="274" t="s">
        <v>1254</v>
      </c>
      <c r="E326" s="20" t="s">
        <v>103</v>
      </c>
      <c r="F326" s="275">
        <v>43.621000000000002</v>
      </c>
      <c r="G326" s="37"/>
      <c r="H326" s="42"/>
    </row>
    <row r="327" spans="1:8" s="2" customFormat="1" ht="16.899999999999999" customHeight="1">
      <c r="A327" s="37"/>
      <c r="B327" s="42"/>
      <c r="C327" s="270" t="s">
        <v>161</v>
      </c>
      <c r="D327" s="271" t="s">
        <v>162</v>
      </c>
      <c r="E327" s="272" t="s">
        <v>145</v>
      </c>
      <c r="F327" s="273">
        <v>15.426</v>
      </c>
      <c r="G327" s="37"/>
      <c r="H327" s="42"/>
    </row>
    <row r="328" spans="1:8" s="2" customFormat="1" ht="16.899999999999999" customHeight="1">
      <c r="A328" s="37"/>
      <c r="B328" s="42"/>
      <c r="C328" s="274" t="s">
        <v>21</v>
      </c>
      <c r="D328" s="274" t="s">
        <v>1299</v>
      </c>
      <c r="E328" s="20" t="s">
        <v>21</v>
      </c>
      <c r="F328" s="275">
        <v>0</v>
      </c>
      <c r="G328" s="37"/>
      <c r="H328" s="42"/>
    </row>
    <row r="329" spans="1:8" s="2" customFormat="1" ht="16.899999999999999" customHeight="1">
      <c r="A329" s="37"/>
      <c r="B329" s="42"/>
      <c r="C329" s="274" t="s">
        <v>21</v>
      </c>
      <c r="D329" s="274" t="s">
        <v>462</v>
      </c>
      <c r="E329" s="20" t="s">
        <v>21</v>
      </c>
      <c r="F329" s="275">
        <v>0</v>
      </c>
      <c r="G329" s="37"/>
      <c r="H329" s="42"/>
    </row>
    <row r="330" spans="1:8" s="2" customFormat="1" ht="16.899999999999999" customHeight="1">
      <c r="A330" s="37"/>
      <c r="B330" s="42"/>
      <c r="C330" s="274" t="s">
        <v>21</v>
      </c>
      <c r="D330" s="274" t="s">
        <v>1300</v>
      </c>
      <c r="E330" s="20" t="s">
        <v>21</v>
      </c>
      <c r="F330" s="275">
        <v>7.2080000000000002</v>
      </c>
      <c r="G330" s="37"/>
      <c r="H330" s="42"/>
    </row>
    <row r="331" spans="1:8" s="2" customFormat="1" ht="16.899999999999999" customHeight="1">
      <c r="A331" s="37"/>
      <c r="B331" s="42"/>
      <c r="C331" s="274" t="s">
        <v>21</v>
      </c>
      <c r="D331" s="274" t="s">
        <v>464</v>
      </c>
      <c r="E331" s="20" t="s">
        <v>21</v>
      </c>
      <c r="F331" s="275">
        <v>0</v>
      </c>
      <c r="G331" s="37"/>
      <c r="H331" s="42"/>
    </row>
    <row r="332" spans="1:8" s="2" customFormat="1" ht="16.899999999999999" customHeight="1">
      <c r="A332" s="37"/>
      <c r="B332" s="42"/>
      <c r="C332" s="274" t="s">
        <v>21</v>
      </c>
      <c r="D332" s="274" t="s">
        <v>1301</v>
      </c>
      <c r="E332" s="20" t="s">
        <v>21</v>
      </c>
      <c r="F332" s="275">
        <v>8.218</v>
      </c>
      <c r="G332" s="37"/>
      <c r="H332" s="42"/>
    </row>
    <row r="333" spans="1:8" s="2" customFormat="1" ht="16.899999999999999" customHeight="1">
      <c r="A333" s="37"/>
      <c r="B333" s="42"/>
      <c r="C333" s="274" t="s">
        <v>161</v>
      </c>
      <c r="D333" s="274" t="s">
        <v>257</v>
      </c>
      <c r="E333" s="20" t="s">
        <v>21</v>
      </c>
      <c r="F333" s="275">
        <v>15.426</v>
      </c>
      <c r="G333" s="37"/>
      <c r="H333" s="42"/>
    </row>
    <row r="334" spans="1:8" s="2" customFormat="1" ht="16.899999999999999" customHeight="1">
      <c r="A334" s="37"/>
      <c r="B334" s="42"/>
      <c r="C334" s="276" t="s">
        <v>1794</v>
      </c>
      <c r="D334" s="37"/>
      <c r="E334" s="37"/>
      <c r="F334" s="37"/>
      <c r="G334" s="37"/>
      <c r="H334" s="42"/>
    </row>
    <row r="335" spans="1:8" s="2" customFormat="1" ht="16.899999999999999" customHeight="1">
      <c r="A335" s="37"/>
      <c r="B335" s="42"/>
      <c r="C335" s="274" t="s">
        <v>1295</v>
      </c>
      <c r="D335" s="274" t="s">
        <v>1866</v>
      </c>
      <c r="E335" s="20" t="s">
        <v>145</v>
      </c>
      <c r="F335" s="275">
        <v>18.725999999999999</v>
      </c>
      <c r="G335" s="37"/>
      <c r="H335" s="42"/>
    </row>
    <row r="336" spans="1:8" s="2" customFormat="1" ht="16.899999999999999" customHeight="1">
      <c r="A336" s="37"/>
      <c r="B336" s="42"/>
      <c r="C336" s="274" t="s">
        <v>1305</v>
      </c>
      <c r="D336" s="274" t="s">
        <v>1306</v>
      </c>
      <c r="E336" s="20" t="s">
        <v>145</v>
      </c>
      <c r="F336" s="275">
        <v>18.666</v>
      </c>
      <c r="G336" s="37"/>
      <c r="H336" s="42"/>
    </row>
    <row r="337" spans="1:8" s="2" customFormat="1" ht="16.899999999999999" customHeight="1">
      <c r="A337" s="37"/>
      <c r="B337" s="42"/>
      <c r="C337" s="270" t="s">
        <v>1873</v>
      </c>
      <c r="D337" s="271" t="s">
        <v>177</v>
      </c>
      <c r="E337" s="272" t="s">
        <v>103</v>
      </c>
      <c r="F337" s="273">
        <v>5.5309999999999997</v>
      </c>
      <c r="G337" s="37"/>
      <c r="H337" s="42"/>
    </row>
    <row r="338" spans="1:8" s="2" customFormat="1" ht="16.899999999999999" customHeight="1">
      <c r="A338" s="37"/>
      <c r="B338" s="42"/>
      <c r="C338" s="274" t="s">
        <v>21</v>
      </c>
      <c r="D338" s="274" t="s">
        <v>1006</v>
      </c>
      <c r="E338" s="20" t="s">
        <v>21</v>
      </c>
      <c r="F338" s="275">
        <v>0</v>
      </c>
      <c r="G338" s="37"/>
      <c r="H338" s="42"/>
    </row>
    <row r="339" spans="1:8" s="2" customFormat="1" ht="16.899999999999999" customHeight="1">
      <c r="A339" s="37"/>
      <c r="B339" s="42"/>
      <c r="C339" s="274" t="s">
        <v>21</v>
      </c>
      <c r="D339" s="274" t="s">
        <v>1007</v>
      </c>
      <c r="E339" s="20" t="s">
        <v>21</v>
      </c>
      <c r="F339" s="275">
        <v>5.5309999999999997</v>
      </c>
      <c r="G339" s="37"/>
      <c r="H339" s="42"/>
    </row>
    <row r="340" spans="1:8" s="2" customFormat="1" ht="16.899999999999999" customHeight="1">
      <c r="A340" s="37"/>
      <c r="B340" s="42"/>
      <c r="C340" s="274" t="s">
        <v>1873</v>
      </c>
      <c r="D340" s="274" t="s">
        <v>257</v>
      </c>
      <c r="E340" s="20" t="s">
        <v>21</v>
      </c>
      <c r="F340" s="275">
        <v>5.5309999999999997</v>
      </c>
      <c r="G340" s="37"/>
      <c r="H340" s="42"/>
    </row>
    <row r="341" spans="1:8" s="2" customFormat="1" ht="16.899999999999999" customHeight="1">
      <c r="A341" s="37"/>
      <c r="B341" s="42"/>
      <c r="C341" s="270" t="s">
        <v>176</v>
      </c>
      <c r="D341" s="271" t="s">
        <v>177</v>
      </c>
      <c r="E341" s="272" t="s">
        <v>103</v>
      </c>
      <c r="F341" s="273">
        <v>5.5309999999999997</v>
      </c>
      <c r="G341" s="37"/>
      <c r="H341" s="42"/>
    </row>
    <row r="342" spans="1:8" s="2" customFormat="1" ht="16.899999999999999" customHeight="1">
      <c r="A342" s="37"/>
      <c r="B342" s="42"/>
      <c r="C342" s="274" t="s">
        <v>21</v>
      </c>
      <c r="D342" s="274" t="s">
        <v>1006</v>
      </c>
      <c r="E342" s="20" t="s">
        <v>21</v>
      </c>
      <c r="F342" s="275">
        <v>0</v>
      </c>
      <c r="G342" s="37"/>
      <c r="H342" s="42"/>
    </row>
    <row r="343" spans="1:8" s="2" customFormat="1" ht="16.899999999999999" customHeight="1">
      <c r="A343" s="37"/>
      <c r="B343" s="42"/>
      <c r="C343" s="274" t="s">
        <v>21</v>
      </c>
      <c r="D343" s="274" t="s">
        <v>1007</v>
      </c>
      <c r="E343" s="20" t="s">
        <v>21</v>
      </c>
      <c r="F343" s="275">
        <v>5.5309999999999997</v>
      </c>
      <c r="G343" s="37"/>
      <c r="H343" s="42"/>
    </row>
    <row r="344" spans="1:8" s="2" customFormat="1" ht="16.899999999999999" customHeight="1">
      <c r="A344" s="37"/>
      <c r="B344" s="42"/>
      <c r="C344" s="274" t="s">
        <v>176</v>
      </c>
      <c r="D344" s="274" t="s">
        <v>257</v>
      </c>
      <c r="E344" s="20" t="s">
        <v>21</v>
      </c>
      <c r="F344" s="275">
        <v>5.5309999999999997</v>
      </c>
      <c r="G344" s="37"/>
      <c r="H344" s="42"/>
    </row>
    <row r="345" spans="1:8" s="2" customFormat="1" ht="16.899999999999999" customHeight="1">
      <c r="A345" s="37"/>
      <c r="B345" s="42"/>
      <c r="C345" s="276" t="s">
        <v>1794</v>
      </c>
      <c r="D345" s="37"/>
      <c r="E345" s="37"/>
      <c r="F345" s="37"/>
      <c r="G345" s="37"/>
      <c r="H345" s="42"/>
    </row>
    <row r="346" spans="1:8" s="2" customFormat="1" ht="22.5">
      <c r="A346" s="37"/>
      <c r="B346" s="42"/>
      <c r="C346" s="274" t="s">
        <v>1002</v>
      </c>
      <c r="D346" s="274" t="s">
        <v>1874</v>
      </c>
      <c r="E346" s="20" t="s">
        <v>103</v>
      </c>
      <c r="F346" s="275">
        <v>5.5309999999999997</v>
      </c>
      <c r="G346" s="37"/>
      <c r="H346" s="42"/>
    </row>
    <row r="347" spans="1:8" s="2" customFormat="1" ht="16.899999999999999" customHeight="1">
      <c r="A347" s="37"/>
      <c r="B347" s="42"/>
      <c r="C347" s="274" t="s">
        <v>523</v>
      </c>
      <c r="D347" s="274" t="s">
        <v>1837</v>
      </c>
      <c r="E347" s="20" t="s">
        <v>103</v>
      </c>
      <c r="F347" s="275">
        <v>50.698</v>
      </c>
      <c r="G347" s="37"/>
      <c r="H347" s="42"/>
    </row>
    <row r="348" spans="1:8" s="2" customFormat="1" ht="16.899999999999999" customHeight="1">
      <c r="A348" s="37"/>
      <c r="B348" s="42"/>
      <c r="C348" s="274" t="s">
        <v>594</v>
      </c>
      <c r="D348" s="274" t="s">
        <v>1840</v>
      </c>
      <c r="E348" s="20" t="s">
        <v>103</v>
      </c>
      <c r="F348" s="275">
        <v>50.698</v>
      </c>
      <c r="G348" s="37"/>
      <c r="H348" s="42"/>
    </row>
    <row r="349" spans="1:8" s="2" customFormat="1" ht="22.5">
      <c r="A349" s="37"/>
      <c r="B349" s="42"/>
      <c r="C349" s="274" t="s">
        <v>819</v>
      </c>
      <c r="D349" s="274" t="s">
        <v>1842</v>
      </c>
      <c r="E349" s="20" t="s">
        <v>103</v>
      </c>
      <c r="F349" s="275">
        <v>50.698</v>
      </c>
      <c r="G349" s="37"/>
      <c r="H349" s="42"/>
    </row>
    <row r="350" spans="1:8" s="2" customFormat="1" ht="16.899999999999999" customHeight="1">
      <c r="A350" s="37"/>
      <c r="B350" s="42"/>
      <c r="C350" s="274" t="s">
        <v>549</v>
      </c>
      <c r="D350" s="274" t="s">
        <v>550</v>
      </c>
      <c r="E350" s="20" t="s">
        <v>103</v>
      </c>
      <c r="F350" s="275">
        <v>5.6420000000000003</v>
      </c>
      <c r="G350" s="37"/>
      <c r="H350" s="42"/>
    </row>
    <row r="351" spans="1:8" s="2" customFormat="1" ht="16.899999999999999" customHeight="1">
      <c r="A351" s="37"/>
      <c r="B351" s="42"/>
      <c r="C351" s="270" t="s">
        <v>164</v>
      </c>
      <c r="D351" s="271" t="s">
        <v>165</v>
      </c>
      <c r="E351" s="272" t="s">
        <v>120</v>
      </c>
      <c r="F351" s="273">
        <v>7.7640000000000002</v>
      </c>
      <c r="G351" s="37"/>
      <c r="H351" s="42"/>
    </row>
    <row r="352" spans="1:8" s="2" customFormat="1" ht="16.899999999999999" customHeight="1">
      <c r="A352" s="37"/>
      <c r="B352" s="42"/>
      <c r="C352" s="274" t="s">
        <v>21</v>
      </c>
      <c r="D352" s="274" t="s">
        <v>269</v>
      </c>
      <c r="E352" s="20" t="s">
        <v>21</v>
      </c>
      <c r="F352" s="275">
        <v>0</v>
      </c>
      <c r="G352" s="37"/>
      <c r="H352" s="42"/>
    </row>
    <row r="353" spans="1:8" s="2" customFormat="1" ht="16.899999999999999" customHeight="1">
      <c r="A353" s="37"/>
      <c r="B353" s="42"/>
      <c r="C353" s="274" t="s">
        <v>21</v>
      </c>
      <c r="D353" s="274" t="s">
        <v>270</v>
      </c>
      <c r="E353" s="20" t="s">
        <v>21</v>
      </c>
      <c r="F353" s="275">
        <v>2.1859999999999999</v>
      </c>
      <c r="G353" s="37"/>
      <c r="H353" s="42"/>
    </row>
    <row r="354" spans="1:8" s="2" customFormat="1" ht="16.899999999999999" customHeight="1">
      <c r="A354" s="37"/>
      <c r="B354" s="42"/>
      <c r="C354" s="274" t="s">
        <v>21</v>
      </c>
      <c r="D354" s="274" t="s">
        <v>349</v>
      </c>
      <c r="E354" s="20" t="s">
        <v>21</v>
      </c>
      <c r="F354" s="275">
        <v>-0.42599999999999999</v>
      </c>
      <c r="G354" s="37"/>
      <c r="H354" s="42"/>
    </row>
    <row r="355" spans="1:8" s="2" customFormat="1" ht="16.899999999999999" customHeight="1">
      <c r="A355" s="37"/>
      <c r="B355" s="42"/>
      <c r="C355" s="274" t="s">
        <v>21</v>
      </c>
      <c r="D355" s="274" t="s">
        <v>270</v>
      </c>
      <c r="E355" s="20" t="s">
        <v>21</v>
      </c>
      <c r="F355" s="275">
        <v>2.1859999999999999</v>
      </c>
      <c r="G355" s="37"/>
      <c r="H355" s="42"/>
    </row>
    <row r="356" spans="1:8" s="2" customFormat="1" ht="16.899999999999999" customHeight="1">
      <c r="A356" s="37"/>
      <c r="B356" s="42"/>
      <c r="C356" s="274" t="s">
        <v>21</v>
      </c>
      <c r="D356" s="274" t="s">
        <v>349</v>
      </c>
      <c r="E356" s="20" t="s">
        <v>21</v>
      </c>
      <c r="F356" s="275">
        <v>-0.42599999999999999</v>
      </c>
      <c r="G356" s="37"/>
      <c r="H356" s="42"/>
    </row>
    <row r="357" spans="1:8" s="2" customFormat="1" ht="16.899999999999999" customHeight="1">
      <c r="A357" s="37"/>
      <c r="B357" s="42"/>
      <c r="C357" s="274" t="s">
        <v>21</v>
      </c>
      <c r="D357" s="274" t="s">
        <v>350</v>
      </c>
      <c r="E357" s="20" t="s">
        <v>21</v>
      </c>
      <c r="F357" s="275">
        <v>0</v>
      </c>
      <c r="G357" s="37"/>
      <c r="H357" s="42"/>
    </row>
    <row r="358" spans="1:8" s="2" customFormat="1" ht="16.899999999999999" customHeight="1">
      <c r="A358" s="37"/>
      <c r="B358" s="42"/>
      <c r="C358" s="274" t="s">
        <v>21</v>
      </c>
      <c r="D358" s="274" t="s">
        <v>351</v>
      </c>
      <c r="E358" s="20" t="s">
        <v>21</v>
      </c>
      <c r="F358" s="275">
        <v>5.9969999999999999</v>
      </c>
      <c r="G358" s="37"/>
      <c r="H358" s="42"/>
    </row>
    <row r="359" spans="1:8" s="2" customFormat="1" ht="16.899999999999999" customHeight="1">
      <c r="A359" s="37"/>
      <c r="B359" s="42"/>
      <c r="C359" s="274" t="s">
        <v>21</v>
      </c>
      <c r="D359" s="274" t="s">
        <v>275</v>
      </c>
      <c r="E359" s="20" t="s">
        <v>21</v>
      </c>
      <c r="F359" s="275">
        <v>-0.255</v>
      </c>
      <c r="G359" s="37"/>
      <c r="H359" s="42"/>
    </row>
    <row r="360" spans="1:8" s="2" customFormat="1" ht="16.899999999999999" customHeight="1">
      <c r="A360" s="37"/>
      <c r="B360" s="42"/>
      <c r="C360" s="274" t="s">
        <v>21</v>
      </c>
      <c r="D360" s="274" t="s">
        <v>352</v>
      </c>
      <c r="E360" s="20" t="s">
        <v>21</v>
      </c>
      <c r="F360" s="275">
        <v>-1.498</v>
      </c>
      <c r="G360" s="37"/>
      <c r="H360" s="42"/>
    </row>
    <row r="361" spans="1:8" s="2" customFormat="1" ht="16.899999999999999" customHeight="1">
      <c r="A361" s="37"/>
      <c r="B361" s="42"/>
      <c r="C361" s="274" t="s">
        <v>164</v>
      </c>
      <c r="D361" s="274" t="s">
        <v>257</v>
      </c>
      <c r="E361" s="20" t="s">
        <v>21</v>
      </c>
      <c r="F361" s="275">
        <v>7.7640000000000002</v>
      </c>
      <c r="G361" s="37"/>
      <c r="H361" s="42"/>
    </row>
    <row r="362" spans="1:8" s="2" customFormat="1" ht="16.899999999999999" customHeight="1">
      <c r="A362" s="37"/>
      <c r="B362" s="42"/>
      <c r="C362" s="276" t="s">
        <v>1794</v>
      </c>
      <c r="D362" s="37"/>
      <c r="E362" s="37"/>
      <c r="F362" s="37"/>
      <c r="G362" s="37"/>
      <c r="H362" s="42"/>
    </row>
    <row r="363" spans="1:8" s="2" customFormat="1" ht="16.899999999999999" customHeight="1">
      <c r="A363" s="37"/>
      <c r="B363" s="42"/>
      <c r="C363" s="274" t="s">
        <v>345</v>
      </c>
      <c r="D363" s="274" t="s">
        <v>1875</v>
      </c>
      <c r="E363" s="20" t="s">
        <v>120</v>
      </c>
      <c r="F363" s="275">
        <v>7.7640000000000002</v>
      </c>
      <c r="G363" s="37"/>
      <c r="H363" s="42"/>
    </row>
    <row r="364" spans="1:8" s="2" customFormat="1" ht="22.5">
      <c r="A364" s="37"/>
      <c r="B364" s="42"/>
      <c r="C364" s="274" t="s">
        <v>324</v>
      </c>
      <c r="D364" s="274" t="s">
        <v>1819</v>
      </c>
      <c r="E364" s="20" t="s">
        <v>120</v>
      </c>
      <c r="F364" s="275">
        <v>3.6779999999999999</v>
      </c>
      <c r="G364" s="37"/>
      <c r="H364" s="42"/>
    </row>
    <row r="365" spans="1:8" s="2" customFormat="1" ht="22.5">
      <c r="A365" s="37"/>
      <c r="B365" s="42"/>
      <c r="C365" s="274" t="s">
        <v>330</v>
      </c>
      <c r="D365" s="274" t="s">
        <v>1820</v>
      </c>
      <c r="E365" s="20" t="s">
        <v>120</v>
      </c>
      <c r="F365" s="275">
        <v>36.78</v>
      </c>
      <c r="G365" s="37"/>
      <c r="H365" s="42"/>
    </row>
    <row r="366" spans="1:8" s="2" customFormat="1" ht="22.5">
      <c r="A366" s="37"/>
      <c r="B366" s="42"/>
      <c r="C366" s="274" t="s">
        <v>336</v>
      </c>
      <c r="D366" s="274" t="s">
        <v>1821</v>
      </c>
      <c r="E366" s="20" t="s">
        <v>120</v>
      </c>
      <c r="F366" s="275">
        <v>3.6779999999999999</v>
      </c>
      <c r="G366" s="37"/>
      <c r="H366" s="42"/>
    </row>
    <row r="367" spans="1:8" s="2" customFormat="1" ht="22.5">
      <c r="A367" s="37"/>
      <c r="B367" s="42"/>
      <c r="C367" s="274" t="s">
        <v>340</v>
      </c>
      <c r="D367" s="274" t="s">
        <v>1822</v>
      </c>
      <c r="E367" s="20" t="s">
        <v>120</v>
      </c>
      <c r="F367" s="275">
        <v>36.78</v>
      </c>
      <c r="G367" s="37"/>
      <c r="H367" s="42"/>
    </row>
    <row r="368" spans="1:8" s="2" customFormat="1" ht="16.899999999999999" customHeight="1">
      <c r="A368" s="37"/>
      <c r="B368" s="42"/>
      <c r="C368" s="274" t="s">
        <v>882</v>
      </c>
      <c r="D368" s="274" t="s">
        <v>1823</v>
      </c>
      <c r="E368" s="20" t="s">
        <v>394</v>
      </c>
      <c r="F368" s="275">
        <v>12.505000000000001</v>
      </c>
      <c r="G368" s="37"/>
      <c r="H368" s="42"/>
    </row>
    <row r="369" spans="1:8" s="2" customFormat="1" ht="16.899999999999999" customHeight="1">
      <c r="A369" s="37"/>
      <c r="B369" s="42"/>
      <c r="C369" s="270" t="s">
        <v>167</v>
      </c>
      <c r="D369" s="271" t="s">
        <v>168</v>
      </c>
      <c r="E369" s="272" t="s">
        <v>103</v>
      </c>
      <c r="F369" s="273">
        <v>7.49</v>
      </c>
      <c r="G369" s="37"/>
      <c r="H369" s="42"/>
    </row>
    <row r="370" spans="1:8" s="2" customFormat="1" ht="16.899999999999999" customHeight="1">
      <c r="A370" s="37"/>
      <c r="B370" s="42"/>
      <c r="C370" s="274" t="s">
        <v>21</v>
      </c>
      <c r="D370" s="274" t="s">
        <v>255</v>
      </c>
      <c r="E370" s="20" t="s">
        <v>21</v>
      </c>
      <c r="F370" s="275">
        <v>0</v>
      </c>
      <c r="G370" s="37"/>
      <c r="H370" s="42"/>
    </row>
    <row r="371" spans="1:8" s="2" customFormat="1" ht="16.899999999999999" customHeight="1">
      <c r="A371" s="37"/>
      <c r="B371" s="42"/>
      <c r="C371" s="274" t="s">
        <v>21</v>
      </c>
      <c r="D371" s="274" t="s">
        <v>256</v>
      </c>
      <c r="E371" s="20" t="s">
        <v>21</v>
      </c>
      <c r="F371" s="275">
        <v>7.49</v>
      </c>
      <c r="G371" s="37"/>
      <c r="H371" s="42"/>
    </row>
    <row r="372" spans="1:8" s="2" customFormat="1" ht="16.899999999999999" customHeight="1">
      <c r="A372" s="37"/>
      <c r="B372" s="42"/>
      <c r="C372" s="274" t="s">
        <v>167</v>
      </c>
      <c r="D372" s="274" t="s">
        <v>257</v>
      </c>
      <c r="E372" s="20" t="s">
        <v>21</v>
      </c>
      <c r="F372" s="275">
        <v>7.49</v>
      </c>
      <c r="G372" s="37"/>
      <c r="H372" s="42"/>
    </row>
    <row r="373" spans="1:8" s="2" customFormat="1" ht="16.899999999999999" customHeight="1">
      <c r="A373" s="37"/>
      <c r="B373" s="42"/>
      <c r="C373" s="276" t="s">
        <v>1794</v>
      </c>
      <c r="D373" s="37"/>
      <c r="E373" s="37"/>
      <c r="F373" s="37"/>
      <c r="G373" s="37"/>
      <c r="H373" s="42"/>
    </row>
    <row r="374" spans="1:8" s="2" customFormat="1" ht="16.899999999999999" customHeight="1">
      <c r="A374" s="37"/>
      <c r="B374" s="42"/>
      <c r="C374" s="274" t="s">
        <v>251</v>
      </c>
      <c r="D374" s="274" t="s">
        <v>1876</v>
      </c>
      <c r="E374" s="20" t="s">
        <v>103</v>
      </c>
      <c r="F374" s="275">
        <v>7.49</v>
      </c>
      <c r="G374" s="37"/>
      <c r="H374" s="42"/>
    </row>
    <row r="375" spans="1:8" s="2" customFormat="1" ht="22.5">
      <c r="A375" s="37"/>
      <c r="B375" s="42"/>
      <c r="C375" s="274" t="s">
        <v>265</v>
      </c>
      <c r="D375" s="274" t="s">
        <v>1863</v>
      </c>
      <c r="E375" s="20" t="s">
        <v>120</v>
      </c>
      <c r="F375" s="275">
        <v>6.8369999999999997</v>
      </c>
      <c r="G375" s="37"/>
      <c r="H375" s="42"/>
    </row>
    <row r="376" spans="1:8" s="2" customFormat="1" ht="16.899999999999999" customHeight="1">
      <c r="A376" s="37"/>
      <c r="B376" s="42"/>
      <c r="C376" s="274" t="s">
        <v>345</v>
      </c>
      <c r="D376" s="274" t="s">
        <v>1875</v>
      </c>
      <c r="E376" s="20" t="s">
        <v>120</v>
      </c>
      <c r="F376" s="275">
        <v>7.7640000000000002</v>
      </c>
      <c r="G376" s="37"/>
      <c r="H376" s="42"/>
    </row>
    <row r="377" spans="1:8" s="2" customFormat="1" ht="16.899999999999999" customHeight="1">
      <c r="A377" s="37"/>
      <c r="B377" s="42"/>
      <c r="C377" s="274" t="s">
        <v>422</v>
      </c>
      <c r="D377" s="274" t="s">
        <v>1798</v>
      </c>
      <c r="E377" s="20" t="s">
        <v>103</v>
      </c>
      <c r="F377" s="275">
        <v>18.288</v>
      </c>
      <c r="G377" s="37"/>
      <c r="H377" s="42"/>
    </row>
    <row r="378" spans="1:8" s="2" customFormat="1" ht="16.899999999999999" customHeight="1">
      <c r="A378" s="37"/>
      <c r="B378" s="42"/>
      <c r="C378" s="274" t="s">
        <v>428</v>
      </c>
      <c r="D378" s="274" t="s">
        <v>1877</v>
      </c>
      <c r="E378" s="20" t="s">
        <v>103</v>
      </c>
      <c r="F378" s="275">
        <v>7.49</v>
      </c>
      <c r="G378" s="37"/>
      <c r="H378" s="42"/>
    </row>
    <row r="379" spans="1:8" s="2" customFormat="1" ht="16.899999999999999" customHeight="1">
      <c r="A379" s="37"/>
      <c r="B379" s="42"/>
      <c r="C379" s="274" t="s">
        <v>831</v>
      </c>
      <c r="D379" s="274" t="s">
        <v>1878</v>
      </c>
      <c r="E379" s="20" t="s">
        <v>103</v>
      </c>
      <c r="F379" s="275">
        <v>7.49</v>
      </c>
      <c r="G379" s="37"/>
      <c r="H379" s="42"/>
    </row>
    <row r="380" spans="1:8" s="2" customFormat="1" ht="16.899999999999999" customHeight="1">
      <c r="A380" s="37"/>
      <c r="B380" s="42"/>
      <c r="C380" s="270" t="s">
        <v>170</v>
      </c>
      <c r="D380" s="271" t="s">
        <v>171</v>
      </c>
      <c r="E380" s="272" t="s">
        <v>145</v>
      </c>
      <c r="F380" s="273">
        <v>17.114000000000001</v>
      </c>
      <c r="G380" s="37"/>
      <c r="H380" s="42"/>
    </row>
    <row r="381" spans="1:8" s="2" customFormat="1" ht="16.899999999999999" customHeight="1">
      <c r="A381" s="37"/>
      <c r="B381" s="42"/>
      <c r="C381" s="274" t="s">
        <v>21</v>
      </c>
      <c r="D381" s="274" t="s">
        <v>546</v>
      </c>
      <c r="E381" s="20" t="s">
        <v>21</v>
      </c>
      <c r="F381" s="275">
        <v>0</v>
      </c>
      <c r="G381" s="37"/>
      <c r="H381" s="42"/>
    </row>
    <row r="382" spans="1:8" s="2" customFormat="1" ht="16.899999999999999" customHeight="1">
      <c r="A382" s="37"/>
      <c r="B382" s="42"/>
      <c r="C382" s="274" t="s">
        <v>21</v>
      </c>
      <c r="D382" s="274" t="s">
        <v>558</v>
      </c>
      <c r="E382" s="20" t="s">
        <v>21</v>
      </c>
      <c r="F382" s="275">
        <v>7.702</v>
      </c>
      <c r="G382" s="37"/>
      <c r="H382" s="42"/>
    </row>
    <row r="383" spans="1:8" s="2" customFormat="1" ht="16.899999999999999" customHeight="1">
      <c r="A383" s="37"/>
      <c r="B383" s="42"/>
      <c r="C383" s="274" t="s">
        <v>21</v>
      </c>
      <c r="D383" s="274" t="s">
        <v>538</v>
      </c>
      <c r="E383" s="20" t="s">
        <v>21</v>
      </c>
      <c r="F383" s="275">
        <v>0</v>
      </c>
      <c r="G383" s="37"/>
      <c r="H383" s="42"/>
    </row>
    <row r="384" spans="1:8" s="2" customFormat="1" ht="16.899999999999999" customHeight="1">
      <c r="A384" s="37"/>
      <c r="B384" s="42"/>
      <c r="C384" s="274" t="s">
        <v>21</v>
      </c>
      <c r="D384" s="274" t="s">
        <v>559</v>
      </c>
      <c r="E384" s="20" t="s">
        <v>21</v>
      </c>
      <c r="F384" s="275">
        <v>1.2</v>
      </c>
      <c r="G384" s="37"/>
      <c r="H384" s="42"/>
    </row>
    <row r="385" spans="1:8" s="2" customFormat="1" ht="16.899999999999999" customHeight="1">
      <c r="A385" s="37"/>
      <c r="B385" s="42"/>
      <c r="C385" s="274" t="s">
        <v>21</v>
      </c>
      <c r="D385" s="274" t="s">
        <v>544</v>
      </c>
      <c r="E385" s="20" t="s">
        <v>21</v>
      </c>
      <c r="F385" s="275">
        <v>0</v>
      </c>
      <c r="G385" s="37"/>
      <c r="H385" s="42"/>
    </row>
    <row r="386" spans="1:8" s="2" customFormat="1" ht="16.899999999999999" customHeight="1">
      <c r="A386" s="37"/>
      <c r="B386" s="42"/>
      <c r="C386" s="274" t="s">
        <v>21</v>
      </c>
      <c r="D386" s="274" t="s">
        <v>560</v>
      </c>
      <c r="E386" s="20" t="s">
        <v>21</v>
      </c>
      <c r="F386" s="275">
        <v>8.2119999999999997</v>
      </c>
      <c r="G386" s="37"/>
      <c r="H386" s="42"/>
    </row>
    <row r="387" spans="1:8" s="2" customFormat="1" ht="16.899999999999999" customHeight="1">
      <c r="A387" s="37"/>
      <c r="B387" s="42"/>
      <c r="C387" s="274" t="s">
        <v>170</v>
      </c>
      <c r="D387" s="274" t="s">
        <v>257</v>
      </c>
      <c r="E387" s="20" t="s">
        <v>21</v>
      </c>
      <c r="F387" s="275">
        <v>17.114000000000001</v>
      </c>
      <c r="G387" s="37"/>
      <c r="H387" s="42"/>
    </row>
    <row r="388" spans="1:8" s="2" customFormat="1" ht="16.899999999999999" customHeight="1">
      <c r="A388" s="37"/>
      <c r="B388" s="42"/>
      <c r="C388" s="276" t="s">
        <v>1794</v>
      </c>
      <c r="D388" s="37"/>
      <c r="E388" s="37"/>
      <c r="F388" s="37"/>
      <c r="G388" s="37"/>
      <c r="H388" s="42"/>
    </row>
    <row r="389" spans="1:8" s="2" customFormat="1" ht="16.899999999999999" customHeight="1">
      <c r="A389" s="37"/>
      <c r="B389" s="42"/>
      <c r="C389" s="274" t="s">
        <v>554</v>
      </c>
      <c r="D389" s="274" t="s">
        <v>1879</v>
      </c>
      <c r="E389" s="20" t="s">
        <v>145</v>
      </c>
      <c r="F389" s="275">
        <v>17.114000000000001</v>
      </c>
      <c r="G389" s="37"/>
      <c r="H389" s="42"/>
    </row>
    <row r="390" spans="1:8" s="2" customFormat="1" ht="16.899999999999999" customHeight="1">
      <c r="A390" s="37"/>
      <c r="B390" s="42"/>
      <c r="C390" s="274" t="s">
        <v>562</v>
      </c>
      <c r="D390" s="274" t="s">
        <v>563</v>
      </c>
      <c r="E390" s="20" t="s">
        <v>145</v>
      </c>
      <c r="F390" s="275">
        <v>17.97</v>
      </c>
      <c r="G390" s="37"/>
      <c r="H390" s="42"/>
    </row>
    <row r="391" spans="1:8" s="2" customFormat="1" ht="16.899999999999999" customHeight="1">
      <c r="A391" s="37"/>
      <c r="B391" s="42"/>
      <c r="C391" s="270" t="s">
        <v>173</v>
      </c>
      <c r="D391" s="271" t="s">
        <v>174</v>
      </c>
      <c r="E391" s="272" t="s">
        <v>120</v>
      </c>
      <c r="F391" s="273">
        <v>7.0880000000000001</v>
      </c>
      <c r="G391" s="37"/>
      <c r="H391" s="42"/>
    </row>
    <row r="392" spans="1:8" s="2" customFormat="1" ht="16.899999999999999" customHeight="1">
      <c r="A392" s="37"/>
      <c r="B392" s="42"/>
      <c r="C392" s="274" t="s">
        <v>21</v>
      </c>
      <c r="D392" s="274" t="s">
        <v>290</v>
      </c>
      <c r="E392" s="20" t="s">
        <v>21</v>
      </c>
      <c r="F392" s="275">
        <v>0</v>
      </c>
      <c r="G392" s="37"/>
      <c r="H392" s="42"/>
    </row>
    <row r="393" spans="1:8" s="2" customFormat="1" ht="16.899999999999999" customHeight="1">
      <c r="A393" s="37"/>
      <c r="B393" s="42"/>
      <c r="C393" s="274" t="s">
        <v>21</v>
      </c>
      <c r="D393" s="274" t="s">
        <v>358</v>
      </c>
      <c r="E393" s="20" t="s">
        <v>21</v>
      </c>
      <c r="F393" s="275">
        <v>7.0880000000000001</v>
      </c>
      <c r="G393" s="37"/>
      <c r="H393" s="42"/>
    </row>
    <row r="394" spans="1:8" s="2" customFormat="1" ht="16.899999999999999" customHeight="1">
      <c r="A394" s="37"/>
      <c r="B394" s="42"/>
      <c r="C394" s="274" t="s">
        <v>173</v>
      </c>
      <c r="D394" s="274" t="s">
        <v>257</v>
      </c>
      <c r="E394" s="20" t="s">
        <v>21</v>
      </c>
      <c r="F394" s="275">
        <v>7.0880000000000001</v>
      </c>
      <c r="G394" s="37"/>
      <c r="H394" s="42"/>
    </row>
    <row r="395" spans="1:8" s="2" customFormat="1" ht="16.899999999999999" customHeight="1">
      <c r="A395" s="37"/>
      <c r="B395" s="42"/>
      <c r="C395" s="276" t="s">
        <v>1794</v>
      </c>
      <c r="D395" s="37"/>
      <c r="E395" s="37"/>
      <c r="F395" s="37"/>
      <c r="G395" s="37"/>
      <c r="H395" s="42"/>
    </row>
    <row r="396" spans="1:8" s="2" customFormat="1" ht="16.899999999999999" customHeight="1">
      <c r="A396" s="37"/>
      <c r="B396" s="42"/>
      <c r="C396" s="274" t="s">
        <v>354</v>
      </c>
      <c r="D396" s="274" t="s">
        <v>1880</v>
      </c>
      <c r="E396" s="20" t="s">
        <v>120</v>
      </c>
      <c r="F396" s="275">
        <v>7.0880000000000001</v>
      </c>
      <c r="G396" s="37"/>
      <c r="H396" s="42"/>
    </row>
    <row r="397" spans="1:8" s="2" customFormat="1" ht="22.5">
      <c r="A397" s="37"/>
      <c r="B397" s="42"/>
      <c r="C397" s="274" t="s">
        <v>324</v>
      </c>
      <c r="D397" s="274" t="s">
        <v>1819</v>
      </c>
      <c r="E397" s="20" t="s">
        <v>120</v>
      </c>
      <c r="F397" s="275">
        <v>3.6779999999999999</v>
      </c>
      <c r="G397" s="37"/>
      <c r="H397" s="42"/>
    </row>
    <row r="398" spans="1:8" s="2" customFormat="1" ht="22.5">
      <c r="A398" s="37"/>
      <c r="B398" s="42"/>
      <c r="C398" s="274" t="s">
        <v>330</v>
      </c>
      <c r="D398" s="274" t="s">
        <v>1820</v>
      </c>
      <c r="E398" s="20" t="s">
        <v>120</v>
      </c>
      <c r="F398" s="275">
        <v>36.78</v>
      </c>
      <c r="G398" s="37"/>
      <c r="H398" s="42"/>
    </row>
    <row r="399" spans="1:8" s="2" customFormat="1" ht="22.5">
      <c r="A399" s="37"/>
      <c r="B399" s="42"/>
      <c r="C399" s="274" t="s">
        <v>336</v>
      </c>
      <c r="D399" s="274" t="s">
        <v>1821</v>
      </c>
      <c r="E399" s="20" t="s">
        <v>120</v>
      </c>
      <c r="F399" s="275">
        <v>3.6779999999999999</v>
      </c>
      <c r="G399" s="37"/>
      <c r="H399" s="42"/>
    </row>
    <row r="400" spans="1:8" s="2" customFormat="1" ht="22.5">
      <c r="A400" s="37"/>
      <c r="B400" s="42"/>
      <c r="C400" s="274" t="s">
        <v>340</v>
      </c>
      <c r="D400" s="274" t="s">
        <v>1822</v>
      </c>
      <c r="E400" s="20" t="s">
        <v>120</v>
      </c>
      <c r="F400" s="275">
        <v>36.78</v>
      </c>
      <c r="G400" s="37"/>
      <c r="H400" s="42"/>
    </row>
    <row r="401" spans="1:8" s="2" customFormat="1" ht="16.899999999999999" customHeight="1">
      <c r="A401" s="37"/>
      <c r="B401" s="42"/>
      <c r="C401" s="274" t="s">
        <v>882</v>
      </c>
      <c r="D401" s="274" t="s">
        <v>1823</v>
      </c>
      <c r="E401" s="20" t="s">
        <v>394</v>
      </c>
      <c r="F401" s="275">
        <v>12.505000000000001</v>
      </c>
      <c r="G401" s="37"/>
      <c r="H401" s="42"/>
    </row>
    <row r="402" spans="1:8" s="2" customFormat="1" ht="7.35" customHeight="1">
      <c r="A402" s="37"/>
      <c r="B402" s="131"/>
      <c r="C402" s="132"/>
      <c r="D402" s="132"/>
      <c r="E402" s="132"/>
      <c r="F402" s="132"/>
      <c r="G402" s="132"/>
      <c r="H402" s="42"/>
    </row>
    <row r="403" spans="1:8" s="2" customFormat="1">
      <c r="A403" s="37"/>
      <c r="B403" s="37"/>
      <c r="C403" s="37"/>
      <c r="D403" s="37"/>
      <c r="E403" s="37"/>
      <c r="F403" s="37"/>
      <c r="G403" s="37"/>
      <c r="H403" s="37"/>
    </row>
  </sheetData>
  <sheetProtection algorithmName="SHA-512" hashValue="H91nJLjax11SyW74v/It05gO2pIoWZK9Kb4YBMKnbIPtIUFPsRmMF8L9ahm5MIK0YO0xK8fvVwMPpf2xSkQPiQ==" saltValue="oXDd8eeMclPhqMFrJ8o0oo+4DwPtn3/JU1iG3GYKbzx6nZNgHQRmkGsS+qStjLnQFAP05ahR3Fn5ikQtLBUvj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277" customWidth="1"/>
    <col min="2" max="2" width="1.6640625" style="277" customWidth="1"/>
    <col min="3" max="4" width="5" style="277" customWidth="1"/>
    <col min="5" max="5" width="11.6640625" style="277" customWidth="1"/>
    <col min="6" max="6" width="9.1640625" style="277" customWidth="1"/>
    <col min="7" max="7" width="5" style="277" customWidth="1"/>
    <col min="8" max="8" width="77.83203125" style="277" customWidth="1"/>
    <col min="9" max="10" width="20" style="277" customWidth="1"/>
    <col min="11" max="11" width="1.6640625" style="277" customWidth="1"/>
  </cols>
  <sheetData>
    <row r="1" spans="2:11" s="1" customFormat="1" ht="37.5" customHeight="1"/>
    <row r="2" spans="2:11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pans="2:11" s="17" customFormat="1" ht="45" customHeight="1">
      <c r="B3" s="281"/>
      <c r="C3" s="429" t="s">
        <v>1881</v>
      </c>
      <c r="D3" s="429"/>
      <c r="E3" s="429"/>
      <c r="F3" s="429"/>
      <c r="G3" s="429"/>
      <c r="H3" s="429"/>
      <c r="I3" s="429"/>
      <c r="J3" s="429"/>
      <c r="K3" s="282"/>
    </row>
    <row r="4" spans="2:11" s="1" customFormat="1" ht="25.5" customHeight="1">
      <c r="B4" s="283"/>
      <c r="C4" s="428" t="s">
        <v>1882</v>
      </c>
      <c r="D4" s="428"/>
      <c r="E4" s="428"/>
      <c r="F4" s="428"/>
      <c r="G4" s="428"/>
      <c r="H4" s="428"/>
      <c r="I4" s="428"/>
      <c r="J4" s="428"/>
      <c r="K4" s="284"/>
    </row>
    <row r="5" spans="2:11" s="1" customFormat="1" ht="5.25" customHeight="1">
      <c r="B5" s="283"/>
      <c r="C5" s="285"/>
      <c r="D5" s="285"/>
      <c r="E5" s="285"/>
      <c r="F5" s="285"/>
      <c r="G5" s="285"/>
      <c r="H5" s="285"/>
      <c r="I5" s="285"/>
      <c r="J5" s="285"/>
      <c r="K5" s="284"/>
    </row>
    <row r="6" spans="2:11" s="1" customFormat="1" ht="15" customHeight="1">
      <c r="B6" s="283"/>
      <c r="C6" s="427" t="s">
        <v>1883</v>
      </c>
      <c r="D6" s="427"/>
      <c r="E6" s="427"/>
      <c r="F6" s="427"/>
      <c r="G6" s="427"/>
      <c r="H6" s="427"/>
      <c r="I6" s="427"/>
      <c r="J6" s="427"/>
      <c r="K6" s="284"/>
    </row>
    <row r="7" spans="2:11" s="1" customFormat="1" ht="15" customHeight="1">
      <c r="B7" s="287"/>
      <c r="C7" s="427" t="s">
        <v>1884</v>
      </c>
      <c r="D7" s="427"/>
      <c r="E7" s="427"/>
      <c r="F7" s="427"/>
      <c r="G7" s="427"/>
      <c r="H7" s="427"/>
      <c r="I7" s="427"/>
      <c r="J7" s="427"/>
      <c r="K7" s="284"/>
    </row>
    <row r="8" spans="2:11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pans="2:11" s="1" customFormat="1" ht="15" customHeight="1">
      <c r="B9" s="287"/>
      <c r="C9" s="427" t="s">
        <v>1885</v>
      </c>
      <c r="D9" s="427"/>
      <c r="E9" s="427"/>
      <c r="F9" s="427"/>
      <c r="G9" s="427"/>
      <c r="H9" s="427"/>
      <c r="I9" s="427"/>
      <c r="J9" s="427"/>
      <c r="K9" s="284"/>
    </row>
    <row r="10" spans="2:11" s="1" customFormat="1" ht="15" customHeight="1">
      <c r="B10" s="287"/>
      <c r="C10" s="286"/>
      <c r="D10" s="427" t="s">
        <v>1886</v>
      </c>
      <c r="E10" s="427"/>
      <c r="F10" s="427"/>
      <c r="G10" s="427"/>
      <c r="H10" s="427"/>
      <c r="I10" s="427"/>
      <c r="J10" s="427"/>
      <c r="K10" s="284"/>
    </row>
    <row r="11" spans="2:11" s="1" customFormat="1" ht="15" customHeight="1">
      <c r="B11" s="287"/>
      <c r="C11" s="288"/>
      <c r="D11" s="427" t="s">
        <v>1887</v>
      </c>
      <c r="E11" s="427"/>
      <c r="F11" s="427"/>
      <c r="G11" s="427"/>
      <c r="H11" s="427"/>
      <c r="I11" s="427"/>
      <c r="J11" s="427"/>
      <c r="K11" s="284"/>
    </row>
    <row r="12" spans="2:11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pans="2:11" s="1" customFormat="1" ht="15" customHeight="1">
      <c r="B13" s="287"/>
      <c r="C13" s="288"/>
      <c r="D13" s="289" t="s">
        <v>1888</v>
      </c>
      <c r="E13" s="286"/>
      <c r="F13" s="286"/>
      <c r="G13" s="286"/>
      <c r="H13" s="286"/>
      <c r="I13" s="286"/>
      <c r="J13" s="286"/>
      <c r="K13" s="284"/>
    </row>
    <row r="14" spans="2:11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pans="2:11" s="1" customFormat="1" ht="15" customHeight="1">
      <c r="B15" s="287"/>
      <c r="C15" s="288"/>
      <c r="D15" s="427" t="s">
        <v>1889</v>
      </c>
      <c r="E15" s="427"/>
      <c r="F15" s="427"/>
      <c r="G15" s="427"/>
      <c r="H15" s="427"/>
      <c r="I15" s="427"/>
      <c r="J15" s="427"/>
      <c r="K15" s="284"/>
    </row>
    <row r="16" spans="2:11" s="1" customFormat="1" ht="15" customHeight="1">
      <c r="B16" s="287"/>
      <c r="C16" s="288"/>
      <c r="D16" s="427" t="s">
        <v>1890</v>
      </c>
      <c r="E16" s="427"/>
      <c r="F16" s="427"/>
      <c r="G16" s="427"/>
      <c r="H16" s="427"/>
      <c r="I16" s="427"/>
      <c r="J16" s="427"/>
      <c r="K16" s="284"/>
    </row>
    <row r="17" spans="2:11" s="1" customFormat="1" ht="15" customHeight="1">
      <c r="B17" s="287"/>
      <c r="C17" s="288"/>
      <c r="D17" s="427" t="s">
        <v>1891</v>
      </c>
      <c r="E17" s="427"/>
      <c r="F17" s="427"/>
      <c r="G17" s="427"/>
      <c r="H17" s="427"/>
      <c r="I17" s="427"/>
      <c r="J17" s="427"/>
      <c r="K17" s="284"/>
    </row>
    <row r="18" spans="2:11" s="1" customFormat="1" ht="15" customHeight="1">
      <c r="B18" s="287"/>
      <c r="C18" s="288"/>
      <c r="D18" s="288"/>
      <c r="E18" s="290" t="s">
        <v>80</v>
      </c>
      <c r="F18" s="427" t="s">
        <v>1892</v>
      </c>
      <c r="G18" s="427"/>
      <c r="H18" s="427"/>
      <c r="I18" s="427"/>
      <c r="J18" s="427"/>
      <c r="K18" s="284"/>
    </row>
    <row r="19" spans="2:11" s="1" customFormat="1" ht="15" customHeight="1">
      <c r="B19" s="287"/>
      <c r="C19" s="288"/>
      <c r="D19" s="288"/>
      <c r="E19" s="290" t="s">
        <v>1893</v>
      </c>
      <c r="F19" s="427" t="s">
        <v>1894</v>
      </c>
      <c r="G19" s="427"/>
      <c r="H19" s="427"/>
      <c r="I19" s="427"/>
      <c r="J19" s="427"/>
      <c r="K19" s="284"/>
    </row>
    <row r="20" spans="2:11" s="1" customFormat="1" ht="15" customHeight="1">
      <c r="B20" s="287"/>
      <c r="C20" s="288"/>
      <c r="D20" s="288"/>
      <c r="E20" s="290" t="s">
        <v>1895</v>
      </c>
      <c r="F20" s="427" t="s">
        <v>1896</v>
      </c>
      <c r="G20" s="427"/>
      <c r="H20" s="427"/>
      <c r="I20" s="427"/>
      <c r="J20" s="427"/>
      <c r="K20" s="284"/>
    </row>
    <row r="21" spans="2:11" s="1" customFormat="1" ht="15" customHeight="1">
      <c r="B21" s="287"/>
      <c r="C21" s="288"/>
      <c r="D21" s="288"/>
      <c r="E21" s="290" t="s">
        <v>98</v>
      </c>
      <c r="F21" s="427" t="s">
        <v>1897</v>
      </c>
      <c r="G21" s="427"/>
      <c r="H21" s="427"/>
      <c r="I21" s="427"/>
      <c r="J21" s="427"/>
      <c r="K21" s="284"/>
    </row>
    <row r="22" spans="2:11" s="1" customFormat="1" ht="15" customHeight="1">
      <c r="B22" s="287"/>
      <c r="C22" s="288"/>
      <c r="D22" s="288"/>
      <c r="E22" s="290" t="s">
        <v>1898</v>
      </c>
      <c r="F22" s="427" t="s">
        <v>1673</v>
      </c>
      <c r="G22" s="427"/>
      <c r="H22" s="427"/>
      <c r="I22" s="427"/>
      <c r="J22" s="427"/>
      <c r="K22" s="284"/>
    </row>
    <row r="23" spans="2:11" s="1" customFormat="1" ht="15" customHeight="1">
      <c r="B23" s="287"/>
      <c r="C23" s="288"/>
      <c r="D23" s="288"/>
      <c r="E23" s="290" t="s">
        <v>1899</v>
      </c>
      <c r="F23" s="427" t="s">
        <v>1900</v>
      </c>
      <c r="G23" s="427"/>
      <c r="H23" s="427"/>
      <c r="I23" s="427"/>
      <c r="J23" s="427"/>
      <c r="K23" s="284"/>
    </row>
    <row r="24" spans="2:11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pans="2:11" s="1" customFormat="1" ht="15" customHeight="1">
      <c r="B25" s="287"/>
      <c r="C25" s="427" t="s">
        <v>1901</v>
      </c>
      <c r="D25" s="427"/>
      <c r="E25" s="427"/>
      <c r="F25" s="427"/>
      <c r="G25" s="427"/>
      <c r="H25" s="427"/>
      <c r="I25" s="427"/>
      <c r="J25" s="427"/>
      <c r="K25" s="284"/>
    </row>
    <row r="26" spans="2:11" s="1" customFormat="1" ht="15" customHeight="1">
      <c r="B26" s="287"/>
      <c r="C26" s="427" t="s">
        <v>1902</v>
      </c>
      <c r="D26" s="427"/>
      <c r="E26" s="427"/>
      <c r="F26" s="427"/>
      <c r="G26" s="427"/>
      <c r="H26" s="427"/>
      <c r="I26" s="427"/>
      <c r="J26" s="427"/>
      <c r="K26" s="284"/>
    </row>
    <row r="27" spans="2:11" s="1" customFormat="1" ht="15" customHeight="1">
      <c r="B27" s="287"/>
      <c r="C27" s="286"/>
      <c r="D27" s="427" t="s">
        <v>1903</v>
      </c>
      <c r="E27" s="427"/>
      <c r="F27" s="427"/>
      <c r="G27" s="427"/>
      <c r="H27" s="427"/>
      <c r="I27" s="427"/>
      <c r="J27" s="427"/>
      <c r="K27" s="284"/>
    </row>
    <row r="28" spans="2:11" s="1" customFormat="1" ht="15" customHeight="1">
      <c r="B28" s="287"/>
      <c r="C28" s="288"/>
      <c r="D28" s="427" t="s">
        <v>1904</v>
      </c>
      <c r="E28" s="427"/>
      <c r="F28" s="427"/>
      <c r="G28" s="427"/>
      <c r="H28" s="427"/>
      <c r="I28" s="427"/>
      <c r="J28" s="427"/>
      <c r="K28" s="284"/>
    </row>
    <row r="29" spans="2:11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pans="2:11" s="1" customFormat="1" ht="15" customHeight="1">
      <c r="B30" s="287"/>
      <c r="C30" s="288"/>
      <c r="D30" s="427" t="s">
        <v>1905</v>
      </c>
      <c r="E30" s="427"/>
      <c r="F30" s="427"/>
      <c r="G30" s="427"/>
      <c r="H30" s="427"/>
      <c r="I30" s="427"/>
      <c r="J30" s="427"/>
      <c r="K30" s="284"/>
    </row>
    <row r="31" spans="2:11" s="1" customFormat="1" ht="15" customHeight="1">
      <c r="B31" s="287"/>
      <c r="C31" s="288"/>
      <c r="D31" s="427" t="s">
        <v>1906</v>
      </c>
      <c r="E31" s="427"/>
      <c r="F31" s="427"/>
      <c r="G31" s="427"/>
      <c r="H31" s="427"/>
      <c r="I31" s="427"/>
      <c r="J31" s="427"/>
      <c r="K31" s="284"/>
    </row>
    <row r="32" spans="2:11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pans="2:11" s="1" customFormat="1" ht="15" customHeight="1">
      <c r="B33" s="287"/>
      <c r="C33" s="288"/>
      <c r="D33" s="427" t="s">
        <v>1907</v>
      </c>
      <c r="E33" s="427"/>
      <c r="F33" s="427"/>
      <c r="G33" s="427"/>
      <c r="H33" s="427"/>
      <c r="I33" s="427"/>
      <c r="J33" s="427"/>
      <c r="K33" s="284"/>
    </row>
    <row r="34" spans="2:11" s="1" customFormat="1" ht="15" customHeight="1">
      <c r="B34" s="287"/>
      <c r="C34" s="288"/>
      <c r="D34" s="427" t="s">
        <v>1908</v>
      </c>
      <c r="E34" s="427"/>
      <c r="F34" s="427"/>
      <c r="G34" s="427"/>
      <c r="H34" s="427"/>
      <c r="I34" s="427"/>
      <c r="J34" s="427"/>
      <c r="K34" s="284"/>
    </row>
    <row r="35" spans="2:11" s="1" customFormat="1" ht="15" customHeight="1">
      <c r="B35" s="287"/>
      <c r="C35" s="288"/>
      <c r="D35" s="427" t="s">
        <v>1909</v>
      </c>
      <c r="E35" s="427"/>
      <c r="F35" s="427"/>
      <c r="G35" s="427"/>
      <c r="H35" s="427"/>
      <c r="I35" s="427"/>
      <c r="J35" s="427"/>
      <c r="K35" s="284"/>
    </row>
    <row r="36" spans="2:11" s="1" customFormat="1" ht="15" customHeight="1">
      <c r="B36" s="287"/>
      <c r="C36" s="288"/>
      <c r="D36" s="286"/>
      <c r="E36" s="289" t="s">
        <v>224</v>
      </c>
      <c r="F36" s="286"/>
      <c r="G36" s="427" t="s">
        <v>1910</v>
      </c>
      <c r="H36" s="427"/>
      <c r="I36" s="427"/>
      <c r="J36" s="427"/>
      <c r="K36" s="284"/>
    </row>
    <row r="37" spans="2:11" s="1" customFormat="1" ht="30.75" customHeight="1">
      <c r="B37" s="287"/>
      <c r="C37" s="288"/>
      <c r="D37" s="286"/>
      <c r="E37" s="289" t="s">
        <v>1911</v>
      </c>
      <c r="F37" s="286"/>
      <c r="G37" s="427" t="s">
        <v>1912</v>
      </c>
      <c r="H37" s="427"/>
      <c r="I37" s="427"/>
      <c r="J37" s="427"/>
      <c r="K37" s="284"/>
    </row>
    <row r="38" spans="2:11" s="1" customFormat="1" ht="15" customHeight="1">
      <c r="B38" s="287"/>
      <c r="C38" s="288"/>
      <c r="D38" s="286"/>
      <c r="E38" s="289" t="s">
        <v>54</v>
      </c>
      <c r="F38" s="286"/>
      <c r="G38" s="427" t="s">
        <v>1913</v>
      </c>
      <c r="H38" s="427"/>
      <c r="I38" s="427"/>
      <c r="J38" s="427"/>
      <c r="K38" s="284"/>
    </row>
    <row r="39" spans="2:11" s="1" customFormat="1" ht="15" customHeight="1">
      <c r="B39" s="287"/>
      <c r="C39" s="288"/>
      <c r="D39" s="286"/>
      <c r="E39" s="289" t="s">
        <v>55</v>
      </c>
      <c r="F39" s="286"/>
      <c r="G39" s="427" t="s">
        <v>1914</v>
      </c>
      <c r="H39" s="427"/>
      <c r="I39" s="427"/>
      <c r="J39" s="427"/>
      <c r="K39" s="284"/>
    </row>
    <row r="40" spans="2:11" s="1" customFormat="1" ht="15" customHeight="1">
      <c r="B40" s="287"/>
      <c r="C40" s="288"/>
      <c r="D40" s="286"/>
      <c r="E40" s="289" t="s">
        <v>225</v>
      </c>
      <c r="F40" s="286"/>
      <c r="G40" s="427" t="s">
        <v>1915</v>
      </c>
      <c r="H40" s="427"/>
      <c r="I40" s="427"/>
      <c r="J40" s="427"/>
      <c r="K40" s="284"/>
    </row>
    <row r="41" spans="2:11" s="1" customFormat="1" ht="15" customHeight="1">
      <c r="B41" s="287"/>
      <c r="C41" s="288"/>
      <c r="D41" s="286"/>
      <c r="E41" s="289" t="s">
        <v>226</v>
      </c>
      <c r="F41" s="286"/>
      <c r="G41" s="427" t="s">
        <v>1916</v>
      </c>
      <c r="H41" s="427"/>
      <c r="I41" s="427"/>
      <c r="J41" s="427"/>
      <c r="K41" s="284"/>
    </row>
    <row r="42" spans="2:11" s="1" customFormat="1" ht="15" customHeight="1">
      <c r="B42" s="287"/>
      <c r="C42" s="288"/>
      <c r="D42" s="286"/>
      <c r="E42" s="289" t="s">
        <v>1917</v>
      </c>
      <c r="F42" s="286"/>
      <c r="G42" s="427" t="s">
        <v>1918</v>
      </c>
      <c r="H42" s="427"/>
      <c r="I42" s="427"/>
      <c r="J42" s="427"/>
      <c r="K42" s="284"/>
    </row>
    <row r="43" spans="2:11" s="1" customFormat="1" ht="15" customHeight="1">
      <c r="B43" s="287"/>
      <c r="C43" s="288"/>
      <c r="D43" s="286"/>
      <c r="E43" s="289"/>
      <c r="F43" s="286"/>
      <c r="G43" s="427" t="s">
        <v>1919</v>
      </c>
      <c r="H43" s="427"/>
      <c r="I43" s="427"/>
      <c r="J43" s="427"/>
      <c r="K43" s="284"/>
    </row>
    <row r="44" spans="2:11" s="1" customFormat="1" ht="15" customHeight="1">
      <c r="B44" s="287"/>
      <c r="C44" s="288"/>
      <c r="D44" s="286"/>
      <c r="E44" s="289" t="s">
        <v>1920</v>
      </c>
      <c r="F44" s="286"/>
      <c r="G44" s="427" t="s">
        <v>1921</v>
      </c>
      <c r="H44" s="427"/>
      <c r="I44" s="427"/>
      <c r="J44" s="427"/>
      <c r="K44" s="284"/>
    </row>
    <row r="45" spans="2:11" s="1" customFormat="1" ht="15" customHeight="1">
      <c r="B45" s="287"/>
      <c r="C45" s="288"/>
      <c r="D45" s="286"/>
      <c r="E45" s="289" t="s">
        <v>228</v>
      </c>
      <c r="F45" s="286"/>
      <c r="G45" s="427" t="s">
        <v>1922</v>
      </c>
      <c r="H45" s="427"/>
      <c r="I45" s="427"/>
      <c r="J45" s="427"/>
      <c r="K45" s="284"/>
    </row>
    <row r="46" spans="2:11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pans="2:11" s="1" customFormat="1" ht="15" customHeight="1">
      <c r="B47" s="287"/>
      <c r="C47" s="288"/>
      <c r="D47" s="427" t="s">
        <v>1923</v>
      </c>
      <c r="E47" s="427"/>
      <c r="F47" s="427"/>
      <c r="G47" s="427"/>
      <c r="H47" s="427"/>
      <c r="I47" s="427"/>
      <c r="J47" s="427"/>
      <c r="K47" s="284"/>
    </row>
    <row r="48" spans="2:11" s="1" customFormat="1" ht="15" customHeight="1">
      <c r="B48" s="287"/>
      <c r="C48" s="288"/>
      <c r="D48" s="288"/>
      <c r="E48" s="427" t="s">
        <v>1924</v>
      </c>
      <c r="F48" s="427"/>
      <c r="G48" s="427"/>
      <c r="H48" s="427"/>
      <c r="I48" s="427"/>
      <c r="J48" s="427"/>
      <c r="K48" s="284"/>
    </row>
    <row r="49" spans="2:11" s="1" customFormat="1" ht="15" customHeight="1">
      <c r="B49" s="287"/>
      <c r="C49" s="288"/>
      <c r="D49" s="288"/>
      <c r="E49" s="427" t="s">
        <v>1925</v>
      </c>
      <c r="F49" s="427"/>
      <c r="G49" s="427"/>
      <c r="H49" s="427"/>
      <c r="I49" s="427"/>
      <c r="J49" s="427"/>
      <c r="K49" s="284"/>
    </row>
    <row r="50" spans="2:11" s="1" customFormat="1" ht="15" customHeight="1">
      <c r="B50" s="287"/>
      <c r="C50" s="288"/>
      <c r="D50" s="288"/>
      <c r="E50" s="427" t="s">
        <v>1926</v>
      </c>
      <c r="F50" s="427"/>
      <c r="G50" s="427"/>
      <c r="H50" s="427"/>
      <c r="I50" s="427"/>
      <c r="J50" s="427"/>
      <c r="K50" s="284"/>
    </row>
    <row r="51" spans="2:11" s="1" customFormat="1" ht="15" customHeight="1">
      <c r="B51" s="287"/>
      <c r="C51" s="288"/>
      <c r="D51" s="427" t="s">
        <v>1927</v>
      </c>
      <c r="E51" s="427"/>
      <c r="F51" s="427"/>
      <c r="G51" s="427"/>
      <c r="H51" s="427"/>
      <c r="I51" s="427"/>
      <c r="J51" s="427"/>
      <c r="K51" s="284"/>
    </row>
    <row r="52" spans="2:11" s="1" customFormat="1" ht="25.5" customHeight="1">
      <c r="B52" s="283"/>
      <c r="C52" s="428" t="s">
        <v>1928</v>
      </c>
      <c r="D52" s="428"/>
      <c r="E52" s="428"/>
      <c r="F52" s="428"/>
      <c r="G52" s="428"/>
      <c r="H52" s="428"/>
      <c r="I52" s="428"/>
      <c r="J52" s="428"/>
      <c r="K52" s="284"/>
    </row>
    <row r="53" spans="2:11" s="1" customFormat="1" ht="5.25" customHeight="1">
      <c r="B53" s="283"/>
      <c r="C53" s="285"/>
      <c r="D53" s="285"/>
      <c r="E53" s="285"/>
      <c r="F53" s="285"/>
      <c r="G53" s="285"/>
      <c r="H53" s="285"/>
      <c r="I53" s="285"/>
      <c r="J53" s="285"/>
      <c r="K53" s="284"/>
    </row>
    <row r="54" spans="2:11" s="1" customFormat="1" ht="15" customHeight="1">
      <c r="B54" s="283"/>
      <c r="C54" s="427" t="s">
        <v>1929</v>
      </c>
      <c r="D54" s="427"/>
      <c r="E54" s="427"/>
      <c r="F54" s="427"/>
      <c r="G54" s="427"/>
      <c r="H54" s="427"/>
      <c r="I54" s="427"/>
      <c r="J54" s="427"/>
      <c r="K54" s="284"/>
    </row>
    <row r="55" spans="2:11" s="1" customFormat="1" ht="15" customHeight="1">
      <c r="B55" s="283"/>
      <c r="C55" s="427" t="s">
        <v>1930</v>
      </c>
      <c r="D55" s="427"/>
      <c r="E55" s="427"/>
      <c r="F55" s="427"/>
      <c r="G55" s="427"/>
      <c r="H55" s="427"/>
      <c r="I55" s="427"/>
      <c r="J55" s="427"/>
      <c r="K55" s="284"/>
    </row>
    <row r="56" spans="2:11" s="1" customFormat="1" ht="12.75" customHeight="1">
      <c r="B56" s="283"/>
      <c r="C56" s="286"/>
      <c r="D56" s="286"/>
      <c r="E56" s="286"/>
      <c r="F56" s="286"/>
      <c r="G56" s="286"/>
      <c r="H56" s="286"/>
      <c r="I56" s="286"/>
      <c r="J56" s="286"/>
      <c r="K56" s="284"/>
    </row>
    <row r="57" spans="2:11" s="1" customFormat="1" ht="15" customHeight="1">
      <c r="B57" s="283"/>
      <c r="C57" s="427" t="s">
        <v>1931</v>
      </c>
      <c r="D57" s="427"/>
      <c r="E57" s="427"/>
      <c r="F57" s="427"/>
      <c r="G57" s="427"/>
      <c r="H57" s="427"/>
      <c r="I57" s="427"/>
      <c r="J57" s="427"/>
      <c r="K57" s="284"/>
    </row>
    <row r="58" spans="2:11" s="1" customFormat="1" ht="15" customHeight="1">
      <c r="B58" s="283"/>
      <c r="C58" s="288"/>
      <c r="D58" s="427" t="s">
        <v>1932</v>
      </c>
      <c r="E58" s="427"/>
      <c r="F58" s="427"/>
      <c r="G58" s="427"/>
      <c r="H58" s="427"/>
      <c r="I58" s="427"/>
      <c r="J58" s="427"/>
      <c r="K58" s="284"/>
    </row>
    <row r="59" spans="2:11" s="1" customFormat="1" ht="15" customHeight="1">
      <c r="B59" s="283"/>
      <c r="C59" s="288"/>
      <c r="D59" s="427" t="s">
        <v>1933</v>
      </c>
      <c r="E59" s="427"/>
      <c r="F59" s="427"/>
      <c r="G59" s="427"/>
      <c r="H59" s="427"/>
      <c r="I59" s="427"/>
      <c r="J59" s="427"/>
      <c r="K59" s="284"/>
    </row>
    <row r="60" spans="2:11" s="1" customFormat="1" ht="15" customHeight="1">
      <c r="B60" s="283"/>
      <c r="C60" s="288"/>
      <c r="D60" s="427" t="s">
        <v>1934</v>
      </c>
      <c r="E60" s="427"/>
      <c r="F60" s="427"/>
      <c r="G60" s="427"/>
      <c r="H60" s="427"/>
      <c r="I60" s="427"/>
      <c r="J60" s="427"/>
      <c r="K60" s="284"/>
    </row>
    <row r="61" spans="2:11" s="1" customFormat="1" ht="15" customHeight="1">
      <c r="B61" s="283"/>
      <c r="C61" s="288"/>
      <c r="D61" s="427" t="s">
        <v>1935</v>
      </c>
      <c r="E61" s="427"/>
      <c r="F61" s="427"/>
      <c r="G61" s="427"/>
      <c r="H61" s="427"/>
      <c r="I61" s="427"/>
      <c r="J61" s="427"/>
      <c r="K61" s="284"/>
    </row>
    <row r="62" spans="2:11" s="1" customFormat="1" ht="15" customHeight="1">
      <c r="B62" s="283"/>
      <c r="C62" s="288"/>
      <c r="D62" s="430" t="s">
        <v>1936</v>
      </c>
      <c r="E62" s="430"/>
      <c r="F62" s="430"/>
      <c r="G62" s="430"/>
      <c r="H62" s="430"/>
      <c r="I62" s="430"/>
      <c r="J62" s="430"/>
      <c r="K62" s="284"/>
    </row>
    <row r="63" spans="2:11" s="1" customFormat="1" ht="15" customHeight="1">
      <c r="B63" s="283"/>
      <c r="C63" s="288"/>
      <c r="D63" s="427" t="s">
        <v>1937</v>
      </c>
      <c r="E63" s="427"/>
      <c r="F63" s="427"/>
      <c r="G63" s="427"/>
      <c r="H63" s="427"/>
      <c r="I63" s="427"/>
      <c r="J63" s="427"/>
      <c r="K63" s="284"/>
    </row>
    <row r="64" spans="2:11" s="1" customFormat="1" ht="12.75" customHeight="1">
      <c r="B64" s="283"/>
      <c r="C64" s="288"/>
      <c r="D64" s="288"/>
      <c r="E64" s="291"/>
      <c r="F64" s="288"/>
      <c r="G64" s="288"/>
      <c r="H64" s="288"/>
      <c r="I64" s="288"/>
      <c r="J64" s="288"/>
      <c r="K64" s="284"/>
    </row>
    <row r="65" spans="2:11" s="1" customFormat="1" ht="15" customHeight="1">
      <c r="B65" s="283"/>
      <c r="C65" s="288"/>
      <c r="D65" s="427" t="s">
        <v>1938</v>
      </c>
      <c r="E65" s="427"/>
      <c r="F65" s="427"/>
      <c r="G65" s="427"/>
      <c r="H65" s="427"/>
      <c r="I65" s="427"/>
      <c r="J65" s="427"/>
      <c r="K65" s="284"/>
    </row>
    <row r="66" spans="2:11" s="1" customFormat="1" ht="15" customHeight="1">
      <c r="B66" s="283"/>
      <c r="C66" s="288"/>
      <c r="D66" s="430" t="s">
        <v>1939</v>
      </c>
      <c r="E66" s="430"/>
      <c r="F66" s="430"/>
      <c r="G66" s="430"/>
      <c r="H66" s="430"/>
      <c r="I66" s="430"/>
      <c r="J66" s="430"/>
      <c r="K66" s="284"/>
    </row>
    <row r="67" spans="2:11" s="1" customFormat="1" ht="15" customHeight="1">
      <c r="B67" s="283"/>
      <c r="C67" s="288"/>
      <c r="D67" s="427" t="s">
        <v>1940</v>
      </c>
      <c r="E67" s="427"/>
      <c r="F67" s="427"/>
      <c r="G67" s="427"/>
      <c r="H67" s="427"/>
      <c r="I67" s="427"/>
      <c r="J67" s="427"/>
      <c r="K67" s="284"/>
    </row>
    <row r="68" spans="2:11" s="1" customFormat="1" ht="15" customHeight="1">
      <c r="B68" s="283"/>
      <c r="C68" s="288"/>
      <c r="D68" s="427" t="s">
        <v>1941</v>
      </c>
      <c r="E68" s="427"/>
      <c r="F68" s="427"/>
      <c r="G68" s="427"/>
      <c r="H68" s="427"/>
      <c r="I68" s="427"/>
      <c r="J68" s="427"/>
      <c r="K68" s="284"/>
    </row>
    <row r="69" spans="2:11" s="1" customFormat="1" ht="15" customHeight="1">
      <c r="B69" s="283"/>
      <c r="C69" s="288"/>
      <c r="D69" s="427" t="s">
        <v>1942</v>
      </c>
      <c r="E69" s="427"/>
      <c r="F69" s="427"/>
      <c r="G69" s="427"/>
      <c r="H69" s="427"/>
      <c r="I69" s="427"/>
      <c r="J69" s="427"/>
      <c r="K69" s="284"/>
    </row>
    <row r="70" spans="2:11" s="1" customFormat="1" ht="15" customHeight="1">
      <c r="B70" s="283"/>
      <c r="C70" s="288"/>
      <c r="D70" s="427" t="s">
        <v>1943</v>
      </c>
      <c r="E70" s="427"/>
      <c r="F70" s="427"/>
      <c r="G70" s="427"/>
      <c r="H70" s="427"/>
      <c r="I70" s="427"/>
      <c r="J70" s="427"/>
      <c r="K70" s="284"/>
    </row>
    <row r="71" spans="2:1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pans="2:11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pans="2:11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pans="2:11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pans="2:11" s="1" customFormat="1" ht="45" customHeight="1">
      <c r="B75" s="300"/>
      <c r="C75" s="431" t="s">
        <v>1944</v>
      </c>
      <c r="D75" s="431"/>
      <c r="E75" s="431"/>
      <c r="F75" s="431"/>
      <c r="G75" s="431"/>
      <c r="H75" s="431"/>
      <c r="I75" s="431"/>
      <c r="J75" s="431"/>
      <c r="K75" s="301"/>
    </row>
    <row r="76" spans="2:11" s="1" customFormat="1" ht="17.25" customHeight="1">
      <c r="B76" s="300"/>
      <c r="C76" s="302" t="s">
        <v>1945</v>
      </c>
      <c r="D76" s="302"/>
      <c r="E76" s="302"/>
      <c r="F76" s="302" t="s">
        <v>1946</v>
      </c>
      <c r="G76" s="303"/>
      <c r="H76" s="302" t="s">
        <v>55</v>
      </c>
      <c r="I76" s="302" t="s">
        <v>58</v>
      </c>
      <c r="J76" s="302" t="s">
        <v>1947</v>
      </c>
      <c r="K76" s="301"/>
    </row>
    <row r="77" spans="2:11" s="1" customFormat="1" ht="17.25" customHeight="1">
      <c r="B77" s="300"/>
      <c r="C77" s="304" t="s">
        <v>1948</v>
      </c>
      <c r="D77" s="304"/>
      <c r="E77" s="304"/>
      <c r="F77" s="305" t="s">
        <v>1949</v>
      </c>
      <c r="G77" s="306"/>
      <c r="H77" s="304"/>
      <c r="I77" s="304"/>
      <c r="J77" s="304" t="s">
        <v>1950</v>
      </c>
      <c r="K77" s="301"/>
    </row>
    <row r="78" spans="2:11" s="1" customFormat="1" ht="5.25" customHeight="1">
      <c r="B78" s="300"/>
      <c r="C78" s="307"/>
      <c r="D78" s="307"/>
      <c r="E78" s="307"/>
      <c r="F78" s="307"/>
      <c r="G78" s="308"/>
      <c r="H78" s="307"/>
      <c r="I78" s="307"/>
      <c r="J78" s="307"/>
      <c r="K78" s="301"/>
    </row>
    <row r="79" spans="2:11" s="1" customFormat="1" ht="15" customHeight="1">
      <c r="B79" s="300"/>
      <c r="C79" s="289" t="s">
        <v>54</v>
      </c>
      <c r="D79" s="309"/>
      <c r="E79" s="309"/>
      <c r="F79" s="310" t="s">
        <v>1951</v>
      </c>
      <c r="G79" s="311"/>
      <c r="H79" s="289" t="s">
        <v>1952</v>
      </c>
      <c r="I79" s="289" t="s">
        <v>1953</v>
      </c>
      <c r="J79" s="289">
        <v>20</v>
      </c>
      <c r="K79" s="301"/>
    </row>
    <row r="80" spans="2:11" s="1" customFormat="1" ht="15" customHeight="1">
      <c r="B80" s="300"/>
      <c r="C80" s="289" t="s">
        <v>1954</v>
      </c>
      <c r="D80" s="289"/>
      <c r="E80" s="289"/>
      <c r="F80" s="310" t="s">
        <v>1951</v>
      </c>
      <c r="G80" s="311"/>
      <c r="H80" s="289" t="s">
        <v>1955</v>
      </c>
      <c r="I80" s="289" t="s">
        <v>1953</v>
      </c>
      <c r="J80" s="289">
        <v>120</v>
      </c>
      <c r="K80" s="301"/>
    </row>
    <row r="81" spans="2:11" s="1" customFormat="1" ht="15" customHeight="1">
      <c r="B81" s="312"/>
      <c r="C81" s="289" t="s">
        <v>1956</v>
      </c>
      <c r="D81" s="289"/>
      <c r="E81" s="289"/>
      <c r="F81" s="310" t="s">
        <v>1957</v>
      </c>
      <c r="G81" s="311"/>
      <c r="H81" s="289" t="s">
        <v>1958</v>
      </c>
      <c r="I81" s="289" t="s">
        <v>1953</v>
      </c>
      <c r="J81" s="289">
        <v>50</v>
      </c>
      <c r="K81" s="301"/>
    </row>
    <row r="82" spans="2:11" s="1" customFormat="1" ht="15" customHeight="1">
      <c r="B82" s="312"/>
      <c r="C82" s="289" t="s">
        <v>1959</v>
      </c>
      <c r="D82" s="289"/>
      <c r="E82" s="289"/>
      <c r="F82" s="310" t="s">
        <v>1951</v>
      </c>
      <c r="G82" s="311"/>
      <c r="H82" s="289" t="s">
        <v>1960</v>
      </c>
      <c r="I82" s="289" t="s">
        <v>1961</v>
      </c>
      <c r="J82" s="289"/>
      <c r="K82" s="301"/>
    </row>
    <row r="83" spans="2:11" s="1" customFormat="1" ht="15" customHeight="1">
      <c r="B83" s="312"/>
      <c r="C83" s="313" t="s">
        <v>1962</v>
      </c>
      <c r="D83" s="313"/>
      <c r="E83" s="313"/>
      <c r="F83" s="314" t="s">
        <v>1957</v>
      </c>
      <c r="G83" s="313"/>
      <c r="H83" s="313" t="s">
        <v>1963</v>
      </c>
      <c r="I83" s="313" t="s">
        <v>1953</v>
      </c>
      <c r="J83" s="313">
        <v>15</v>
      </c>
      <c r="K83" s="301"/>
    </row>
    <row r="84" spans="2:11" s="1" customFormat="1" ht="15" customHeight="1">
      <c r="B84" s="312"/>
      <c r="C84" s="313" t="s">
        <v>1964</v>
      </c>
      <c r="D84" s="313"/>
      <c r="E84" s="313"/>
      <c r="F84" s="314" t="s">
        <v>1957</v>
      </c>
      <c r="G84" s="313"/>
      <c r="H84" s="313" t="s">
        <v>1965</v>
      </c>
      <c r="I84" s="313" t="s">
        <v>1953</v>
      </c>
      <c r="J84" s="313">
        <v>15</v>
      </c>
      <c r="K84" s="301"/>
    </row>
    <row r="85" spans="2:11" s="1" customFormat="1" ht="15" customHeight="1">
      <c r="B85" s="312"/>
      <c r="C85" s="313" t="s">
        <v>1966</v>
      </c>
      <c r="D85" s="313"/>
      <c r="E85" s="313"/>
      <c r="F85" s="314" t="s">
        <v>1957</v>
      </c>
      <c r="G85" s="313"/>
      <c r="H85" s="313" t="s">
        <v>1967</v>
      </c>
      <c r="I85" s="313" t="s">
        <v>1953</v>
      </c>
      <c r="J85" s="313">
        <v>20</v>
      </c>
      <c r="K85" s="301"/>
    </row>
    <row r="86" spans="2:11" s="1" customFormat="1" ht="15" customHeight="1">
      <c r="B86" s="312"/>
      <c r="C86" s="313" t="s">
        <v>1968</v>
      </c>
      <c r="D86" s="313"/>
      <c r="E86" s="313"/>
      <c r="F86" s="314" t="s">
        <v>1957</v>
      </c>
      <c r="G86" s="313"/>
      <c r="H86" s="313" t="s">
        <v>1969</v>
      </c>
      <c r="I86" s="313" t="s">
        <v>1953</v>
      </c>
      <c r="J86" s="313">
        <v>20</v>
      </c>
      <c r="K86" s="301"/>
    </row>
    <row r="87" spans="2:11" s="1" customFormat="1" ht="15" customHeight="1">
      <c r="B87" s="312"/>
      <c r="C87" s="289" t="s">
        <v>1970</v>
      </c>
      <c r="D87" s="289"/>
      <c r="E87" s="289"/>
      <c r="F87" s="310" t="s">
        <v>1957</v>
      </c>
      <c r="G87" s="311"/>
      <c r="H87" s="289" t="s">
        <v>1971</v>
      </c>
      <c r="I87" s="289" t="s">
        <v>1953</v>
      </c>
      <c r="J87" s="289">
        <v>50</v>
      </c>
      <c r="K87" s="301"/>
    </row>
    <row r="88" spans="2:11" s="1" customFormat="1" ht="15" customHeight="1">
      <c r="B88" s="312"/>
      <c r="C88" s="289" t="s">
        <v>1972</v>
      </c>
      <c r="D88" s="289"/>
      <c r="E88" s="289"/>
      <c r="F88" s="310" t="s">
        <v>1957</v>
      </c>
      <c r="G88" s="311"/>
      <c r="H88" s="289" t="s">
        <v>1973</v>
      </c>
      <c r="I88" s="289" t="s">
        <v>1953</v>
      </c>
      <c r="J88" s="289">
        <v>20</v>
      </c>
      <c r="K88" s="301"/>
    </row>
    <row r="89" spans="2:11" s="1" customFormat="1" ht="15" customHeight="1">
      <c r="B89" s="312"/>
      <c r="C89" s="289" t="s">
        <v>1974</v>
      </c>
      <c r="D89" s="289"/>
      <c r="E89" s="289"/>
      <c r="F89" s="310" t="s">
        <v>1957</v>
      </c>
      <c r="G89" s="311"/>
      <c r="H89" s="289" t="s">
        <v>1975</v>
      </c>
      <c r="I89" s="289" t="s">
        <v>1953</v>
      </c>
      <c r="J89" s="289">
        <v>20</v>
      </c>
      <c r="K89" s="301"/>
    </row>
    <row r="90" spans="2:11" s="1" customFormat="1" ht="15" customHeight="1">
      <c r="B90" s="312"/>
      <c r="C90" s="289" t="s">
        <v>1976</v>
      </c>
      <c r="D90" s="289"/>
      <c r="E90" s="289"/>
      <c r="F90" s="310" t="s">
        <v>1957</v>
      </c>
      <c r="G90" s="311"/>
      <c r="H90" s="289" t="s">
        <v>1977</v>
      </c>
      <c r="I90" s="289" t="s">
        <v>1953</v>
      </c>
      <c r="J90" s="289">
        <v>50</v>
      </c>
      <c r="K90" s="301"/>
    </row>
    <row r="91" spans="2:11" s="1" customFormat="1" ht="15" customHeight="1">
      <c r="B91" s="312"/>
      <c r="C91" s="289" t="s">
        <v>1978</v>
      </c>
      <c r="D91" s="289"/>
      <c r="E91" s="289"/>
      <c r="F91" s="310" t="s">
        <v>1957</v>
      </c>
      <c r="G91" s="311"/>
      <c r="H91" s="289" t="s">
        <v>1978</v>
      </c>
      <c r="I91" s="289" t="s">
        <v>1953</v>
      </c>
      <c r="J91" s="289">
        <v>50</v>
      </c>
      <c r="K91" s="301"/>
    </row>
    <row r="92" spans="2:11" s="1" customFormat="1" ht="15" customHeight="1">
      <c r="B92" s="312"/>
      <c r="C92" s="289" t="s">
        <v>1979</v>
      </c>
      <c r="D92" s="289"/>
      <c r="E92" s="289"/>
      <c r="F92" s="310" t="s">
        <v>1957</v>
      </c>
      <c r="G92" s="311"/>
      <c r="H92" s="289" t="s">
        <v>1980</v>
      </c>
      <c r="I92" s="289" t="s">
        <v>1953</v>
      </c>
      <c r="J92" s="289">
        <v>255</v>
      </c>
      <c r="K92" s="301"/>
    </row>
    <row r="93" spans="2:11" s="1" customFormat="1" ht="15" customHeight="1">
      <c r="B93" s="312"/>
      <c r="C93" s="289" t="s">
        <v>1981</v>
      </c>
      <c r="D93" s="289"/>
      <c r="E93" s="289"/>
      <c r="F93" s="310" t="s">
        <v>1951</v>
      </c>
      <c r="G93" s="311"/>
      <c r="H93" s="289" t="s">
        <v>1982</v>
      </c>
      <c r="I93" s="289" t="s">
        <v>1983</v>
      </c>
      <c r="J93" s="289"/>
      <c r="K93" s="301"/>
    </row>
    <row r="94" spans="2:11" s="1" customFormat="1" ht="15" customHeight="1">
      <c r="B94" s="312"/>
      <c r="C94" s="289" t="s">
        <v>1984</v>
      </c>
      <c r="D94" s="289"/>
      <c r="E94" s="289"/>
      <c r="F94" s="310" t="s">
        <v>1951</v>
      </c>
      <c r="G94" s="311"/>
      <c r="H94" s="289" t="s">
        <v>1985</v>
      </c>
      <c r="I94" s="289" t="s">
        <v>1986</v>
      </c>
      <c r="J94" s="289"/>
      <c r="K94" s="301"/>
    </row>
    <row r="95" spans="2:11" s="1" customFormat="1" ht="15" customHeight="1">
      <c r="B95" s="312"/>
      <c r="C95" s="289" t="s">
        <v>1987</v>
      </c>
      <c r="D95" s="289"/>
      <c r="E95" s="289"/>
      <c r="F95" s="310" t="s">
        <v>1951</v>
      </c>
      <c r="G95" s="311"/>
      <c r="H95" s="289" t="s">
        <v>1987</v>
      </c>
      <c r="I95" s="289" t="s">
        <v>1986</v>
      </c>
      <c r="J95" s="289"/>
      <c r="K95" s="301"/>
    </row>
    <row r="96" spans="2:11" s="1" customFormat="1" ht="15" customHeight="1">
      <c r="B96" s="312"/>
      <c r="C96" s="289" t="s">
        <v>39</v>
      </c>
      <c r="D96" s="289"/>
      <c r="E96" s="289"/>
      <c r="F96" s="310" t="s">
        <v>1951</v>
      </c>
      <c r="G96" s="311"/>
      <c r="H96" s="289" t="s">
        <v>1988</v>
      </c>
      <c r="I96" s="289" t="s">
        <v>1986</v>
      </c>
      <c r="J96" s="289"/>
      <c r="K96" s="301"/>
    </row>
    <row r="97" spans="2:11" s="1" customFormat="1" ht="15" customHeight="1">
      <c r="B97" s="312"/>
      <c r="C97" s="289" t="s">
        <v>49</v>
      </c>
      <c r="D97" s="289"/>
      <c r="E97" s="289"/>
      <c r="F97" s="310" t="s">
        <v>1951</v>
      </c>
      <c r="G97" s="311"/>
      <c r="H97" s="289" t="s">
        <v>1989</v>
      </c>
      <c r="I97" s="289" t="s">
        <v>1986</v>
      </c>
      <c r="J97" s="289"/>
      <c r="K97" s="301"/>
    </row>
    <row r="98" spans="2:11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pans="2:11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pans="2:11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pans="2:1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pans="2:11" s="1" customFormat="1" ht="45" customHeight="1">
      <c r="B102" s="300"/>
      <c r="C102" s="431" t="s">
        <v>1990</v>
      </c>
      <c r="D102" s="431"/>
      <c r="E102" s="431"/>
      <c r="F102" s="431"/>
      <c r="G102" s="431"/>
      <c r="H102" s="431"/>
      <c r="I102" s="431"/>
      <c r="J102" s="431"/>
      <c r="K102" s="301"/>
    </row>
    <row r="103" spans="2:11" s="1" customFormat="1" ht="17.25" customHeight="1">
      <c r="B103" s="300"/>
      <c r="C103" s="302" t="s">
        <v>1945</v>
      </c>
      <c r="D103" s="302"/>
      <c r="E103" s="302"/>
      <c r="F103" s="302" t="s">
        <v>1946</v>
      </c>
      <c r="G103" s="303"/>
      <c r="H103" s="302" t="s">
        <v>55</v>
      </c>
      <c r="I103" s="302" t="s">
        <v>58</v>
      </c>
      <c r="J103" s="302" t="s">
        <v>1947</v>
      </c>
      <c r="K103" s="301"/>
    </row>
    <row r="104" spans="2:11" s="1" customFormat="1" ht="17.25" customHeight="1">
      <c r="B104" s="300"/>
      <c r="C104" s="304" t="s">
        <v>1948</v>
      </c>
      <c r="D104" s="304"/>
      <c r="E104" s="304"/>
      <c r="F104" s="305" t="s">
        <v>1949</v>
      </c>
      <c r="G104" s="306"/>
      <c r="H104" s="304"/>
      <c r="I104" s="304"/>
      <c r="J104" s="304" t="s">
        <v>1950</v>
      </c>
      <c r="K104" s="301"/>
    </row>
    <row r="105" spans="2:11" s="1" customFormat="1" ht="5.25" customHeight="1">
      <c r="B105" s="300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pans="2:11" s="1" customFormat="1" ht="15" customHeight="1">
      <c r="B106" s="300"/>
      <c r="C106" s="289" t="s">
        <v>54</v>
      </c>
      <c r="D106" s="309"/>
      <c r="E106" s="309"/>
      <c r="F106" s="310" t="s">
        <v>1951</v>
      </c>
      <c r="G106" s="289"/>
      <c r="H106" s="289" t="s">
        <v>1991</v>
      </c>
      <c r="I106" s="289" t="s">
        <v>1953</v>
      </c>
      <c r="J106" s="289">
        <v>20</v>
      </c>
      <c r="K106" s="301"/>
    </row>
    <row r="107" spans="2:11" s="1" customFormat="1" ht="15" customHeight="1">
      <c r="B107" s="300"/>
      <c r="C107" s="289" t="s">
        <v>1954</v>
      </c>
      <c r="D107" s="289"/>
      <c r="E107" s="289"/>
      <c r="F107" s="310" t="s">
        <v>1951</v>
      </c>
      <c r="G107" s="289"/>
      <c r="H107" s="289" t="s">
        <v>1991</v>
      </c>
      <c r="I107" s="289" t="s">
        <v>1953</v>
      </c>
      <c r="J107" s="289">
        <v>120</v>
      </c>
      <c r="K107" s="301"/>
    </row>
    <row r="108" spans="2:11" s="1" customFormat="1" ht="15" customHeight="1">
      <c r="B108" s="312"/>
      <c r="C108" s="289" t="s">
        <v>1956</v>
      </c>
      <c r="D108" s="289"/>
      <c r="E108" s="289"/>
      <c r="F108" s="310" t="s">
        <v>1957</v>
      </c>
      <c r="G108" s="289"/>
      <c r="H108" s="289" t="s">
        <v>1991</v>
      </c>
      <c r="I108" s="289" t="s">
        <v>1953</v>
      </c>
      <c r="J108" s="289">
        <v>50</v>
      </c>
      <c r="K108" s="301"/>
    </row>
    <row r="109" spans="2:11" s="1" customFormat="1" ht="15" customHeight="1">
      <c r="B109" s="312"/>
      <c r="C109" s="289" t="s">
        <v>1959</v>
      </c>
      <c r="D109" s="289"/>
      <c r="E109" s="289"/>
      <c r="F109" s="310" t="s">
        <v>1951</v>
      </c>
      <c r="G109" s="289"/>
      <c r="H109" s="289" t="s">
        <v>1991</v>
      </c>
      <c r="I109" s="289" t="s">
        <v>1961</v>
      </c>
      <c r="J109" s="289"/>
      <c r="K109" s="301"/>
    </row>
    <row r="110" spans="2:11" s="1" customFormat="1" ht="15" customHeight="1">
      <c r="B110" s="312"/>
      <c r="C110" s="289" t="s">
        <v>1970</v>
      </c>
      <c r="D110" s="289"/>
      <c r="E110" s="289"/>
      <c r="F110" s="310" t="s">
        <v>1957</v>
      </c>
      <c r="G110" s="289"/>
      <c r="H110" s="289" t="s">
        <v>1991</v>
      </c>
      <c r="I110" s="289" t="s">
        <v>1953</v>
      </c>
      <c r="J110" s="289">
        <v>50</v>
      </c>
      <c r="K110" s="301"/>
    </row>
    <row r="111" spans="2:11" s="1" customFormat="1" ht="15" customHeight="1">
      <c r="B111" s="312"/>
      <c r="C111" s="289" t="s">
        <v>1978</v>
      </c>
      <c r="D111" s="289"/>
      <c r="E111" s="289"/>
      <c r="F111" s="310" t="s">
        <v>1957</v>
      </c>
      <c r="G111" s="289"/>
      <c r="H111" s="289" t="s">
        <v>1991</v>
      </c>
      <c r="I111" s="289" t="s">
        <v>1953</v>
      </c>
      <c r="J111" s="289">
        <v>50</v>
      </c>
      <c r="K111" s="301"/>
    </row>
    <row r="112" spans="2:11" s="1" customFormat="1" ht="15" customHeight="1">
      <c r="B112" s="312"/>
      <c r="C112" s="289" t="s">
        <v>1976</v>
      </c>
      <c r="D112" s="289"/>
      <c r="E112" s="289"/>
      <c r="F112" s="310" t="s">
        <v>1957</v>
      </c>
      <c r="G112" s="289"/>
      <c r="H112" s="289" t="s">
        <v>1991</v>
      </c>
      <c r="I112" s="289" t="s">
        <v>1953</v>
      </c>
      <c r="J112" s="289">
        <v>50</v>
      </c>
      <c r="K112" s="301"/>
    </row>
    <row r="113" spans="2:11" s="1" customFormat="1" ht="15" customHeight="1">
      <c r="B113" s="312"/>
      <c r="C113" s="289" t="s">
        <v>54</v>
      </c>
      <c r="D113" s="289"/>
      <c r="E113" s="289"/>
      <c r="F113" s="310" t="s">
        <v>1951</v>
      </c>
      <c r="G113" s="289"/>
      <c r="H113" s="289" t="s">
        <v>1992</v>
      </c>
      <c r="I113" s="289" t="s">
        <v>1953</v>
      </c>
      <c r="J113" s="289">
        <v>20</v>
      </c>
      <c r="K113" s="301"/>
    </row>
    <row r="114" spans="2:11" s="1" customFormat="1" ht="15" customHeight="1">
      <c r="B114" s="312"/>
      <c r="C114" s="289" t="s">
        <v>1993</v>
      </c>
      <c r="D114" s="289"/>
      <c r="E114" s="289"/>
      <c r="F114" s="310" t="s">
        <v>1951</v>
      </c>
      <c r="G114" s="289"/>
      <c r="H114" s="289" t="s">
        <v>1994</v>
      </c>
      <c r="I114" s="289" t="s">
        <v>1953</v>
      </c>
      <c r="J114" s="289">
        <v>120</v>
      </c>
      <c r="K114" s="301"/>
    </row>
    <row r="115" spans="2:11" s="1" customFormat="1" ht="15" customHeight="1">
      <c r="B115" s="312"/>
      <c r="C115" s="289" t="s">
        <v>39</v>
      </c>
      <c r="D115" s="289"/>
      <c r="E115" s="289"/>
      <c r="F115" s="310" t="s">
        <v>1951</v>
      </c>
      <c r="G115" s="289"/>
      <c r="H115" s="289" t="s">
        <v>1995</v>
      </c>
      <c r="I115" s="289" t="s">
        <v>1986</v>
      </c>
      <c r="J115" s="289"/>
      <c r="K115" s="301"/>
    </row>
    <row r="116" spans="2:11" s="1" customFormat="1" ht="15" customHeight="1">
      <c r="B116" s="312"/>
      <c r="C116" s="289" t="s">
        <v>49</v>
      </c>
      <c r="D116" s="289"/>
      <c r="E116" s="289"/>
      <c r="F116" s="310" t="s">
        <v>1951</v>
      </c>
      <c r="G116" s="289"/>
      <c r="H116" s="289" t="s">
        <v>1996</v>
      </c>
      <c r="I116" s="289" t="s">
        <v>1986</v>
      </c>
      <c r="J116" s="289"/>
      <c r="K116" s="301"/>
    </row>
    <row r="117" spans="2:11" s="1" customFormat="1" ht="15" customHeight="1">
      <c r="B117" s="312"/>
      <c r="C117" s="289" t="s">
        <v>58</v>
      </c>
      <c r="D117" s="289"/>
      <c r="E117" s="289"/>
      <c r="F117" s="310" t="s">
        <v>1951</v>
      </c>
      <c r="G117" s="289"/>
      <c r="H117" s="289" t="s">
        <v>1997</v>
      </c>
      <c r="I117" s="289" t="s">
        <v>1998</v>
      </c>
      <c r="J117" s="289"/>
      <c r="K117" s="301"/>
    </row>
    <row r="118" spans="2:11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pans="2:11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pans="2:11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pans="2:1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pans="2:11" s="1" customFormat="1" ht="45" customHeight="1">
      <c r="B122" s="328"/>
      <c r="C122" s="429" t="s">
        <v>1999</v>
      </c>
      <c r="D122" s="429"/>
      <c r="E122" s="429"/>
      <c r="F122" s="429"/>
      <c r="G122" s="429"/>
      <c r="H122" s="429"/>
      <c r="I122" s="429"/>
      <c r="J122" s="429"/>
      <c r="K122" s="329"/>
    </row>
    <row r="123" spans="2:11" s="1" customFormat="1" ht="17.25" customHeight="1">
      <c r="B123" s="330"/>
      <c r="C123" s="302" t="s">
        <v>1945</v>
      </c>
      <c r="D123" s="302"/>
      <c r="E123" s="302"/>
      <c r="F123" s="302" t="s">
        <v>1946</v>
      </c>
      <c r="G123" s="303"/>
      <c r="H123" s="302" t="s">
        <v>55</v>
      </c>
      <c r="I123" s="302" t="s">
        <v>58</v>
      </c>
      <c r="J123" s="302" t="s">
        <v>1947</v>
      </c>
      <c r="K123" s="331"/>
    </row>
    <row r="124" spans="2:11" s="1" customFormat="1" ht="17.25" customHeight="1">
      <c r="B124" s="330"/>
      <c r="C124" s="304" t="s">
        <v>1948</v>
      </c>
      <c r="D124" s="304"/>
      <c r="E124" s="304"/>
      <c r="F124" s="305" t="s">
        <v>1949</v>
      </c>
      <c r="G124" s="306"/>
      <c r="H124" s="304"/>
      <c r="I124" s="304"/>
      <c r="J124" s="304" t="s">
        <v>1950</v>
      </c>
      <c r="K124" s="331"/>
    </row>
    <row r="125" spans="2:11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pans="2:11" s="1" customFormat="1" ht="15" customHeight="1">
      <c r="B126" s="332"/>
      <c r="C126" s="289" t="s">
        <v>1954</v>
      </c>
      <c r="D126" s="309"/>
      <c r="E126" s="309"/>
      <c r="F126" s="310" t="s">
        <v>1951</v>
      </c>
      <c r="G126" s="289"/>
      <c r="H126" s="289" t="s">
        <v>1991</v>
      </c>
      <c r="I126" s="289" t="s">
        <v>1953</v>
      </c>
      <c r="J126" s="289">
        <v>120</v>
      </c>
      <c r="K126" s="335"/>
    </row>
    <row r="127" spans="2:11" s="1" customFormat="1" ht="15" customHeight="1">
      <c r="B127" s="332"/>
      <c r="C127" s="289" t="s">
        <v>2000</v>
      </c>
      <c r="D127" s="289"/>
      <c r="E127" s="289"/>
      <c r="F127" s="310" t="s">
        <v>1951</v>
      </c>
      <c r="G127" s="289"/>
      <c r="H127" s="289" t="s">
        <v>2001</v>
      </c>
      <c r="I127" s="289" t="s">
        <v>1953</v>
      </c>
      <c r="J127" s="289" t="s">
        <v>2002</v>
      </c>
      <c r="K127" s="335"/>
    </row>
    <row r="128" spans="2:11" s="1" customFormat="1" ht="15" customHeight="1">
      <c r="B128" s="332"/>
      <c r="C128" s="289" t="s">
        <v>1899</v>
      </c>
      <c r="D128" s="289"/>
      <c r="E128" s="289"/>
      <c r="F128" s="310" t="s">
        <v>1951</v>
      </c>
      <c r="G128" s="289"/>
      <c r="H128" s="289" t="s">
        <v>2003</v>
      </c>
      <c r="I128" s="289" t="s">
        <v>1953</v>
      </c>
      <c r="J128" s="289" t="s">
        <v>2002</v>
      </c>
      <c r="K128" s="335"/>
    </row>
    <row r="129" spans="2:11" s="1" customFormat="1" ht="15" customHeight="1">
      <c r="B129" s="332"/>
      <c r="C129" s="289" t="s">
        <v>1962</v>
      </c>
      <c r="D129" s="289"/>
      <c r="E129" s="289"/>
      <c r="F129" s="310" t="s">
        <v>1957</v>
      </c>
      <c r="G129" s="289"/>
      <c r="H129" s="289" t="s">
        <v>1963</v>
      </c>
      <c r="I129" s="289" t="s">
        <v>1953</v>
      </c>
      <c r="J129" s="289">
        <v>15</v>
      </c>
      <c r="K129" s="335"/>
    </row>
    <row r="130" spans="2:11" s="1" customFormat="1" ht="15" customHeight="1">
      <c r="B130" s="332"/>
      <c r="C130" s="313" t="s">
        <v>1964</v>
      </c>
      <c r="D130" s="313"/>
      <c r="E130" s="313"/>
      <c r="F130" s="314" t="s">
        <v>1957</v>
      </c>
      <c r="G130" s="313"/>
      <c r="H130" s="313" t="s">
        <v>1965</v>
      </c>
      <c r="I130" s="313" t="s">
        <v>1953</v>
      </c>
      <c r="J130" s="313">
        <v>15</v>
      </c>
      <c r="K130" s="335"/>
    </row>
    <row r="131" spans="2:11" s="1" customFormat="1" ht="15" customHeight="1">
      <c r="B131" s="332"/>
      <c r="C131" s="313" t="s">
        <v>1966</v>
      </c>
      <c r="D131" s="313"/>
      <c r="E131" s="313"/>
      <c r="F131" s="314" t="s">
        <v>1957</v>
      </c>
      <c r="G131" s="313"/>
      <c r="H131" s="313" t="s">
        <v>1967</v>
      </c>
      <c r="I131" s="313" t="s">
        <v>1953</v>
      </c>
      <c r="J131" s="313">
        <v>20</v>
      </c>
      <c r="K131" s="335"/>
    </row>
    <row r="132" spans="2:11" s="1" customFormat="1" ht="15" customHeight="1">
      <c r="B132" s="332"/>
      <c r="C132" s="313" t="s">
        <v>1968</v>
      </c>
      <c r="D132" s="313"/>
      <c r="E132" s="313"/>
      <c r="F132" s="314" t="s">
        <v>1957</v>
      </c>
      <c r="G132" s="313"/>
      <c r="H132" s="313" t="s">
        <v>1969</v>
      </c>
      <c r="I132" s="313" t="s">
        <v>1953</v>
      </c>
      <c r="J132" s="313">
        <v>20</v>
      </c>
      <c r="K132" s="335"/>
    </row>
    <row r="133" spans="2:11" s="1" customFormat="1" ht="15" customHeight="1">
      <c r="B133" s="332"/>
      <c r="C133" s="289" t="s">
        <v>1956</v>
      </c>
      <c r="D133" s="289"/>
      <c r="E133" s="289"/>
      <c r="F133" s="310" t="s">
        <v>1957</v>
      </c>
      <c r="G133" s="289"/>
      <c r="H133" s="289" t="s">
        <v>1991</v>
      </c>
      <c r="I133" s="289" t="s">
        <v>1953</v>
      </c>
      <c r="J133" s="289">
        <v>50</v>
      </c>
      <c r="K133" s="335"/>
    </row>
    <row r="134" spans="2:11" s="1" customFormat="1" ht="15" customHeight="1">
      <c r="B134" s="332"/>
      <c r="C134" s="289" t="s">
        <v>1970</v>
      </c>
      <c r="D134" s="289"/>
      <c r="E134" s="289"/>
      <c r="F134" s="310" t="s">
        <v>1957</v>
      </c>
      <c r="G134" s="289"/>
      <c r="H134" s="289" t="s">
        <v>1991</v>
      </c>
      <c r="I134" s="289" t="s">
        <v>1953</v>
      </c>
      <c r="J134" s="289">
        <v>50</v>
      </c>
      <c r="K134" s="335"/>
    </row>
    <row r="135" spans="2:11" s="1" customFormat="1" ht="15" customHeight="1">
      <c r="B135" s="332"/>
      <c r="C135" s="289" t="s">
        <v>1976</v>
      </c>
      <c r="D135" s="289"/>
      <c r="E135" s="289"/>
      <c r="F135" s="310" t="s">
        <v>1957</v>
      </c>
      <c r="G135" s="289"/>
      <c r="H135" s="289" t="s">
        <v>1991</v>
      </c>
      <c r="I135" s="289" t="s">
        <v>1953</v>
      </c>
      <c r="J135" s="289">
        <v>50</v>
      </c>
      <c r="K135" s="335"/>
    </row>
    <row r="136" spans="2:11" s="1" customFormat="1" ht="15" customHeight="1">
      <c r="B136" s="332"/>
      <c r="C136" s="289" t="s">
        <v>1978</v>
      </c>
      <c r="D136" s="289"/>
      <c r="E136" s="289"/>
      <c r="F136" s="310" t="s">
        <v>1957</v>
      </c>
      <c r="G136" s="289"/>
      <c r="H136" s="289" t="s">
        <v>1991</v>
      </c>
      <c r="I136" s="289" t="s">
        <v>1953</v>
      </c>
      <c r="J136" s="289">
        <v>50</v>
      </c>
      <c r="K136" s="335"/>
    </row>
    <row r="137" spans="2:11" s="1" customFormat="1" ht="15" customHeight="1">
      <c r="B137" s="332"/>
      <c r="C137" s="289" t="s">
        <v>1979</v>
      </c>
      <c r="D137" s="289"/>
      <c r="E137" s="289"/>
      <c r="F137" s="310" t="s">
        <v>1957</v>
      </c>
      <c r="G137" s="289"/>
      <c r="H137" s="289" t="s">
        <v>2004</v>
      </c>
      <c r="I137" s="289" t="s">
        <v>1953</v>
      </c>
      <c r="J137" s="289">
        <v>255</v>
      </c>
      <c r="K137" s="335"/>
    </row>
    <row r="138" spans="2:11" s="1" customFormat="1" ht="15" customHeight="1">
      <c r="B138" s="332"/>
      <c r="C138" s="289" t="s">
        <v>1981</v>
      </c>
      <c r="D138" s="289"/>
      <c r="E138" s="289"/>
      <c r="F138" s="310" t="s">
        <v>1951</v>
      </c>
      <c r="G138" s="289"/>
      <c r="H138" s="289" t="s">
        <v>2005</v>
      </c>
      <c r="I138" s="289" t="s">
        <v>1983</v>
      </c>
      <c r="J138" s="289"/>
      <c r="K138" s="335"/>
    </row>
    <row r="139" spans="2:11" s="1" customFormat="1" ht="15" customHeight="1">
      <c r="B139" s="332"/>
      <c r="C139" s="289" t="s">
        <v>1984</v>
      </c>
      <c r="D139" s="289"/>
      <c r="E139" s="289"/>
      <c r="F139" s="310" t="s">
        <v>1951</v>
      </c>
      <c r="G139" s="289"/>
      <c r="H139" s="289" t="s">
        <v>2006</v>
      </c>
      <c r="I139" s="289" t="s">
        <v>1986</v>
      </c>
      <c r="J139" s="289"/>
      <c r="K139" s="335"/>
    </row>
    <row r="140" spans="2:11" s="1" customFormat="1" ht="15" customHeight="1">
      <c r="B140" s="332"/>
      <c r="C140" s="289" t="s">
        <v>1987</v>
      </c>
      <c r="D140" s="289"/>
      <c r="E140" s="289"/>
      <c r="F140" s="310" t="s">
        <v>1951</v>
      </c>
      <c r="G140" s="289"/>
      <c r="H140" s="289" t="s">
        <v>1987</v>
      </c>
      <c r="I140" s="289" t="s">
        <v>1986</v>
      </c>
      <c r="J140" s="289"/>
      <c r="K140" s="335"/>
    </row>
    <row r="141" spans="2:11" s="1" customFormat="1" ht="15" customHeight="1">
      <c r="B141" s="332"/>
      <c r="C141" s="289" t="s">
        <v>39</v>
      </c>
      <c r="D141" s="289"/>
      <c r="E141" s="289"/>
      <c r="F141" s="310" t="s">
        <v>1951</v>
      </c>
      <c r="G141" s="289"/>
      <c r="H141" s="289" t="s">
        <v>2007</v>
      </c>
      <c r="I141" s="289" t="s">
        <v>1986</v>
      </c>
      <c r="J141" s="289"/>
      <c r="K141" s="335"/>
    </row>
    <row r="142" spans="2:11" s="1" customFormat="1" ht="15" customHeight="1">
      <c r="B142" s="332"/>
      <c r="C142" s="289" t="s">
        <v>2008</v>
      </c>
      <c r="D142" s="289"/>
      <c r="E142" s="289"/>
      <c r="F142" s="310" t="s">
        <v>1951</v>
      </c>
      <c r="G142" s="289"/>
      <c r="H142" s="289" t="s">
        <v>2009</v>
      </c>
      <c r="I142" s="289" t="s">
        <v>1986</v>
      </c>
      <c r="J142" s="289"/>
      <c r="K142" s="335"/>
    </row>
    <row r="143" spans="2:11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pans="2:11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pans="2:11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pans="2:11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pans="2:11" s="1" customFormat="1" ht="45" customHeight="1">
      <c r="B147" s="300"/>
      <c r="C147" s="431" t="s">
        <v>2010</v>
      </c>
      <c r="D147" s="431"/>
      <c r="E147" s="431"/>
      <c r="F147" s="431"/>
      <c r="G147" s="431"/>
      <c r="H147" s="431"/>
      <c r="I147" s="431"/>
      <c r="J147" s="431"/>
      <c r="K147" s="301"/>
    </row>
    <row r="148" spans="2:11" s="1" customFormat="1" ht="17.25" customHeight="1">
      <c r="B148" s="300"/>
      <c r="C148" s="302" t="s">
        <v>1945</v>
      </c>
      <c r="D148" s="302"/>
      <c r="E148" s="302"/>
      <c r="F148" s="302" t="s">
        <v>1946</v>
      </c>
      <c r="G148" s="303"/>
      <c r="H148" s="302" t="s">
        <v>55</v>
      </c>
      <c r="I148" s="302" t="s">
        <v>58</v>
      </c>
      <c r="J148" s="302" t="s">
        <v>1947</v>
      </c>
      <c r="K148" s="301"/>
    </row>
    <row r="149" spans="2:11" s="1" customFormat="1" ht="17.25" customHeight="1">
      <c r="B149" s="300"/>
      <c r="C149" s="304" t="s">
        <v>1948</v>
      </c>
      <c r="D149" s="304"/>
      <c r="E149" s="304"/>
      <c r="F149" s="305" t="s">
        <v>1949</v>
      </c>
      <c r="G149" s="306"/>
      <c r="H149" s="304"/>
      <c r="I149" s="304"/>
      <c r="J149" s="304" t="s">
        <v>1950</v>
      </c>
      <c r="K149" s="301"/>
    </row>
    <row r="150" spans="2:11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pans="2:11" s="1" customFormat="1" ht="15" customHeight="1">
      <c r="B151" s="312"/>
      <c r="C151" s="339" t="s">
        <v>1954</v>
      </c>
      <c r="D151" s="289"/>
      <c r="E151" s="289"/>
      <c r="F151" s="340" t="s">
        <v>1951</v>
      </c>
      <c r="G151" s="289"/>
      <c r="H151" s="339" t="s">
        <v>1991</v>
      </c>
      <c r="I151" s="339" t="s">
        <v>1953</v>
      </c>
      <c r="J151" s="339">
        <v>120</v>
      </c>
      <c r="K151" s="335"/>
    </row>
    <row r="152" spans="2:11" s="1" customFormat="1" ht="15" customHeight="1">
      <c r="B152" s="312"/>
      <c r="C152" s="339" t="s">
        <v>2000</v>
      </c>
      <c r="D152" s="289"/>
      <c r="E152" s="289"/>
      <c r="F152" s="340" t="s">
        <v>1951</v>
      </c>
      <c r="G152" s="289"/>
      <c r="H152" s="339" t="s">
        <v>2011</v>
      </c>
      <c r="I152" s="339" t="s">
        <v>1953</v>
      </c>
      <c r="J152" s="339" t="s">
        <v>2002</v>
      </c>
      <c r="K152" s="335"/>
    </row>
    <row r="153" spans="2:11" s="1" customFormat="1" ht="15" customHeight="1">
      <c r="B153" s="312"/>
      <c r="C153" s="339" t="s">
        <v>1899</v>
      </c>
      <c r="D153" s="289"/>
      <c r="E153" s="289"/>
      <c r="F153" s="340" t="s">
        <v>1951</v>
      </c>
      <c r="G153" s="289"/>
      <c r="H153" s="339" t="s">
        <v>2012</v>
      </c>
      <c r="I153" s="339" t="s">
        <v>1953</v>
      </c>
      <c r="J153" s="339" t="s">
        <v>2002</v>
      </c>
      <c r="K153" s="335"/>
    </row>
    <row r="154" spans="2:11" s="1" customFormat="1" ht="15" customHeight="1">
      <c r="B154" s="312"/>
      <c r="C154" s="339" t="s">
        <v>1956</v>
      </c>
      <c r="D154" s="289"/>
      <c r="E154" s="289"/>
      <c r="F154" s="340" t="s">
        <v>1957</v>
      </c>
      <c r="G154" s="289"/>
      <c r="H154" s="339" t="s">
        <v>1991</v>
      </c>
      <c r="I154" s="339" t="s">
        <v>1953</v>
      </c>
      <c r="J154" s="339">
        <v>50</v>
      </c>
      <c r="K154" s="335"/>
    </row>
    <row r="155" spans="2:11" s="1" customFormat="1" ht="15" customHeight="1">
      <c r="B155" s="312"/>
      <c r="C155" s="339" t="s">
        <v>1959</v>
      </c>
      <c r="D155" s="289"/>
      <c r="E155" s="289"/>
      <c r="F155" s="340" t="s">
        <v>1951</v>
      </c>
      <c r="G155" s="289"/>
      <c r="H155" s="339" t="s">
        <v>1991</v>
      </c>
      <c r="I155" s="339" t="s">
        <v>1961</v>
      </c>
      <c r="J155" s="339"/>
      <c r="K155" s="335"/>
    </row>
    <row r="156" spans="2:11" s="1" customFormat="1" ht="15" customHeight="1">
      <c r="B156" s="312"/>
      <c r="C156" s="339" t="s">
        <v>1970</v>
      </c>
      <c r="D156" s="289"/>
      <c r="E156" s="289"/>
      <c r="F156" s="340" t="s">
        <v>1957</v>
      </c>
      <c r="G156" s="289"/>
      <c r="H156" s="339" t="s">
        <v>1991</v>
      </c>
      <c r="I156" s="339" t="s">
        <v>1953</v>
      </c>
      <c r="J156" s="339">
        <v>50</v>
      </c>
      <c r="K156" s="335"/>
    </row>
    <row r="157" spans="2:11" s="1" customFormat="1" ht="15" customHeight="1">
      <c r="B157" s="312"/>
      <c r="C157" s="339" t="s">
        <v>1978</v>
      </c>
      <c r="D157" s="289"/>
      <c r="E157" s="289"/>
      <c r="F157" s="340" t="s">
        <v>1957</v>
      </c>
      <c r="G157" s="289"/>
      <c r="H157" s="339" t="s">
        <v>1991</v>
      </c>
      <c r="I157" s="339" t="s">
        <v>1953</v>
      </c>
      <c r="J157" s="339">
        <v>50</v>
      </c>
      <c r="K157" s="335"/>
    </row>
    <row r="158" spans="2:11" s="1" customFormat="1" ht="15" customHeight="1">
      <c r="B158" s="312"/>
      <c r="C158" s="339" t="s">
        <v>1976</v>
      </c>
      <c r="D158" s="289"/>
      <c r="E158" s="289"/>
      <c r="F158" s="340" t="s">
        <v>1957</v>
      </c>
      <c r="G158" s="289"/>
      <c r="H158" s="339" t="s">
        <v>1991</v>
      </c>
      <c r="I158" s="339" t="s">
        <v>1953</v>
      </c>
      <c r="J158" s="339">
        <v>50</v>
      </c>
      <c r="K158" s="335"/>
    </row>
    <row r="159" spans="2:11" s="1" customFormat="1" ht="15" customHeight="1">
      <c r="B159" s="312"/>
      <c r="C159" s="339" t="s">
        <v>200</v>
      </c>
      <c r="D159" s="289"/>
      <c r="E159" s="289"/>
      <c r="F159" s="340" t="s">
        <v>1951</v>
      </c>
      <c r="G159" s="289"/>
      <c r="H159" s="339" t="s">
        <v>2013</v>
      </c>
      <c r="I159" s="339" t="s">
        <v>1953</v>
      </c>
      <c r="J159" s="339" t="s">
        <v>2014</v>
      </c>
      <c r="K159" s="335"/>
    </row>
    <row r="160" spans="2:11" s="1" customFormat="1" ht="15" customHeight="1">
      <c r="B160" s="312"/>
      <c r="C160" s="339" t="s">
        <v>2015</v>
      </c>
      <c r="D160" s="289"/>
      <c r="E160" s="289"/>
      <c r="F160" s="340" t="s">
        <v>1951</v>
      </c>
      <c r="G160" s="289"/>
      <c r="H160" s="339" t="s">
        <v>2016</v>
      </c>
      <c r="I160" s="339" t="s">
        <v>1986</v>
      </c>
      <c r="J160" s="339"/>
      <c r="K160" s="335"/>
    </row>
    <row r="161" spans="2:1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pans="2:11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pans="2:11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pans="2:11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pans="2:11" s="1" customFormat="1" ht="45" customHeight="1">
      <c r="B165" s="281"/>
      <c r="C165" s="429" t="s">
        <v>2017</v>
      </c>
      <c r="D165" s="429"/>
      <c r="E165" s="429"/>
      <c r="F165" s="429"/>
      <c r="G165" s="429"/>
      <c r="H165" s="429"/>
      <c r="I165" s="429"/>
      <c r="J165" s="429"/>
      <c r="K165" s="282"/>
    </row>
    <row r="166" spans="2:11" s="1" customFormat="1" ht="17.25" customHeight="1">
      <c r="B166" s="281"/>
      <c r="C166" s="302" t="s">
        <v>1945</v>
      </c>
      <c r="D166" s="302"/>
      <c r="E166" s="302"/>
      <c r="F166" s="302" t="s">
        <v>1946</v>
      </c>
      <c r="G166" s="344"/>
      <c r="H166" s="345" t="s">
        <v>55</v>
      </c>
      <c r="I166" s="345" t="s">
        <v>58</v>
      </c>
      <c r="J166" s="302" t="s">
        <v>1947</v>
      </c>
      <c r="K166" s="282"/>
    </row>
    <row r="167" spans="2:11" s="1" customFormat="1" ht="17.25" customHeight="1">
      <c r="B167" s="283"/>
      <c r="C167" s="304" t="s">
        <v>1948</v>
      </c>
      <c r="D167" s="304"/>
      <c r="E167" s="304"/>
      <c r="F167" s="305" t="s">
        <v>1949</v>
      </c>
      <c r="G167" s="346"/>
      <c r="H167" s="347"/>
      <c r="I167" s="347"/>
      <c r="J167" s="304" t="s">
        <v>1950</v>
      </c>
      <c r="K167" s="284"/>
    </row>
    <row r="168" spans="2:11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pans="2:11" s="1" customFormat="1" ht="15" customHeight="1">
      <c r="B169" s="312"/>
      <c r="C169" s="289" t="s">
        <v>1954</v>
      </c>
      <c r="D169" s="289"/>
      <c r="E169" s="289"/>
      <c r="F169" s="310" t="s">
        <v>1951</v>
      </c>
      <c r="G169" s="289"/>
      <c r="H169" s="289" t="s">
        <v>1991</v>
      </c>
      <c r="I169" s="289" t="s">
        <v>1953</v>
      </c>
      <c r="J169" s="289">
        <v>120</v>
      </c>
      <c r="K169" s="335"/>
    </row>
    <row r="170" spans="2:11" s="1" customFormat="1" ht="15" customHeight="1">
      <c r="B170" s="312"/>
      <c r="C170" s="289" t="s">
        <v>2000</v>
      </c>
      <c r="D170" s="289"/>
      <c r="E170" s="289"/>
      <c r="F170" s="310" t="s">
        <v>1951</v>
      </c>
      <c r="G170" s="289"/>
      <c r="H170" s="289" t="s">
        <v>2001</v>
      </c>
      <c r="I170" s="289" t="s">
        <v>1953</v>
      </c>
      <c r="J170" s="289" t="s">
        <v>2002</v>
      </c>
      <c r="K170" s="335"/>
    </row>
    <row r="171" spans="2:11" s="1" customFormat="1" ht="15" customHeight="1">
      <c r="B171" s="312"/>
      <c r="C171" s="289" t="s">
        <v>1899</v>
      </c>
      <c r="D171" s="289"/>
      <c r="E171" s="289"/>
      <c r="F171" s="310" t="s">
        <v>1951</v>
      </c>
      <c r="G171" s="289"/>
      <c r="H171" s="289" t="s">
        <v>2018</v>
      </c>
      <c r="I171" s="289" t="s">
        <v>1953</v>
      </c>
      <c r="J171" s="289" t="s">
        <v>2002</v>
      </c>
      <c r="K171" s="335"/>
    </row>
    <row r="172" spans="2:11" s="1" customFormat="1" ht="15" customHeight="1">
      <c r="B172" s="312"/>
      <c r="C172" s="289" t="s">
        <v>1956</v>
      </c>
      <c r="D172" s="289"/>
      <c r="E172" s="289"/>
      <c r="F172" s="310" t="s">
        <v>1957</v>
      </c>
      <c r="G172" s="289"/>
      <c r="H172" s="289" t="s">
        <v>2018</v>
      </c>
      <c r="I172" s="289" t="s">
        <v>1953</v>
      </c>
      <c r="J172" s="289">
        <v>50</v>
      </c>
      <c r="K172" s="335"/>
    </row>
    <row r="173" spans="2:11" s="1" customFormat="1" ht="15" customHeight="1">
      <c r="B173" s="312"/>
      <c r="C173" s="289" t="s">
        <v>1959</v>
      </c>
      <c r="D173" s="289"/>
      <c r="E173" s="289"/>
      <c r="F173" s="310" t="s">
        <v>1951</v>
      </c>
      <c r="G173" s="289"/>
      <c r="H173" s="289" t="s">
        <v>2018</v>
      </c>
      <c r="I173" s="289" t="s">
        <v>1961</v>
      </c>
      <c r="J173" s="289"/>
      <c r="K173" s="335"/>
    </row>
    <row r="174" spans="2:11" s="1" customFormat="1" ht="15" customHeight="1">
      <c r="B174" s="312"/>
      <c r="C174" s="289" t="s">
        <v>1970</v>
      </c>
      <c r="D174" s="289"/>
      <c r="E174" s="289"/>
      <c r="F174" s="310" t="s">
        <v>1957</v>
      </c>
      <c r="G174" s="289"/>
      <c r="H174" s="289" t="s">
        <v>2018</v>
      </c>
      <c r="I174" s="289" t="s">
        <v>1953</v>
      </c>
      <c r="J174" s="289">
        <v>50</v>
      </c>
      <c r="K174" s="335"/>
    </row>
    <row r="175" spans="2:11" s="1" customFormat="1" ht="15" customHeight="1">
      <c r="B175" s="312"/>
      <c r="C175" s="289" t="s">
        <v>1978</v>
      </c>
      <c r="D175" s="289"/>
      <c r="E175" s="289"/>
      <c r="F175" s="310" t="s">
        <v>1957</v>
      </c>
      <c r="G175" s="289"/>
      <c r="H175" s="289" t="s">
        <v>2018</v>
      </c>
      <c r="I175" s="289" t="s">
        <v>1953</v>
      </c>
      <c r="J175" s="289">
        <v>50</v>
      </c>
      <c r="K175" s="335"/>
    </row>
    <row r="176" spans="2:11" s="1" customFormat="1" ht="15" customHeight="1">
      <c r="B176" s="312"/>
      <c r="C176" s="289" t="s">
        <v>1976</v>
      </c>
      <c r="D176" s="289"/>
      <c r="E176" s="289"/>
      <c r="F176" s="310" t="s">
        <v>1957</v>
      </c>
      <c r="G176" s="289"/>
      <c r="H176" s="289" t="s">
        <v>2018</v>
      </c>
      <c r="I176" s="289" t="s">
        <v>1953</v>
      </c>
      <c r="J176" s="289">
        <v>50</v>
      </c>
      <c r="K176" s="335"/>
    </row>
    <row r="177" spans="2:11" s="1" customFormat="1" ht="15" customHeight="1">
      <c r="B177" s="312"/>
      <c r="C177" s="289" t="s">
        <v>224</v>
      </c>
      <c r="D177" s="289"/>
      <c r="E177" s="289"/>
      <c r="F177" s="310" t="s">
        <v>1951</v>
      </c>
      <c r="G177" s="289"/>
      <c r="H177" s="289" t="s">
        <v>2019</v>
      </c>
      <c r="I177" s="289" t="s">
        <v>2020</v>
      </c>
      <c r="J177" s="289"/>
      <c r="K177" s="335"/>
    </row>
    <row r="178" spans="2:11" s="1" customFormat="1" ht="15" customHeight="1">
      <c r="B178" s="312"/>
      <c r="C178" s="289" t="s">
        <v>58</v>
      </c>
      <c r="D178" s="289"/>
      <c r="E178" s="289"/>
      <c r="F178" s="310" t="s">
        <v>1951</v>
      </c>
      <c r="G178" s="289"/>
      <c r="H178" s="289" t="s">
        <v>2021</v>
      </c>
      <c r="I178" s="289" t="s">
        <v>2022</v>
      </c>
      <c r="J178" s="289">
        <v>1</v>
      </c>
      <c r="K178" s="335"/>
    </row>
    <row r="179" spans="2:11" s="1" customFormat="1" ht="15" customHeight="1">
      <c r="B179" s="312"/>
      <c r="C179" s="289" t="s">
        <v>54</v>
      </c>
      <c r="D179" s="289"/>
      <c r="E179" s="289"/>
      <c r="F179" s="310" t="s">
        <v>1951</v>
      </c>
      <c r="G179" s="289"/>
      <c r="H179" s="289" t="s">
        <v>2023</v>
      </c>
      <c r="I179" s="289" t="s">
        <v>1953</v>
      </c>
      <c r="J179" s="289">
        <v>20</v>
      </c>
      <c r="K179" s="335"/>
    </row>
    <row r="180" spans="2:11" s="1" customFormat="1" ht="15" customHeight="1">
      <c r="B180" s="312"/>
      <c r="C180" s="289" t="s">
        <v>55</v>
      </c>
      <c r="D180" s="289"/>
      <c r="E180" s="289"/>
      <c r="F180" s="310" t="s">
        <v>1951</v>
      </c>
      <c r="G180" s="289"/>
      <c r="H180" s="289" t="s">
        <v>2024</v>
      </c>
      <c r="I180" s="289" t="s">
        <v>1953</v>
      </c>
      <c r="J180" s="289">
        <v>255</v>
      </c>
      <c r="K180" s="335"/>
    </row>
    <row r="181" spans="2:11" s="1" customFormat="1" ht="15" customHeight="1">
      <c r="B181" s="312"/>
      <c r="C181" s="289" t="s">
        <v>225</v>
      </c>
      <c r="D181" s="289"/>
      <c r="E181" s="289"/>
      <c r="F181" s="310" t="s">
        <v>1951</v>
      </c>
      <c r="G181" s="289"/>
      <c r="H181" s="289" t="s">
        <v>1915</v>
      </c>
      <c r="I181" s="289" t="s">
        <v>1953</v>
      </c>
      <c r="J181" s="289">
        <v>10</v>
      </c>
      <c r="K181" s="335"/>
    </row>
    <row r="182" spans="2:11" s="1" customFormat="1" ht="15" customHeight="1">
      <c r="B182" s="312"/>
      <c r="C182" s="289" t="s">
        <v>226</v>
      </c>
      <c r="D182" s="289"/>
      <c r="E182" s="289"/>
      <c r="F182" s="310" t="s">
        <v>1951</v>
      </c>
      <c r="G182" s="289"/>
      <c r="H182" s="289" t="s">
        <v>2025</v>
      </c>
      <c r="I182" s="289" t="s">
        <v>1986</v>
      </c>
      <c r="J182" s="289"/>
      <c r="K182" s="335"/>
    </row>
    <row r="183" spans="2:11" s="1" customFormat="1" ht="15" customHeight="1">
      <c r="B183" s="312"/>
      <c r="C183" s="289" t="s">
        <v>2026</v>
      </c>
      <c r="D183" s="289"/>
      <c r="E183" s="289"/>
      <c r="F183" s="310" t="s">
        <v>1951</v>
      </c>
      <c r="G183" s="289"/>
      <c r="H183" s="289" t="s">
        <v>2027</v>
      </c>
      <c r="I183" s="289" t="s">
        <v>1986</v>
      </c>
      <c r="J183" s="289"/>
      <c r="K183" s="335"/>
    </row>
    <row r="184" spans="2:11" s="1" customFormat="1" ht="15" customHeight="1">
      <c r="B184" s="312"/>
      <c r="C184" s="289" t="s">
        <v>2015</v>
      </c>
      <c r="D184" s="289"/>
      <c r="E184" s="289"/>
      <c r="F184" s="310" t="s">
        <v>1951</v>
      </c>
      <c r="G184" s="289"/>
      <c r="H184" s="289" t="s">
        <v>2028</v>
      </c>
      <c r="I184" s="289" t="s">
        <v>1986</v>
      </c>
      <c r="J184" s="289"/>
      <c r="K184" s="335"/>
    </row>
    <row r="185" spans="2:11" s="1" customFormat="1" ht="15" customHeight="1">
      <c r="B185" s="312"/>
      <c r="C185" s="289" t="s">
        <v>228</v>
      </c>
      <c r="D185" s="289"/>
      <c r="E185" s="289"/>
      <c r="F185" s="310" t="s">
        <v>1957</v>
      </c>
      <c r="G185" s="289"/>
      <c r="H185" s="289" t="s">
        <v>2029</v>
      </c>
      <c r="I185" s="289" t="s">
        <v>1953</v>
      </c>
      <c r="J185" s="289">
        <v>50</v>
      </c>
      <c r="K185" s="335"/>
    </row>
    <row r="186" spans="2:11" s="1" customFormat="1" ht="15" customHeight="1">
      <c r="B186" s="312"/>
      <c r="C186" s="289" t="s">
        <v>2030</v>
      </c>
      <c r="D186" s="289"/>
      <c r="E186" s="289"/>
      <c r="F186" s="310" t="s">
        <v>1957</v>
      </c>
      <c r="G186" s="289"/>
      <c r="H186" s="289" t="s">
        <v>2031</v>
      </c>
      <c r="I186" s="289" t="s">
        <v>2032</v>
      </c>
      <c r="J186" s="289"/>
      <c r="K186" s="335"/>
    </row>
    <row r="187" spans="2:11" s="1" customFormat="1" ht="15" customHeight="1">
      <c r="B187" s="312"/>
      <c r="C187" s="289" t="s">
        <v>2033</v>
      </c>
      <c r="D187" s="289"/>
      <c r="E187" s="289"/>
      <c r="F187" s="310" t="s">
        <v>1957</v>
      </c>
      <c r="G187" s="289"/>
      <c r="H187" s="289" t="s">
        <v>2034</v>
      </c>
      <c r="I187" s="289" t="s">
        <v>2032</v>
      </c>
      <c r="J187" s="289"/>
      <c r="K187" s="335"/>
    </row>
    <row r="188" spans="2:11" s="1" customFormat="1" ht="15" customHeight="1">
      <c r="B188" s="312"/>
      <c r="C188" s="289" t="s">
        <v>2035</v>
      </c>
      <c r="D188" s="289"/>
      <c r="E188" s="289"/>
      <c r="F188" s="310" t="s">
        <v>1957</v>
      </c>
      <c r="G188" s="289"/>
      <c r="H188" s="289" t="s">
        <v>2036</v>
      </c>
      <c r="I188" s="289" t="s">
        <v>2032</v>
      </c>
      <c r="J188" s="289"/>
      <c r="K188" s="335"/>
    </row>
    <row r="189" spans="2:11" s="1" customFormat="1" ht="15" customHeight="1">
      <c r="B189" s="312"/>
      <c r="C189" s="348" t="s">
        <v>2037</v>
      </c>
      <c r="D189" s="289"/>
      <c r="E189" s="289"/>
      <c r="F189" s="310" t="s">
        <v>1957</v>
      </c>
      <c r="G189" s="289"/>
      <c r="H189" s="289" t="s">
        <v>2038</v>
      </c>
      <c r="I189" s="289" t="s">
        <v>2039</v>
      </c>
      <c r="J189" s="349" t="s">
        <v>2040</v>
      </c>
      <c r="K189" s="335"/>
    </row>
    <row r="190" spans="2:11" s="18" customFormat="1" ht="15" customHeight="1">
      <c r="B190" s="350"/>
      <c r="C190" s="351" t="s">
        <v>2041</v>
      </c>
      <c r="D190" s="352"/>
      <c r="E190" s="352"/>
      <c r="F190" s="353" t="s">
        <v>1957</v>
      </c>
      <c r="G190" s="352"/>
      <c r="H190" s="352" t="s">
        <v>2042</v>
      </c>
      <c r="I190" s="352" t="s">
        <v>2039</v>
      </c>
      <c r="J190" s="354" t="s">
        <v>2040</v>
      </c>
      <c r="K190" s="355"/>
    </row>
    <row r="191" spans="2:11" s="1" customFormat="1" ht="15" customHeight="1">
      <c r="B191" s="312"/>
      <c r="C191" s="348" t="s">
        <v>43</v>
      </c>
      <c r="D191" s="289"/>
      <c r="E191" s="289"/>
      <c r="F191" s="310" t="s">
        <v>1951</v>
      </c>
      <c r="G191" s="289"/>
      <c r="H191" s="286" t="s">
        <v>2043</v>
      </c>
      <c r="I191" s="289" t="s">
        <v>2044</v>
      </c>
      <c r="J191" s="289"/>
      <c r="K191" s="335"/>
    </row>
    <row r="192" spans="2:11" s="1" customFormat="1" ht="15" customHeight="1">
      <c r="B192" s="312"/>
      <c r="C192" s="348" t="s">
        <v>2045</v>
      </c>
      <c r="D192" s="289"/>
      <c r="E192" s="289"/>
      <c r="F192" s="310" t="s">
        <v>1951</v>
      </c>
      <c r="G192" s="289"/>
      <c r="H192" s="289" t="s">
        <v>2046</v>
      </c>
      <c r="I192" s="289" t="s">
        <v>1986</v>
      </c>
      <c r="J192" s="289"/>
      <c r="K192" s="335"/>
    </row>
    <row r="193" spans="2:11" s="1" customFormat="1" ht="15" customHeight="1">
      <c r="B193" s="312"/>
      <c r="C193" s="348" t="s">
        <v>2047</v>
      </c>
      <c r="D193" s="289"/>
      <c r="E193" s="289"/>
      <c r="F193" s="310" t="s">
        <v>1951</v>
      </c>
      <c r="G193" s="289"/>
      <c r="H193" s="289" t="s">
        <v>2048</v>
      </c>
      <c r="I193" s="289" t="s">
        <v>1986</v>
      </c>
      <c r="J193" s="289"/>
      <c r="K193" s="335"/>
    </row>
    <row r="194" spans="2:11" s="1" customFormat="1" ht="15" customHeight="1">
      <c r="B194" s="312"/>
      <c r="C194" s="348" t="s">
        <v>2049</v>
      </c>
      <c r="D194" s="289"/>
      <c r="E194" s="289"/>
      <c r="F194" s="310" t="s">
        <v>1957</v>
      </c>
      <c r="G194" s="289"/>
      <c r="H194" s="289" t="s">
        <v>2050</v>
      </c>
      <c r="I194" s="289" t="s">
        <v>1986</v>
      </c>
      <c r="J194" s="289"/>
      <c r="K194" s="335"/>
    </row>
    <row r="195" spans="2:11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pans="2:11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pans="2:11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pans="2:11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pans="2:11" s="1" customFormat="1" ht="13.5">
      <c r="B199" s="278"/>
      <c r="C199" s="279"/>
      <c r="D199" s="279"/>
      <c r="E199" s="279"/>
      <c r="F199" s="279"/>
      <c r="G199" s="279"/>
      <c r="H199" s="279"/>
      <c r="I199" s="279"/>
      <c r="J199" s="279"/>
      <c r="K199" s="280"/>
    </row>
    <row r="200" spans="2:11" s="1" customFormat="1" ht="21">
      <c r="B200" s="281"/>
      <c r="C200" s="429" t="s">
        <v>2051</v>
      </c>
      <c r="D200" s="429"/>
      <c r="E200" s="429"/>
      <c r="F200" s="429"/>
      <c r="G200" s="429"/>
      <c r="H200" s="429"/>
      <c r="I200" s="429"/>
      <c r="J200" s="429"/>
      <c r="K200" s="282"/>
    </row>
    <row r="201" spans="2:11" s="1" customFormat="1" ht="25.5" customHeight="1">
      <c r="B201" s="281"/>
      <c r="C201" s="357" t="s">
        <v>2052</v>
      </c>
      <c r="D201" s="357"/>
      <c r="E201" s="357"/>
      <c r="F201" s="357" t="s">
        <v>2053</v>
      </c>
      <c r="G201" s="358"/>
      <c r="H201" s="432" t="s">
        <v>2054</v>
      </c>
      <c r="I201" s="432"/>
      <c r="J201" s="432"/>
      <c r="K201" s="282"/>
    </row>
    <row r="202" spans="2:11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pans="2:11" s="1" customFormat="1" ht="15" customHeight="1">
      <c r="B203" s="312"/>
      <c r="C203" s="289" t="s">
        <v>2044</v>
      </c>
      <c r="D203" s="289"/>
      <c r="E203" s="289"/>
      <c r="F203" s="310" t="s">
        <v>44</v>
      </c>
      <c r="G203" s="289"/>
      <c r="H203" s="433" t="s">
        <v>2055</v>
      </c>
      <c r="I203" s="433"/>
      <c r="J203" s="433"/>
      <c r="K203" s="335"/>
    </row>
    <row r="204" spans="2:11" s="1" customFormat="1" ht="15" customHeight="1">
      <c r="B204" s="312"/>
      <c r="C204" s="289"/>
      <c r="D204" s="289"/>
      <c r="E204" s="289"/>
      <c r="F204" s="310" t="s">
        <v>45</v>
      </c>
      <c r="G204" s="289"/>
      <c r="H204" s="433" t="s">
        <v>2056</v>
      </c>
      <c r="I204" s="433"/>
      <c r="J204" s="433"/>
      <c r="K204" s="335"/>
    </row>
    <row r="205" spans="2:11" s="1" customFormat="1" ht="15" customHeight="1">
      <c r="B205" s="312"/>
      <c r="C205" s="289"/>
      <c r="D205" s="289"/>
      <c r="E205" s="289"/>
      <c r="F205" s="310" t="s">
        <v>48</v>
      </c>
      <c r="G205" s="289"/>
      <c r="H205" s="433" t="s">
        <v>2057</v>
      </c>
      <c r="I205" s="433"/>
      <c r="J205" s="433"/>
      <c r="K205" s="335"/>
    </row>
    <row r="206" spans="2:11" s="1" customFormat="1" ht="15" customHeight="1">
      <c r="B206" s="312"/>
      <c r="C206" s="289"/>
      <c r="D206" s="289"/>
      <c r="E206" s="289"/>
      <c r="F206" s="310" t="s">
        <v>46</v>
      </c>
      <c r="G206" s="289"/>
      <c r="H206" s="433" t="s">
        <v>2058</v>
      </c>
      <c r="I206" s="433"/>
      <c r="J206" s="433"/>
      <c r="K206" s="335"/>
    </row>
    <row r="207" spans="2:11" s="1" customFormat="1" ht="15" customHeight="1">
      <c r="B207" s="312"/>
      <c r="C207" s="289"/>
      <c r="D207" s="289"/>
      <c r="E207" s="289"/>
      <c r="F207" s="310" t="s">
        <v>47</v>
      </c>
      <c r="G207" s="289"/>
      <c r="H207" s="433" t="s">
        <v>2059</v>
      </c>
      <c r="I207" s="433"/>
      <c r="J207" s="433"/>
      <c r="K207" s="335"/>
    </row>
    <row r="208" spans="2:11" s="1" customFormat="1" ht="15" customHeight="1">
      <c r="B208" s="312"/>
      <c r="C208" s="289"/>
      <c r="D208" s="289"/>
      <c r="E208" s="289"/>
      <c r="F208" s="310"/>
      <c r="G208" s="289"/>
      <c r="H208" s="289"/>
      <c r="I208" s="289"/>
      <c r="J208" s="289"/>
      <c r="K208" s="335"/>
    </row>
    <row r="209" spans="2:11" s="1" customFormat="1" ht="15" customHeight="1">
      <c r="B209" s="312"/>
      <c r="C209" s="289" t="s">
        <v>1998</v>
      </c>
      <c r="D209" s="289"/>
      <c r="E209" s="289"/>
      <c r="F209" s="310" t="s">
        <v>80</v>
      </c>
      <c r="G209" s="289"/>
      <c r="H209" s="433" t="s">
        <v>2060</v>
      </c>
      <c r="I209" s="433"/>
      <c r="J209" s="433"/>
      <c r="K209" s="335"/>
    </row>
    <row r="210" spans="2:11" s="1" customFormat="1" ht="15" customHeight="1">
      <c r="B210" s="312"/>
      <c r="C210" s="289"/>
      <c r="D210" s="289"/>
      <c r="E210" s="289"/>
      <c r="F210" s="310" t="s">
        <v>1895</v>
      </c>
      <c r="G210" s="289"/>
      <c r="H210" s="433" t="s">
        <v>1896</v>
      </c>
      <c r="I210" s="433"/>
      <c r="J210" s="433"/>
      <c r="K210" s="335"/>
    </row>
    <row r="211" spans="2:11" s="1" customFormat="1" ht="15" customHeight="1">
      <c r="B211" s="312"/>
      <c r="C211" s="289"/>
      <c r="D211" s="289"/>
      <c r="E211" s="289"/>
      <c r="F211" s="310" t="s">
        <v>1893</v>
      </c>
      <c r="G211" s="289"/>
      <c r="H211" s="433" t="s">
        <v>2061</v>
      </c>
      <c r="I211" s="433"/>
      <c r="J211" s="433"/>
      <c r="K211" s="335"/>
    </row>
    <row r="212" spans="2:11" s="1" customFormat="1" ht="15" customHeight="1">
      <c r="B212" s="359"/>
      <c r="C212" s="289"/>
      <c r="D212" s="289"/>
      <c r="E212" s="289"/>
      <c r="F212" s="310" t="s">
        <v>98</v>
      </c>
      <c r="G212" s="348"/>
      <c r="H212" s="434" t="s">
        <v>1897</v>
      </c>
      <c r="I212" s="434"/>
      <c r="J212" s="434"/>
      <c r="K212" s="360"/>
    </row>
    <row r="213" spans="2:11" s="1" customFormat="1" ht="15" customHeight="1">
      <c r="B213" s="359"/>
      <c r="C213" s="289"/>
      <c r="D213" s="289"/>
      <c r="E213" s="289"/>
      <c r="F213" s="310" t="s">
        <v>1898</v>
      </c>
      <c r="G213" s="348"/>
      <c r="H213" s="434" t="s">
        <v>1532</v>
      </c>
      <c r="I213" s="434"/>
      <c r="J213" s="434"/>
      <c r="K213" s="360"/>
    </row>
    <row r="214" spans="2:11" s="1" customFormat="1" ht="15" customHeight="1">
      <c r="B214" s="359"/>
      <c r="C214" s="289"/>
      <c r="D214" s="289"/>
      <c r="E214" s="289"/>
      <c r="F214" s="310"/>
      <c r="G214" s="348"/>
      <c r="H214" s="339"/>
      <c r="I214" s="339"/>
      <c r="J214" s="339"/>
      <c r="K214" s="360"/>
    </row>
    <row r="215" spans="2:11" s="1" customFormat="1" ht="15" customHeight="1">
      <c r="B215" s="359"/>
      <c r="C215" s="289" t="s">
        <v>2022</v>
      </c>
      <c r="D215" s="289"/>
      <c r="E215" s="289"/>
      <c r="F215" s="310">
        <v>1</v>
      </c>
      <c r="G215" s="348"/>
      <c r="H215" s="434" t="s">
        <v>2062</v>
      </c>
      <c r="I215" s="434"/>
      <c r="J215" s="434"/>
      <c r="K215" s="360"/>
    </row>
    <row r="216" spans="2:11" s="1" customFormat="1" ht="15" customHeight="1">
      <c r="B216" s="359"/>
      <c r="C216" s="289"/>
      <c r="D216" s="289"/>
      <c r="E216" s="289"/>
      <c r="F216" s="310">
        <v>2</v>
      </c>
      <c r="G216" s="348"/>
      <c r="H216" s="434" t="s">
        <v>2063</v>
      </c>
      <c r="I216" s="434"/>
      <c r="J216" s="434"/>
      <c r="K216" s="360"/>
    </row>
    <row r="217" spans="2:11" s="1" customFormat="1" ht="15" customHeight="1">
      <c r="B217" s="359"/>
      <c r="C217" s="289"/>
      <c r="D217" s="289"/>
      <c r="E217" s="289"/>
      <c r="F217" s="310">
        <v>3</v>
      </c>
      <c r="G217" s="348"/>
      <c r="H217" s="434" t="s">
        <v>2064</v>
      </c>
      <c r="I217" s="434"/>
      <c r="J217" s="434"/>
      <c r="K217" s="360"/>
    </row>
    <row r="218" spans="2:11" s="1" customFormat="1" ht="15" customHeight="1">
      <c r="B218" s="359"/>
      <c r="C218" s="289"/>
      <c r="D218" s="289"/>
      <c r="E218" s="289"/>
      <c r="F218" s="310">
        <v>4</v>
      </c>
      <c r="G218" s="348"/>
      <c r="H218" s="434" t="s">
        <v>2065</v>
      </c>
      <c r="I218" s="434"/>
      <c r="J218" s="434"/>
      <c r="K218" s="360"/>
    </row>
    <row r="219" spans="2:11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01 - Stavební část</vt:lpstr>
      <vt:lpstr>02 - Zdravotní technika</vt:lpstr>
      <vt:lpstr>03 - Vytápění</vt:lpstr>
      <vt:lpstr>04 - Elektroinstalace</vt:lpstr>
      <vt:lpstr>05 - Mobiliář</vt:lpstr>
      <vt:lpstr>VRN - Vedlejší a ostatní ...</vt:lpstr>
      <vt:lpstr>Seznam figur</vt:lpstr>
      <vt:lpstr>Pokyny pro vyplnění</vt:lpstr>
      <vt:lpstr>'01 - Stavební část'!Názvy_tisku</vt:lpstr>
      <vt:lpstr>'02 - Zdravotní technika'!Názvy_tisku</vt:lpstr>
      <vt:lpstr>'03 - Vytápění'!Názvy_tisku</vt:lpstr>
      <vt:lpstr>'04 - Elektroinstalace'!Názvy_tisku</vt:lpstr>
      <vt:lpstr>'05 - Mobiliář'!Názvy_tisku</vt:lpstr>
      <vt:lpstr>'Rekapitulace stavby'!Názvy_tisku</vt:lpstr>
      <vt:lpstr>'Seznam figur'!Názvy_tisku</vt:lpstr>
      <vt:lpstr>'VRN - Vedlejší a ostatní ...'!Názvy_tisku</vt:lpstr>
      <vt:lpstr>'01 - Stavební část'!Oblast_tisku</vt:lpstr>
      <vt:lpstr>'02 - Zdravotní technika'!Oblast_tisku</vt:lpstr>
      <vt:lpstr>'03 - Vytápění'!Oblast_tisku</vt:lpstr>
      <vt:lpstr>'04 - Elektroinstalace'!Oblast_tisku</vt:lpstr>
      <vt:lpstr>'05 - Mobiliář'!Oblast_tisku</vt:lpstr>
      <vt:lpstr>'Pokyny pro vyplnění'!Oblast_tisku</vt:lpstr>
      <vt:lpstr>'Rekapitulace stavby'!Oblast_tisku</vt:lpstr>
      <vt:lpstr>'Seznam figur'!Oblast_tisku</vt:lpstr>
      <vt:lpstr>'VRN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Vašek</dc:creator>
  <cp:lastModifiedBy>Jan Sechovec</cp:lastModifiedBy>
  <dcterms:created xsi:type="dcterms:W3CDTF">2024-03-28T10:20:17Z</dcterms:created>
  <dcterms:modified xsi:type="dcterms:W3CDTF">2024-04-12T07:59:18Z</dcterms:modified>
</cp:coreProperties>
</file>